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40" tabRatio="595" firstSheet="1" activeTab="8"/>
  </bookViews>
  <sheets>
    <sheet name="Cover" sheetId="1" r:id="rId1"/>
    <sheet name="Diff" sheetId="2" r:id="rId2"/>
    <sheet name="Percent" sheetId="3" r:id="rId3"/>
    <sheet name="05-06" sheetId="4" r:id="rId4"/>
    <sheet name="06-07" sheetId="5" r:id="rId5"/>
    <sheet name="07-08" sheetId="6" r:id="rId6"/>
    <sheet name="08-09 4th" sheetId="7" r:id="rId7"/>
    <sheet name="09-10 App" sheetId="8" r:id="rId8"/>
    <sheet name="10-11 Proj" sheetId="9" r:id="rId9"/>
    <sheet name="10-11 BPBG" sheetId="10" r:id="rId10"/>
    <sheet name="11-12" sheetId="11" r:id="rId11"/>
    <sheet name="11-12 BPBG" sheetId="12" r:id="rId12"/>
    <sheet name="12-13" sheetId="13" r:id="rId13"/>
    <sheet name="12-13 BPBG" sheetId="14" r:id="rId14"/>
    <sheet name="Final FTE By Prog" sheetId="15" state="hidden" r:id="rId15"/>
    <sheet name="Final FTE By Grade" sheetId="16" state="hidden" r:id="rId16"/>
    <sheet name="Final FTE BGBP" sheetId="17" state="hidden" r:id="rId17"/>
    <sheet name="BG Test" sheetId="18" state="hidden" r:id="rId18"/>
    <sheet name="BP Test" sheetId="19" state="hidden" r:id="rId19"/>
    <sheet name="Cross Check" sheetId="20" state="hidden" r:id="rId20"/>
  </sheets>
  <externalReferences>
    <externalReference r:id="rId23"/>
  </externalReferences>
  <definedNames>
    <definedName name="FTE_Forecast_2005_06" localSheetId="14">'Final FTE By Prog'!$B$4:$L$77</definedName>
    <definedName name="FTEDATA">#REF!</definedName>
    <definedName name="HTML_CodePage" hidden="1">1252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5">'07-08'!$A$1:$M$77</definedName>
    <definedName name="_xlnm.Print_Area" localSheetId="7">'09-10 App'!$A$1:$M$77</definedName>
    <definedName name="_xlnm.Print_Area" localSheetId="10">'11-12'!$A$1:$M$77</definedName>
    <definedName name="_xlnm.Print_Area" localSheetId="12">'12-13'!$A$1:$M$77</definedName>
    <definedName name="_xlnm.Print_Area" localSheetId="1">'Diff'!$A$1:$O$46</definedName>
    <definedName name="_xlnm.Print_Area" localSheetId="16">'Final FTE BGBP'!$A$4:$BX$80</definedName>
    <definedName name="_xlnm.Print_Area" localSheetId="15">'Final FTE By Grade'!$A$4:$Q$80</definedName>
    <definedName name="_xlnm.Print_Area" localSheetId="14">'Final FTE By Prog'!$A$4:$M$80</definedName>
    <definedName name="_xlnm.Print_Area" localSheetId="2">'Percent'!$A$2:$O$43</definedName>
    <definedName name="_xlnm.Print_Titles" localSheetId="19">'Cross Check'!$A:$B,'Cross Check'!$3:$4</definedName>
    <definedName name="_xlnm.Print_Titles" localSheetId="16">'Final FTE BGBP'!$A:$B,'Final FTE BGBP'!$4:$4</definedName>
    <definedName name="_xlnm.Print_Titles" localSheetId="15">'Final FTE By Grade'!$4:$4</definedName>
    <definedName name="_xlnm.Print_Titles" localSheetId="14">'Final FTE By Prog'!$2:$4</definedName>
    <definedName name="TITLES" localSheetId="2">'Percent'!$A$17:$A$144</definedName>
    <definedName name="TITLES">'Diff'!$A$17:$A$144</definedName>
  </definedNames>
  <calcPr fullCalcOnLoad="1"/>
</workbook>
</file>

<file path=xl/sharedStrings.xml><?xml version="1.0" encoding="utf-8"?>
<sst xmlns="http://schemas.openxmlformats.org/spreadsheetml/2006/main" count="1878" uniqueCount="342">
  <si>
    <t>DistNum</t>
  </si>
  <si>
    <t>District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</si>
  <si>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</si>
  <si>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</si>
  <si>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</si>
  <si>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</si>
  <si>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</si>
  <si>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</si>
  <si>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</si>
  <si>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</si>
  <si>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</si>
  <si>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</si>
  <si>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</si>
  <si>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</si>
  <si>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</si>
  <si>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</si>
  <si>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</si>
  <si>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</si>
  <si>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</si>
  <si>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</si>
  <si>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</si>
  <si>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</si>
  <si>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</si>
  <si>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</si>
  <si>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</si>
  <si>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</si>
  <si>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</si>
  <si>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</si>
  <si>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</si>
  <si>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</si>
  <si>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</si>
  <si>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</si>
  <si>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</si>
  <si>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</si>
  <si>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</si>
  <si>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</si>
  <si>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</si>
  <si>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</si>
  <si>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</si>
  <si>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</si>
  <si>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</si>
  <si>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</si>
  <si>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</si>
  <si>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</si>
  <si>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</si>
  <si>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</si>
  <si>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</si>
  <si>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</si>
  <si>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</si>
  <si>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</si>
  <si>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</si>
  <si>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</si>
  <si>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</si>
  <si>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</si>
  <si>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</si>
  <si>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</si>
  <si>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</si>
  <si>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</si>
  <si>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</si>
  <si>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</si>
  <si>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</si>
  <si>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</si>
  <si>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</si>
  <si>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</si>
  <si>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</si>
  <si>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</si>
  <si>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</si>
  <si>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</si>
  <si>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</si>
  <si>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</si>
  <si>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</si>
  <si>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</si>
  <si>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</si>
  <si>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</si>
  <si>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</si>
  <si>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</si>
  <si>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</si>
  <si>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</si>
  <si>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</si>
  <si>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</si>
  <si>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</si>
  <si>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</t>
  </si>
  <si>
    <t>Dade</t>
  </si>
  <si>
    <t>De Soto</t>
  </si>
  <si>
    <t>FAU Lab School</t>
  </si>
  <si>
    <t>FSU - Broward</t>
  </si>
  <si>
    <t>FSU - Leon</t>
  </si>
  <si>
    <t>UF Lab School</t>
  </si>
  <si>
    <t>Florida Virtual School</t>
  </si>
  <si>
    <t>PK</t>
  </si>
  <si>
    <t>K</t>
  </si>
  <si>
    <t>BG=BP</t>
  </si>
  <si>
    <t>BP=BGBP</t>
  </si>
  <si>
    <t>BG=BGBP</t>
  </si>
  <si>
    <t xml:space="preserve">Check by District Totals </t>
  </si>
  <si>
    <t>Check By District by Program Totals</t>
  </si>
  <si>
    <t>Check by District by Grade Totals</t>
  </si>
  <si>
    <t>ENROLLMENT ESTIMATING CONFERENCE</t>
  </si>
  <si>
    <t>School District PreK-12 Programs</t>
  </si>
  <si>
    <t>Diff.</t>
  </si>
  <si>
    <t>Diff</t>
  </si>
  <si>
    <t>Final</t>
  </si>
  <si>
    <t>(2-1)</t>
  </si>
  <si>
    <t>(4-2)</t>
  </si>
  <si>
    <t>ESOL</t>
  </si>
  <si>
    <t>Exceptional Students</t>
  </si>
  <si>
    <t>Total Group Two</t>
  </si>
  <si>
    <t xml:space="preserve"> </t>
  </si>
  <si>
    <t xml:space="preserve"> % Diff.</t>
  </si>
  <si>
    <t>% Diff.</t>
  </si>
  <si>
    <t>Basic</t>
  </si>
  <si>
    <t>ESE</t>
  </si>
  <si>
    <t>PK-3</t>
  </si>
  <si>
    <t>4-8</t>
  </si>
  <si>
    <t>9-12</t>
  </si>
  <si>
    <t>Level IV</t>
  </si>
  <si>
    <t>Level V</t>
  </si>
  <si>
    <t>2006-07</t>
  </si>
  <si>
    <t>FAMU</t>
  </si>
  <si>
    <t>FSU-Broward</t>
  </si>
  <si>
    <t>FSU-Leon</t>
  </si>
  <si>
    <t>UF</t>
  </si>
  <si>
    <t>FL Virtual</t>
  </si>
  <si>
    <t>Total K-12 Basic</t>
  </si>
  <si>
    <t>Sub-Total ESE (ESE and ESE Basic)</t>
  </si>
  <si>
    <t>Sub-Total (Basic)</t>
  </si>
  <si>
    <t>Sub-Total (ESE Basic)</t>
  </si>
  <si>
    <t>Sub-Total (ESE)</t>
  </si>
  <si>
    <t>101 GPK</t>
  </si>
  <si>
    <t>101 GK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</si>
  <si>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</si>
  <si>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</si>
  <si>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</si>
  <si>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</si>
  <si>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</si>
  <si>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</si>
  <si>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</si>
  <si>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</si>
  <si>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</si>
  <si>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</si>
  <si>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</si>
  <si>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</si>
  <si>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111 GPK</t>
  </si>
  <si>
    <t>111 GK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</si>
  <si>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</si>
  <si>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</si>
  <si>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</si>
  <si>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</si>
  <si>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</si>
  <si>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</si>
  <si>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</si>
  <si>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</si>
  <si>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</si>
  <si>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</si>
  <si>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</si>
  <si>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</si>
  <si>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130 GK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</si>
  <si>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</si>
  <si>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</si>
  <si>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</si>
  <si>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</si>
  <si>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</si>
  <si>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</si>
  <si>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</si>
  <si>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</si>
  <si>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</si>
  <si>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</si>
  <si>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</si>
  <si>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</si>
  <si>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254 GPK</t>
  </si>
  <si>
    <t>254 GK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</si>
  <si>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</si>
  <si>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</si>
  <si>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</si>
  <si>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</si>
  <si>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</si>
  <si>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</si>
  <si>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</si>
  <si>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</si>
  <si>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</si>
  <si>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</si>
  <si>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</si>
  <si>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</si>
  <si>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GPK</t>
  </si>
  <si>
    <t>255 GK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</si>
  <si>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</si>
  <si>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</si>
  <si>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</si>
  <si>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</si>
  <si>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</si>
  <si>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</si>
  <si>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</si>
  <si>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</si>
  <si>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</si>
  <si>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</si>
  <si>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</si>
  <si>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</si>
  <si>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</si>
  <si>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</si>
  <si>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</si>
  <si>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</si>
  <si>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Career</t>
  </si>
  <si>
    <t>Education</t>
  </si>
  <si>
    <t>4th Calc</t>
  </si>
  <si>
    <t>FLORIDA SCHOOL DISTRICT PROGRAMS</t>
  </si>
  <si>
    <t>Appropriated</t>
  </si>
  <si>
    <t>FTE</t>
  </si>
  <si>
    <t>2007-08</t>
  </si>
  <si>
    <t>(6-4)</t>
  </si>
  <si>
    <t>(8-6)</t>
  </si>
  <si>
    <t>4-8 (102)</t>
  </si>
  <si>
    <t>9-12 (103)</t>
  </si>
  <si>
    <t>4-8 ESE in Basic (112)</t>
  </si>
  <si>
    <t>9-12 ESE in Basic (113)</t>
  </si>
  <si>
    <t>ESOL (130)</t>
  </si>
  <si>
    <t>ESE Support Level IV (254)</t>
  </si>
  <si>
    <t>ESE Support Level V (255)</t>
  </si>
  <si>
    <t>Career Education (300)</t>
  </si>
  <si>
    <t>2008-09</t>
  </si>
  <si>
    <t>2009-10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</si>
  <si>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</si>
  <si>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</si>
  <si>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</si>
  <si>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</si>
  <si>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</si>
  <si>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</si>
  <si>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</si>
  <si>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</si>
  <si>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</si>
  <si>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</si>
  <si>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</si>
  <si>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Wash Spec</t>
  </si>
  <si>
    <t>FSU Brow</t>
  </si>
  <si>
    <t>FSU Leon</t>
  </si>
  <si>
    <t>FLVS</t>
  </si>
  <si>
    <t>FLORIDA</t>
  </si>
  <si>
    <t>Sch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</si>
  <si>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</si>
  <si>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</si>
  <si>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</si>
  <si>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</si>
  <si>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</si>
  <si>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</si>
  <si>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</si>
  <si>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</si>
  <si>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</si>
  <si>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</si>
  <si>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</si>
  <si>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</si>
  <si>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</si>
  <si>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</si>
  <si>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</si>
  <si>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</si>
  <si>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</si>
  <si>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</si>
  <si>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</si>
  <si>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</si>
  <si>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</si>
  <si>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</si>
  <si>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</si>
  <si>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</si>
  <si>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</si>
  <si>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</si>
  <si>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</si>
  <si>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</si>
  <si>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</si>
  <si>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</si>
  <si>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</si>
  <si>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</si>
  <si>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</si>
  <si>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</si>
  <si>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</si>
  <si>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</si>
  <si>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</si>
  <si>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</si>
  <si>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</si>
  <si>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</si>
  <si>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</si>
  <si>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</si>
  <si>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</si>
  <si>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</si>
  <si>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</si>
  <si>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</si>
  <si>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</si>
  <si>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</si>
  <si>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</si>
  <si>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</si>
  <si>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</si>
  <si>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</si>
  <si>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</si>
  <si>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</si>
  <si>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</si>
  <si>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</si>
  <si>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</si>
  <si>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</si>
  <si>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</si>
  <si>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</si>
  <si>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</si>
  <si>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</si>
  <si>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</si>
  <si>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</si>
  <si>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</si>
  <si>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</si>
  <si>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</si>
  <si>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</si>
  <si>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</si>
  <si>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</si>
  <si>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FAU PB</t>
  </si>
  <si>
    <t>71</t>
  </si>
  <si>
    <t>FSU - Brow</t>
  </si>
  <si>
    <t>72</t>
  </si>
  <si>
    <t>73</t>
  </si>
  <si>
    <t>74</t>
  </si>
  <si>
    <t>Florida</t>
  </si>
  <si>
    <t>FAU STL</t>
  </si>
  <si>
    <t>06-07</t>
  </si>
  <si>
    <t>75</t>
  </si>
  <si>
    <t>07-08</t>
  </si>
  <si>
    <t>D#</t>
  </si>
  <si>
    <t>111 PK</t>
  </si>
  <si>
    <t>111 K</t>
  </si>
  <si>
    <t>254 PK</t>
  </si>
  <si>
    <t>254 K</t>
  </si>
  <si>
    <t>255 PK</t>
  </si>
  <si>
    <t>255 K</t>
  </si>
  <si>
    <t>101 PK</t>
  </si>
  <si>
    <t>101 K</t>
  </si>
  <si>
    <t>130 K</t>
  </si>
  <si>
    <t>DeSoto</t>
  </si>
  <si>
    <t>Forecast</t>
  </si>
  <si>
    <t>2010-11 Projected Student Enrollment (FTE) for Florida School Districts</t>
  </si>
  <si>
    <t>Compared with FTE for 2006-07 Final, 2007-08 Final, 2008-09 4th Calc and 2009-10 Appropriated</t>
  </si>
  <si>
    <t>08-09 4th</t>
  </si>
  <si>
    <t>09-10 App</t>
  </si>
  <si>
    <t>2010-11</t>
  </si>
  <si>
    <t>PK-12 Basic</t>
  </si>
  <si>
    <t>PK-3 (101)</t>
  </si>
  <si>
    <t>PK-3 ESE in Basic (111)</t>
  </si>
  <si>
    <t>Projections</t>
  </si>
  <si>
    <t xml:space="preserve"> 6/11/09</t>
  </si>
  <si>
    <t>10-11 Proj</t>
  </si>
  <si>
    <t>POST-CONFERENCE REPORT FOR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</si>
</sst>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#,##0.00000"/>
    <numFmt numFmtId="170" formatCode="0.000000"/>
    <numFmt numFmtId="171" formatCode="0.0%"/>
    <numFmt numFmtId="172" formatCode="0.000%"/>
    <numFmt numFmtId="173" formatCode="0.0000%"/>
    <numFmt numFmtId="174" formatCode="0.0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mmmm\ d\,\ yyyy"/>
    <numFmt numFmtId="180" formatCode="mm/dd/yy"/>
    <numFmt numFmtId="181" formatCode="[$-409]dddd\,\ mmmm\ dd\,\ yyyy"/>
    <numFmt numFmtId="182" formatCode="[$-F800]dddd\,\ mmmm\ dd\,\ yyyy"/>
    <numFmt numFmtId="183" formatCode="[$-409]mmmm\ d\,\ yyyy;@"/>
    <numFmt numFmtId="184" formatCode="m/d/yy;@"/>
    <numFmt numFmtId="185" formatCode="_(* #,##0.000_);_(* \(#,##0.000\);_(* &quot;-&quot;??_);_(@_)"/>
    <numFmt numFmtId="186" formatCode="_(* #,##0.0000_);_(* \(#,##0.0000\);_(* &quot;-&quot;??_);_(@_)"/>
    <numFmt numFmtId="187" formatCode="#,##0.000000000000000"/>
    <numFmt numFmtId="188" formatCode="#,##0.0000000000000000"/>
    <numFmt numFmtId="189" formatCode="#,##0.00000000000000"/>
    <numFmt numFmtId="190" formatCode="#,##0.0000000000000"/>
    <numFmt numFmtId="191" formatCode="#,##0.000000000000"/>
    <numFmt numFmtId="192" formatCode="#,##0.00000000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\-\ #\ \-"/>
    <numFmt numFmtId="199" formatCode="_(* #,##0.0_);_(* \(#,##0.0\);_(* &quot;-&quot;_);_(@_)"/>
    <numFmt numFmtId="200" formatCode="_(* #,##0.00_);_(* \(#,##0.00\);_(* &quot;-&quot;_);_(@_)"/>
    <numFmt numFmtId="201" formatCode="\T\F"/>
    <numFmt numFmtId="202" formatCode="[$-409]h:mm:ss\ AM/PM"/>
    <numFmt numFmtId="203" formatCode="&quot;DOE&quot;\ m/d/yyyy"/>
  </numFmts>
  <fonts count="61">
    <font>
      <sz val="12"/>
      <name val="Arial"/>
      <family val="0"/>
    </font>
    <font>
      <sz val="1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F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59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0" fontId="7" fillId="0" borderId="0" xfId="60">
      <alignment/>
      <protection/>
    </xf>
    <xf numFmtId="14" fontId="0" fillId="0" borderId="0" xfId="60" applyNumberFormat="1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8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43" fontId="8" fillId="0" borderId="0" xfId="42" applyFont="1" applyFill="1" applyBorder="1" applyAlignment="1">
      <alignment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Continuous"/>
      <protection/>
    </xf>
    <xf numFmtId="0" fontId="8" fillId="0" borderId="0" xfId="59" applyFont="1" applyFill="1" applyBorder="1" applyAlignment="1" quotePrefix="1">
      <alignment horizontal="center"/>
      <protection/>
    </xf>
    <xf numFmtId="1" fontId="8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right"/>
      <protection/>
    </xf>
    <xf numFmtId="0" fontId="8" fillId="0" borderId="0" xfId="59" applyFont="1" applyFill="1" applyBorder="1" applyAlignment="1" quotePrefix="1">
      <alignment horizontal="right"/>
      <protection/>
    </xf>
    <xf numFmtId="1" fontId="8" fillId="0" borderId="0" xfId="59" applyNumberFormat="1" applyFont="1" applyFill="1" applyBorder="1" applyAlignment="1">
      <alignment horizontal="right"/>
      <protection/>
    </xf>
    <xf numFmtId="0" fontId="8" fillId="0" borderId="0" xfId="59" applyFont="1" applyAlignment="1">
      <alignment horizontal="center"/>
      <protection/>
    </xf>
    <xf numFmtId="14" fontId="8" fillId="0" borderId="0" xfId="59" applyNumberFormat="1" applyFont="1" applyFill="1" applyBorder="1" applyAlignment="1">
      <alignment horizontal="center"/>
      <protection/>
    </xf>
    <xf numFmtId="3" fontId="8" fillId="0" borderId="0" xfId="59" applyNumberFormat="1" applyFont="1" applyFill="1" applyBorder="1">
      <alignment/>
      <protection/>
    </xf>
    <xf numFmtId="176" fontId="8" fillId="0" borderId="0" xfId="42" applyNumberFormat="1" applyFont="1" applyFill="1" applyBorder="1" applyAlignment="1">
      <alignment/>
    </xf>
    <xf numFmtId="176" fontId="8" fillId="0" borderId="0" xfId="42" applyNumberFormat="1" applyFont="1" applyFill="1" applyBorder="1" applyAlignment="1">
      <alignment horizontal="right"/>
    </xf>
    <xf numFmtId="0" fontId="9" fillId="0" borderId="0" xfId="59" applyFont="1" applyFill="1" applyBorder="1">
      <alignment/>
      <protection/>
    </xf>
    <xf numFmtId="3" fontId="8" fillId="0" borderId="0" xfId="42" applyNumberFormat="1" applyFont="1" applyFill="1" applyBorder="1" applyAlignment="1">
      <alignment/>
    </xf>
    <xf numFmtId="3" fontId="8" fillId="0" borderId="0" xfId="42" applyNumberFormat="1" applyFont="1" applyAlignment="1">
      <alignment/>
    </xf>
    <xf numFmtId="176" fontId="8" fillId="0" borderId="0" xfId="59" applyNumberFormat="1" applyFont="1" applyFill="1" applyBorder="1">
      <alignment/>
      <protection/>
    </xf>
    <xf numFmtId="3" fontId="8" fillId="0" borderId="0" xfId="59" applyNumberFormat="1" applyFont="1" applyFill="1" applyBorder="1" applyAlignment="1" quotePrefix="1">
      <alignment horizontal="right"/>
      <protection/>
    </xf>
    <xf numFmtId="3" fontId="9" fillId="0" borderId="0" xfId="59" applyNumberFormat="1" applyFont="1" applyFill="1" applyBorder="1">
      <alignment/>
      <protection/>
    </xf>
    <xf numFmtId="3" fontId="10" fillId="0" borderId="0" xfId="59" applyNumberFormat="1" applyFont="1" applyFill="1" applyBorder="1">
      <alignment/>
      <protection/>
    </xf>
    <xf numFmtId="2" fontId="8" fillId="0" borderId="0" xfId="59" applyNumberFormat="1" applyFont="1" applyFill="1" applyBorder="1" applyAlignment="1">
      <alignment horizontal="right"/>
      <protection/>
    </xf>
    <xf numFmtId="2" fontId="8" fillId="0" borderId="0" xfId="59" applyNumberFormat="1" applyFont="1" applyFill="1" applyBorder="1">
      <alignment/>
      <protection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9" applyNumberFormat="1" applyFont="1" applyFill="1" applyBorder="1" applyAlignment="1">
      <alignment horizontal="center"/>
      <protection/>
    </xf>
    <xf numFmtId="171" fontId="8" fillId="0" borderId="0" xfId="6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59" applyFont="1" applyFill="1" applyBorder="1" applyAlignment="1">
      <alignment horizontal="left"/>
      <protection/>
    </xf>
    <xf numFmtId="3" fontId="11" fillId="0" borderId="0" xfId="59" applyNumberFormat="1" applyFont="1" applyFill="1" applyBorder="1">
      <alignment/>
      <protection/>
    </xf>
    <xf numFmtId="0" fontId="11" fillId="0" borderId="0" xfId="59" applyFont="1" applyFill="1" applyBorder="1">
      <alignment/>
      <protection/>
    </xf>
    <xf numFmtId="176" fontId="11" fillId="0" borderId="0" xfId="42" applyNumberFormat="1" applyFont="1" applyFill="1" applyBorder="1" applyAlignment="1">
      <alignment/>
    </xf>
    <xf numFmtId="171" fontId="11" fillId="0" borderId="0" xfId="65" applyNumberFormat="1" applyFont="1" applyFill="1" applyBorder="1" applyAlignment="1">
      <alignment/>
    </xf>
    <xf numFmtId="0" fontId="11" fillId="0" borderId="0" xfId="59" applyFont="1" applyFill="1" applyBorder="1" applyAlignment="1">
      <alignment horizontal="center"/>
      <protection/>
    </xf>
    <xf numFmtId="0" fontId="10" fillId="0" borderId="0" xfId="59" applyFont="1" applyFill="1" applyBorder="1">
      <alignment/>
      <protection/>
    </xf>
    <xf numFmtId="198" fontId="8" fillId="0" borderId="0" xfId="59" applyNumberFormat="1" applyFont="1" applyFill="1" applyBorder="1" applyAlignment="1">
      <alignment horizontal="center"/>
      <protection/>
    </xf>
    <xf numFmtId="198" fontId="8" fillId="0" borderId="0" xfId="59" applyNumberFormat="1" applyFont="1" applyFill="1" applyBorder="1" applyAlignment="1" quotePrefix="1">
      <alignment horizontal="center"/>
      <protection/>
    </xf>
    <xf numFmtId="0" fontId="1" fillId="0" borderId="0" xfId="57" applyFo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4" fontId="1" fillId="0" borderId="0" xfId="0" applyNumberFormat="1" applyFont="1" applyAlignment="1">
      <alignment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61" applyNumberFormat="1" applyFont="1">
      <alignment/>
      <protection/>
    </xf>
    <xf numFmtId="18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203" fontId="8" fillId="0" borderId="0" xfId="59" applyNumberFormat="1" applyFont="1" applyFill="1" applyBorder="1" applyAlignment="1">
      <alignment horizontal="right"/>
      <protection/>
    </xf>
    <xf numFmtId="0" fontId="15" fillId="0" borderId="0" xfId="60" applyFont="1" applyAlignment="1">
      <alignment horizontal="left"/>
      <protection/>
    </xf>
    <xf numFmtId="0" fontId="5" fillId="34" borderId="0" xfId="58" applyFont="1" applyFill="1">
      <alignment/>
      <protection/>
    </xf>
    <xf numFmtId="0" fontId="5" fillId="35" borderId="0" xfId="58" applyFont="1" applyFill="1" applyAlignment="1">
      <alignment horizontal="center"/>
      <protection/>
    </xf>
    <xf numFmtId="0" fontId="1" fillId="0" borderId="0" xfId="58">
      <alignment/>
      <protection/>
    </xf>
    <xf numFmtId="43" fontId="1" fillId="0" borderId="0" xfId="42" applyFont="1" applyAlignment="1">
      <alignment/>
    </xf>
    <xf numFmtId="43" fontId="1" fillId="35" borderId="0" xfId="42" applyFont="1" applyFill="1" applyAlignment="1">
      <alignment/>
    </xf>
    <xf numFmtId="0" fontId="1" fillId="35" borderId="0" xfId="58" applyFill="1">
      <alignment/>
      <protection/>
    </xf>
    <xf numFmtId="43" fontId="5" fillId="35" borderId="0" xfId="42" applyFont="1" applyFill="1" applyAlignment="1">
      <alignment/>
    </xf>
    <xf numFmtId="43" fontId="1" fillId="0" borderId="0" xfId="42" applyFont="1" applyFill="1" applyAlignment="1">
      <alignment/>
    </xf>
    <xf numFmtId="0" fontId="1" fillId="0" borderId="0" xfId="58" applyFill="1">
      <alignment/>
      <protection/>
    </xf>
    <xf numFmtId="43" fontId="1" fillId="0" borderId="0" xfId="58" applyNumberFormat="1" applyFill="1">
      <alignment/>
      <protection/>
    </xf>
    <xf numFmtId="0" fontId="5" fillId="0" borderId="0" xfId="58" applyFont="1" applyAlignment="1">
      <alignment horizontal="left"/>
      <protection/>
    </xf>
    <xf numFmtId="0" fontId="1" fillId="0" borderId="0" xfId="58" applyAlignment="1">
      <alignment horizontal="left"/>
      <protection/>
    </xf>
    <xf numFmtId="43" fontId="1" fillId="36" borderId="0" xfId="42" applyFont="1" applyFill="1" applyAlignment="1">
      <alignment/>
    </xf>
    <xf numFmtId="0" fontId="1" fillId="36" borderId="0" xfId="58" applyFont="1" applyFill="1">
      <alignment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right"/>
      <protection/>
    </xf>
    <xf numFmtId="0" fontId="18" fillId="0" borderId="0" xfId="0" applyNumberFormat="1" applyFont="1" applyAlignment="1">
      <alignment horizontal="right"/>
    </xf>
    <xf numFmtId="0" fontId="17" fillId="0" borderId="0" xfId="59" applyFont="1" applyFill="1" applyBorder="1">
      <alignment/>
      <protection/>
    </xf>
    <xf numFmtId="176" fontId="17" fillId="0" borderId="0" xfId="42" applyNumberFormat="1" applyFont="1" applyFill="1" applyBorder="1" applyAlignment="1">
      <alignment horizontal="right"/>
    </xf>
    <xf numFmtId="0" fontId="17" fillId="0" borderId="0" xfId="59" applyFont="1" applyFill="1" applyBorder="1" applyAlignment="1">
      <alignment horizontal="left"/>
      <protection/>
    </xf>
    <xf numFmtId="0" fontId="17" fillId="37" borderId="0" xfId="59" applyFont="1" applyFill="1" applyBorder="1" applyAlignment="1">
      <alignment horizontal="right"/>
      <protection/>
    </xf>
    <xf numFmtId="43" fontId="11" fillId="0" borderId="0" xfId="42" applyFont="1" applyFill="1" applyBorder="1" applyAlignment="1">
      <alignment/>
    </xf>
    <xf numFmtId="0" fontId="1" fillId="0" borderId="0" xfId="58" applyFont="1">
      <alignment/>
      <protection/>
    </xf>
    <xf numFmtId="0" fontId="18" fillId="37" borderId="0" xfId="0" applyNumberFormat="1" applyFont="1" applyFill="1" applyAlignment="1">
      <alignment horizontal="right"/>
    </xf>
    <xf numFmtId="176" fontId="17" fillId="37" borderId="0" xfId="42" applyNumberFormat="1" applyFont="1" applyFill="1" applyBorder="1" applyAlignment="1">
      <alignment horizontal="right"/>
    </xf>
    <xf numFmtId="43" fontId="33" fillId="0" borderId="0" xfId="42" applyFont="1" applyAlignment="1">
      <alignment/>
    </xf>
    <xf numFmtId="43" fontId="34" fillId="0" borderId="0" xfId="42" applyFont="1" applyAlignment="1">
      <alignment/>
    </xf>
    <xf numFmtId="43" fontId="34" fillId="0" borderId="0" xfId="42" applyFont="1" applyFill="1" applyAlignment="1">
      <alignment/>
    </xf>
    <xf numFmtId="43" fontId="33" fillId="35" borderId="0" xfId="42" applyFont="1" applyFill="1" applyAlignment="1">
      <alignment/>
    </xf>
    <xf numFmtId="43" fontId="35" fillId="35" borderId="0" xfId="42" applyFont="1" applyFill="1" applyAlignment="1">
      <alignment/>
    </xf>
    <xf numFmtId="0" fontId="36" fillId="34" borderId="0" xfId="0" applyFont="1" applyFill="1" applyAlignment="1">
      <alignment/>
    </xf>
    <xf numFmtId="0" fontId="36" fillId="34" borderId="0" xfId="0" applyFont="1" applyFill="1" applyAlignment="1">
      <alignment horizontal="center"/>
    </xf>
    <xf numFmtId="0" fontId="34" fillId="0" borderId="0" xfId="0" applyFont="1" applyAlignment="1">
      <alignment/>
    </xf>
    <xf numFmtId="43" fontId="34" fillId="35" borderId="0" xfId="42" applyFont="1" applyFill="1" applyAlignment="1">
      <alignment/>
    </xf>
    <xf numFmtId="0" fontId="34" fillId="35" borderId="0" xfId="0" applyFont="1" applyFill="1" applyAlignment="1">
      <alignment/>
    </xf>
    <xf numFmtId="43" fontId="36" fillId="35" borderId="0" xfId="42" applyFont="1" applyFill="1" applyAlignment="1">
      <alignment/>
    </xf>
    <xf numFmtId="0" fontId="35" fillId="34" borderId="0" xfId="58" applyFont="1" applyFill="1">
      <alignment/>
      <protection/>
    </xf>
    <xf numFmtId="0" fontId="35" fillId="34" borderId="0" xfId="58" applyFont="1" applyFill="1" applyAlignment="1">
      <alignment horizontal="center"/>
      <protection/>
    </xf>
    <xf numFmtId="0" fontId="33" fillId="0" borderId="0" xfId="58" applyFont="1">
      <alignment/>
      <protection/>
    </xf>
    <xf numFmtId="0" fontId="33" fillId="36" borderId="0" xfId="58" applyFont="1" applyFill="1">
      <alignment/>
      <protection/>
    </xf>
    <xf numFmtId="43" fontId="33" fillId="36" borderId="0" xfId="42" applyFont="1" applyFill="1" applyAlignment="1">
      <alignment/>
    </xf>
    <xf numFmtId="0" fontId="33" fillId="35" borderId="0" xfId="58" applyFont="1" applyFill="1">
      <alignment/>
      <protection/>
    </xf>
    <xf numFmtId="43" fontId="33" fillId="35" borderId="0" xfId="58" applyNumberFormat="1" applyFont="1" applyFill="1">
      <alignment/>
      <protection/>
    </xf>
    <xf numFmtId="43" fontId="35" fillId="35" borderId="0" xfId="58" applyNumberFormat="1" applyFont="1" applyFill="1">
      <alignment/>
      <protection/>
    </xf>
    <xf numFmtId="0" fontId="36" fillId="34" borderId="0" xfId="58" applyFont="1" applyFill="1">
      <alignment/>
      <protection/>
    </xf>
    <xf numFmtId="0" fontId="36" fillId="34" borderId="0" xfId="58" applyFont="1" applyFill="1" applyAlignment="1">
      <alignment horizontal="center"/>
      <protection/>
    </xf>
    <xf numFmtId="0" fontId="34" fillId="0" borderId="0" xfId="58" applyFont="1">
      <alignment/>
      <protection/>
    </xf>
    <xf numFmtId="0" fontId="34" fillId="35" borderId="0" xfId="58" applyFont="1" applyFill="1">
      <alignment/>
      <protection/>
    </xf>
    <xf numFmtId="43" fontId="34" fillId="35" borderId="0" xfId="58" applyNumberFormat="1" applyFont="1" applyFill="1">
      <alignment/>
      <protection/>
    </xf>
    <xf numFmtId="43" fontId="36" fillId="35" borderId="0" xfId="58" applyNumberFormat="1" applyFont="1" applyFill="1">
      <alignment/>
      <protection/>
    </xf>
    <xf numFmtId="0" fontId="34" fillId="0" borderId="0" xfId="59" applyFont="1" applyFill="1" applyBorder="1" applyAlignment="1">
      <alignment horizontal="left"/>
      <protection/>
    </xf>
    <xf numFmtId="0" fontId="34" fillId="0" borderId="0" xfId="59" applyFont="1" applyFill="1" applyBorder="1" applyAlignment="1">
      <alignment horizontal="centerContinuous"/>
      <protection/>
    </xf>
    <xf numFmtId="0" fontId="34" fillId="0" borderId="0" xfId="59" applyFont="1" applyFill="1" applyBorder="1">
      <alignment/>
      <protection/>
    </xf>
    <xf numFmtId="0" fontId="34" fillId="0" borderId="0" xfId="59" applyFont="1" applyFill="1" applyBorder="1" applyAlignment="1">
      <alignment horizontal="center"/>
      <protection/>
    </xf>
    <xf numFmtId="0" fontId="34" fillId="0" borderId="0" xfId="59" applyFont="1" applyFill="1" applyBorder="1" applyAlignment="1" quotePrefix="1">
      <alignment horizontal="center"/>
      <protection/>
    </xf>
    <xf numFmtId="1" fontId="34" fillId="0" borderId="0" xfId="59" applyNumberFormat="1" applyFont="1" applyFill="1" applyBorder="1" applyAlignment="1">
      <alignment horizontal="center"/>
      <protection/>
    </xf>
    <xf numFmtId="0" fontId="34" fillId="0" borderId="0" xfId="59" applyFont="1" applyFill="1" applyBorder="1" applyAlignment="1">
      <alignment horizontal="right"/>
      <protection/>
    </xf>
    <xf numFmtId="0" fontId="34" fillId="0" borderId="0" xfId="59" applyFont="1" applyFill="1" applyBorder="1" applyAlignment="1" quotePrefix="1">
      <alignment horizontal="right"/>
      <protection/>
    </xf>
    <xf numFmtId="1" fontId="34" fillId="0" borderId="0" xfId="59" applyNumberFormat="1" applyFont="1" applyFill="1" applyBorder="1" applyAlignment="1">
      <alignment horizontal="right"/>
      <protection/>
    </xf>
    <xf numFmtId="16" fontId="59" fillId="0" borderId="0" xfId="59" applyNumberFormat="1" applyFont="1" applyFill="1" applyBorder="1" applyAlignment="1" quotePrefix="1">
      <alignment horizontal="center"/>
      <protection/>
    </xf>
    <xf numFmtId="0" fontId="59" fillId="0" borderId="0" xfId="59" applyFont="1" applyFill="1" applyBorder="1" applyAlignment="1">
      <alignment horizontal="center"/>
      <protection/>
    </xf>
    <xf numFmtId="0" fontId="59" fillId="0" borderId="0" xfId="59" applyFont="1" applyFill="1" applyBorder="1">
      <alignment/>
      <protection/>
    </xf>
    <xf numFmtId="0" fontId="60" fillId="0" borderId="0" xfId="59" applyFont="1" applyFill="1" applyBorder="1" applyAlignment="1">
      <alignment horizontal="center"/>
      <protection/>
    </xf>
    <xf numFmtId="0" fontId="34" fillId="0" borderId="0" xfId="59" applyFont="1" applyAlignment="1">
      <alignment horizontal="center"/>
      <protection/>
    </xf>
    <xf numFmtId="0" fontId="37" fillId="0" borderId="0" xfId="59" applyFont="1" applyFill="1" applyBorder="1" applyAlignment="1">
      <alignment horizontal="center"/>
      <protection/>
    </xf>
    <xf numFmtId="1" fontId="36" fillId="0" borderId="0" xfId="59" applyNumberFormat="1" applyFont="1" applyFill="1" applyBorder="1" applyAlignment="1">
      <alignment horizontal="center"/>
      <protection/>
    </xf>
    <xf numFmtId="14" fontId="34" fillId="0" borderId="0" xfId="59" applyNumberFormat="1" applyFont="1" applyAlignment="1">
      <alignment horizontal="center"/>
      <protection/>
    </xf>
    <xf numFmtId="14" fontId="34" fillId="0" borderId="0" xfId="59" applyNumberFormat="1" applyFont="1" applyFill="1" applyBorder="1" applyAlignment="1">
      <alignment horizontal="center"/>
      <protection/>
    </xf>
    <xf numFmtId="0" fontId="36" fillId="0" borderId="0" xfId="59" applyFont="1" applyFill="1" applyBorder="1" applyAlignment="1">
      <alignment horizontal="center"/>
      <protection/>
    </xf>
    <xf numFmtId="198" fontId="34" fillId="0" borderId="0" xfId="59" applyNumberFormat="1" applyFont="1" applyFill="1" applyBorder="1" applyAlignment="1">
      <alignment horizontal="center"/>
      <protection/>
    </xf>
    <xf numFmtId="198" fontId="34" fillId="0" borderId="0" xfId="59" applyNumberFormat="1" applyFont="1" applyFill="1" applyBorder="1" applyAlignment="1" quotePrefix="1">
      <alignment horizontal="center"/>
      <protection/>
    </xf>
    <xf numFmtId="0" fontId="39" fillId="0" borderId="0" xfId="59" applyFont="1" applyFill="1" applyBorder="1" applyAlignment="1">
      <alignment horizontal="left"/>
      <protection/>
    </xf>
    <xf numFmtId="0" fontId="34" fillId="0" borderId="0" xfId="59" applyFont="1">
      <alignment/>
      <protection/>
    </xf>
    <xf numFmtId="200" fontId="34" fillId="0" borderId="0" xfId="59" applyNumberFormat="1" applyFont="1" applyFill="1" applyBorder="1">
      <alignment/>
      <protection/>
    </xf>
    <xf numFmtId="200" fontId="34" fillId="0" borderId="0" xfId="42" applyNumberFormat="1" applyFont="1" applyFill="1" applyBorder="1" applyAlignment="1">
      <alignment/>
    </xf>
    <xf numFmtId="0" fontId="34" fillId="0" borderId="0" xfId="59" applyFont="1" applyFill="1" applyBorder="1" applyAlignment="1" quotePrefix="1">
      <alignment horizontal="left"/>
      <protection/>
    </xf>
    <xf numFmtId="0" fontId="36" fillId="0" borderId="0" xfId="59" applyFont="1" applyFill="1" applyBorder="1" applyAlignment="1">
      <alignment horizontal="left"/>
      <protection/>
    </xf>
    <xf numFmtId="200" fontId="36" fillId="0" borderId="0" xfId="42" applyNumberFormat="1" applyFont="1" applyFill="1" applyBorder="1" applyAlignment="1">
      <alignment/>
    </xf>
    <xf numFmtId="200" fontId="36" fillId="0" borderId="0" xfId="59" applyNumberFormat="1" applyFont="1" applyFill="1" applyBorder="1">
      <alignment/>
      <protection/>
    </xf>
    <xf numFmtId="200" fontId="34" fillId="0" borderId="0" xfId="59" applyNumberFormat="1" applyFont="1">
      <alignment/>
      <protection/>
    </xf>
    <xf numFmtId="0" fontId="40" fillId="0" borderId="0" xfId="59" applyFont="1" applyFill="1" applyBorder="1">
      <alignment/>
      <protection/>
    </xf>
    <xf numFmtId="200" fontId="36" fillId="0" borderId="0" xfId="59" applyNumberFormat="1" applyFont="1">
      <alignment/>
      <protection/>
    </xf>
    <xf numFmtId="0" fontId="36" fillId="0" borderId="0" xfId="59" applyFont="1" applyFill="1" applyBorder="1" applyAlignment="1">
      <alignment wrapText="1"/>
      <protection/>
    </xf>
    <xf numFmtId="0" fontId="36" fillId="0" borderId="0" xfId="59" applyFont="1" applyFill="1" applyBorder="1">
      <alignment/>
      <protection/>
    </xf>
    <xf numFmtId="200" fontId="36" fillId="0" borderId="0" xfId="42" applyNumberFormat="1" applyFont="1" applyAlignment="1">
      <alignment/>
    </xf>
    <xf numFmtId="0" fontId="35" fillId="34" borderId="0" xfId="62" applyFont="1" applyFill="1">
      <alignment/>
      <protection/>
    </xf>
    <xf numFmtId="0" fontId="35" fillId="34" borderId="0" xfId="62" applyFont="1" applyFill="1" applyAlignment="1">
      <alignment/>
      <protection/>
    </xf>
    <xf numFmtId="0" fontId="41" fillId="0" borderId="0" xfId="62" applyFont="1" applyFill="1" applyBorder="1" applyAlignment="1">
      <alignment horizontal="center" wrapText="1"/>
      <protection/>
    </xf>
    <xf numFmtId="0" fontId="41" fillId="0" borderId="0" xfId="62" applyFont="1" applyFill="1" applyBorder="1" applyAlignment="1">
      <alignment wrapText="1"/>
      <protection/>
    </xf>
    <xf numFmtId="0" fontId="41" fillId="38" borderId="0" xfId="62" applyFont="1" applyFill="1" applyBorder="1" applyAlignment="1">
      <alignment horizontal="center" wrapText="1"/>
      <protection/>
    </xf>
    <xf numFmtId="0" fontId="41" fillId="38" borderId="0" xfId="62" applyFont="1" applyFill="1" applyBorder="1" applyAlignment="1">
      <alignment wrapText="1"/>
      <protection/>
    </xf>
    <xf numFmtId="43" fontId="33" fillId="38" borderId="0" xfId="42" applyFont="1" applyFill="1" applyAlignment="1">
      <alignment/>
    </xf>
    <xf numFmtId="0" fontId="33" fillId="0" borderId="0" xfId="58" applyFont="1" applyAlignment="1">
      <alignment horizontal="center"/>
      <protection/>
    </xf>
    <xf numFmtId="0" fontId="35" fillId="35" borderId="0" xfId="58" applyFont="1" applyFill="1" applyAlignment="1">
      <alignment horizontal="left"/>
      <protection/>
    </xf>
    <xf numFmtId="0" fontId="0" fillId="0" borderId="0" xfId="60" applyFont="1" applyAlignment="1">
      <alignment horizontal="center"/>
      <protection/>
    </xf>
    <xf numFmtId="182" fontId="0" fillId="0" borderId="0" xfId="60" applyNumberFormat="1" applyFont="1" applyAlignment="1">
      <alignment horizontal="center"/>
      <protection/>
    </xf>
    <xf numFmtId="179" fontId="34" fillId="0" borderId="0" xfId="59" applyNumberFormat="1" applyFont="1" applyFill="1" applyBorder="1" applyAlignment="1" quotePrefix="1">
      <alignment horizontal="center"/>
      <protection/>
    </xf>
    <xf numFmtId="0" fontId="34" fillId="0" borderId="0" xfId="59" applyFont="1" applyFill="1" applyBorder="1" applyAlignment="1">
      <alignment horizontal="center"/>
      <protection/>
    </xf>
    <xf numFmtId="0" fontId="59" fillId="0" borderId="0" xfId="59" applyFont="1" applyFill="1" applyBorder="1" applyAlignment="1">
      <alignment horizontal="center"/>
      <protection/>
    </xf>
    <xf numFmtId="179" fontId="8" fillId="0" borderId="0" xfId="59" applyNumberFormat="1" applyFont="1" applyFill="1" applyBorder="1" applyAlignment="1" quotePrefix="1">
      <alignment horizontal="center"/>
      <protection/>
    </xf>
    <xf numFmtId="0" fontId="8" fillId="0" borderId="0" xfId="59" applyFont="1" applyFill="1" applyBorder="1" applyAlignment="1">
      <alignment horizontal="center"/>
      <protection/>
    </xf>
    <xf numFmtId="0" fontId="43" fillId="0" borderId="0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3-04 3rd Calculation FTE" xfId="57"/>
    <cellStyle name="Normal_By Program" xfId="58"/>
    <cellStyle name="Normal_Final Summary Report 2-28-05" xfId="59"/>
    <cellStyle name="Normal_IMPACT" xfId="60"/>
    <cellStyle name="Normal_martha support" xfId="61"/>
    <cellStyle name="Normal_qryFTE BGBP By Yea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1"/>
      <rgbColor rgb="00DBF2FD"/>
      <rgbColor rgb="00FFD5EA"/>
      <rgbColor rgb="00E8D1FF"/>
      <rgbColor rgb="00FAEB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dr.state.fl.us/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A2" sqref="A2"/>
    </sheetView>
  </sheetViews>
  <sheetFormatPr defaultColWidth="6.21484375" defaultRowHeight="15"/>
  <cols>
    <col min="1" max="9" width="10.21484375" style="10" customWidth="1"/>
    <col min="10" max="16384" width="6.21484375" style="10" customWidth="1"/>
  </cols>
  <sheetData>
    <row r="1" spans="1:9" ht="15">
      <c r="A1" s="168" t="s">
        <v>341</v>
      </c>
      <c r="B1" s="168"/>
      <c r="C1" s="168"/>
      <c r="D1" s="168"/>
      <c r="E1" s="168"/>
      <c r="F1" s="168"/>
      <c r="G1" s="168"/>
      <c r="H1" s="168"/>
      <c r="I1" s="168"/>
    </row>
    <row r="2" spans="1:9" ht="15">
      <c r="A2" s="11"/>
      <c r="B2" s="12"/>
      <c r="C2" s="12"/>
      <c r="D2" s="12"/>
      <c r="E2" s="12"/>
      <c r="F2" s="12"/>
      <c r="G2" s="12"/>
      <c r="H2" s="13"/>
      <c r="I2" s="13"/>
    </row>
    <row r="3" spans="1:9" ht="15">
      <c r="A3" s="168" t="s">
        <v>97</v>
      </c>
      <c r="B3" s="168"/>
      <c r="C3" s="168"/>
      <c r="D3" s="168"/>
      <c r="E3" s="168"/>
      <c r="F3" s="168"/>
      <c r="G3" s="168"/>
      <c r="H3" s="168"/>
      <c r="I3" s="168"/>
    </row>
    <row r="4" spans="1:9" ht="15">
      <c r="A4" s="11"/>
      <c r="B4" s="12"/>
      <c r="C4" s="12"/>
      <c r="D4" s="12"/>
      <c r="E4" s="12"/>
      <c r="F4" s="12"/>
      <c r="G4" s="12"/>
      <c r="H4" s="13"/>
      <c r="I4" s="13"/>
    </row>
    <row r="5" spans="1:9" ht="15">
      <c r="A5" s="168" t="s">
        <v>204</v>
      </c>
      <c r="B5" s="168"/>
      <c r="C5" s="168"/>
      <c r="D5" s="168"/>
      <c r="E5" s="168"/>
      <c r="F5" s="168"/>
      <c r="G5" s="168"/>
      <c r="H5" s="168"/>
      <c r="I5" s="168"/>
    </row>
    <row r="6" spans="1:9" ht="15">
      <c r="A6" s="14"/>
      <c r="B6" s="12"/>
      <c r="C6" s="12"/>
      <c r="D6" s="12"/>
      <c r="E6" s="12"/>
      <c r="F6" s="12"/>
      <c r="G6" s="12"/>
      <c r="H6" s="13"/>
      <c r="I6" s="13"/>
    </row>
    <row r="7" spans="1:9" ht="15">
      <c r="A7" s="168"/>
      <c r="B7" s="168"/>
      <c r="C7" s="168"/>
      <c r="D7" s="168"/>
      <c r="E7" s="168"/>
      <c r="F7" s="168"/>
      <c r="G7" s="168"/>
      <c r="H7" s="168"/>
      <c r="I7" s="168"/>
    </row>
    <row r="8" spans="1:9" ht="15">
      <c r="A8" s="11"/>
      <c r="B8" s="12"/>
      <c r="C8" s="12"/>
      <c r="D8" s="12"/>
      <c r="E8" s="12"/>
      <c r="F8" s="12"/>
      <c r="G8" s="12"/>
      <c r="H8" s="13"/>
      <c r="I8" s="13"/>
    </row>
    <row r="9" spans="1:9" ht="15">
      <c r="A9" s="11"/>
      <c r="B9" s="12"/>
      <c r="C9" s="12"/>
      <c r="D9" s="12"/>
      <c r="E9" s="12"/>
      <c r="F9" s="12"/>
      <c r="G9" s="12"/>
      <c r="H9" s="13"/>
      <c r="I9" s="13"/>
    </row>
    <row r="10" spans="1:9" ht="15">
      <c r="A10" s="11"/>
      <c r="B10" s="12"/>
      <c r="C10" s="12"/>
      <c r="D10" s="12"/>
      <c r="E10" s="12"/>
      <c r="F10" s="12"/>
      <c r="G10" s="12"/>
      <c r="H10" s="13"/>
      <c r="I10" s="13"/>
    </row>
    <row r="11" spans="1:9" ht="15">
      <c r="A11" s="168"/>
      <c r="B11" s="168"/>
      <c r="C11" s="168"/>
      <c r="D11" s="168"/>
      <c r="E11" s="168"/>
      <c r="F11" s="168"/>
      <c r="G11" s="168"/>
      <c r="H11" s="168"/>
      <c r="I11" s="168"/>
    </row>
    <row r="12" spans="1:9" ht="15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8"/>
      <c r="B13" s="168"/>
      <c r="C13" s="168"/>
      <c r="D13" s="168"/>
      <c r="E13" s="168"/>
      <c r="F13" s="168"/>
      <c r="G13" s="168"/>
      <c r="H13" s="168"/>
      <c r="I13" s="168"/>
    </row>
    <row r="14" spans="1:9" ht="15">
      <c r="A14" s="169">
        <v>39975</v>
      </c>
      <c r="B14" s="169"/>
      <c r="C14" s="169"/>
      <c r="D14" s="169"/>
      <c r="E14" s="169"/>
      <c r="F14" s="169"/>
      <c r="G14" s="169"/>
      <c r="H14" s="169"/>
      <c r="I14" s="169"/>
    </row>
    <row r="15" spans="1:9" ht="23.25">
      <c r="A15" s="73"/>
      <c r="B15" s="12"/>
      <c r="C15" s="12"/>
      <c r="D15" s="12"/>
      <c r="F15" s="12"/>
      <c r="G15" s="12"/>
      <c r="H15" s="13"/>
      <c r="I15" s="13"/>
    </row>
    <row r="16" spans="1:9" ht="15">
      <c r="A16" s="11"/>
      <c r="B16" s="12"/>
      <c r="C16" s="12"/>
      <c r="D16" s="12"/>
      <c r="E16" s="12"/>
      <c r="F16" s="12"/>
      <c r="G16" s="12"/>
      <c r="H16" s="13"/>
      <c r="I16" s="13"/>
    </row>
    <row r="17" spans="1:9" ht="15">
      <c r="A17" s="11"/>
      <c r="B17" s="12"/>
      <c r="C17" s="12"/>
      <c r="D17" s="12"/>
      <c r="E17" s="12"/>
      <c r="F17" s="12"/>
      <c r="G17" s="12"/>
      <c r="H17" s="13"/>
      <c r="I17" s="13"/>
    </row>
    <row r="18" spans="1:9" ht="15">
      <c r="A18" s="11"/>
      <c r="B18" s="12"/>
      <c r="C18" s="12"/>
      <c r="D18" s="12"/>
      <c r="E18" s="12"/>
      <c r="F18" s="12"/>
      <c r="G18" s="12"/>
      <c r="H18" s="13"/>
      <c r="I18" s="13"/>
    </row>
    <row r="19" spans="1:9" ht="15">
      <c r="A19" s="11"/>
      <c r="B19" s="12"/>
      <c r="C19" s="12"/>
      <c r="D19" s="12"/>
      <c r="E19" s="12"/>
      <c r="F19" s="12"/>
      <c r="G19" s="12"/>
      <c r="H19" s="13"/>
      <c r="I19" s="13"/>
    </row>
    <row r="20" spans="1:9" ht="15">
      <c r="A20" s="11"/>
      <c r="B20" s="12"/>
      <c r="C20" s="12"/>
      <c r="D20" s="12"/>
      <c r="E20" s="12"/>
      <c r="F20" s="12"/>
      <c r="G20" s="12"/>
      <c r="H20" s="13"/>
      <c r="I20" s="13"/>
    </row>
    <row r="21" spans="1:9" ht="15">
      <c r="A21" s="11"/>
      <c r="B21" s="12"/>
      <c r="C21" s="12"/>
      <c r="D21" s="12"/>
      <c r="E21" s="12"/>
      <c r="F21" s="12"/>
      <c r="G21" s="12"/>
      <c r="H21" s="13"/>
      <c r="I21" s="13"/>
    </row>
    <row r="22" spans="1:9" ht="15">
      <c r="A22" s="168" t="s">
        <v>330</v>
      </c>
      <c r="B22" s="168"/>
      <c r="C22" s="168"/>
      <c r="D22" s="168"/>
      <c r="E22" s="168"/>
      <c r="F22" s="168"/>
      <c r="G22" s="168"/>
      <c r="H22" s="168"/>
      <c r="I22" s="168"/>
    </row>
    <row r="23" spans="1:9" ht="15">
      <c r="A23" s="168" t="s">
        <v>331</v>
      </c>
      <c r="B23" s="168"/>
      <c r="C23" s="168"/>
      <c r="D23" s="168"/>
      <c r="E23" s="168"/>
      <c r="F23" s="168"/>
      <c r="G23" s="168"/>
      <c r="H23" s="168"/>
      <c r="I23" s="168"/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10">
    <mergeCell ref="A13:I13"/>
    <mergeCell ref="A22:I22"/>
    <mergeCell ref="A23:I23"/>
    <mergeCell ref="A14:I14"/>
    <mergeCell ref="A1:I1"/>
    <mergeCell ref="A3:I3"/>
    <mergeCell ref="A5:I5"/>
    <mergeCell ref="A11:I11"/>
    <mergeCell ref="A7:I7"/>
    <mergeCell ref="A12:I12"/>
  </mergeCells>
  <printOptions horizontalCentered="1" verticalCentered="1"/>
  <pageMargins left="0.55" right="0.56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BL56">
      <selection activeCell="BW76" sqref="BW76"/>
    </sheetView>
  </sheetViews>
  <sheetFormatPr defaultColWidth="8.88671875" defaultRowHeight="15"/>
  <cols>
    <col min="1" max="1" width="2.5546875" style="0" bestFit="1" customWidth="1"/>
    <col min="2" max="2" width="9.5546875" style="0" bestFit="1" customWidth="1"/>
    <col min="3" max="16" width="8.21484375" style="0" bestFit="1" customWidth="1"/>
    <col min="17" max="28" width="7.4453125" style="0" bestFit="1" customWidth="1"/>
    <col min="29" max="29" width="6.21484375" style="0" bestFit="1" customWidth="1"/>
    <col min="30" max="30" width="7.4453125" style="0" bestFit="1" customWidth="1"/>
    <col min="31" max="44" width="6.21484375" style="0" bestFit="1" customWidth="1"/>
    <col min="45" max="48" width="8.21484375" style="0" bestFit="1" customWidth="1"/>
    <col min="49" max="49" width="7.4453125" style="0" bestFit="1" customWidth="1"/>
    <col min="50" max="62" width="8.99609375" style="0" bestFit="1" customWidth="1"/>
    <col min="63" max="67" width="8.21484375" style="0" bestFit="1" customWidth="1"/>
    <col min="68" max="75" width="7.4453125" style="0" bestFit="1" customWidth="1"/>
    <col min="76" max="76" width="10.21484375" style="0" bestFit="1" customWidth="1"/>
  </cols>
  <sheetData>
    <row r="1" spans="1:76" ht="15.75">
      <c r="A1" s="104" t="s">
        <v>318</v>
      </c>
      <c r="B1" s="104" t="s">
        <v>1</v>
      </c>
      <c r="C1" s="104" t="s">
        <v>319</v>
      </c>
      <c r="D1" s="104" t="s">
        <v>320</v>
      </c>
      <c r="E1" s="104" t="s">
        <v>144</v>
      </c>
      <c r="F1" s="104" t="s">
        <v>145</v>
      </c>
      <c r="G1" s="104" t="s">
        <v>146</v>
      </c>
      <c r="H1" s="104" t="s">
        <v>147</v>
      </c>
      <c r="I1" s="104" t="s">
        <v>148</v>
      </c>
      <c r="J1" s="104" t="s">
        <v>149</v>
      </c>
      <c r="K1" s="104" t="s">
        <v>150</v>
      </c>
      <c r="L1" s="104" t="s">
        <v>151</v>
      </c>
      <c r="M1" s="104" t="s">
        <v>152</v>
      </c>
      <c r="N1" s="104" t="s">
        <v>153</v>
      </c>
      <c r="O1" s="104" t="s">
        <v>154</v>
      </c>
      <c r="P1" s="104" t="s">
        <v>155</v>
      </c>
      <c r="Q1" s="104" t="s">
        <v>321</v>
      </c>
      <c r="R1" s="104" t="s">
        <v>322</v>
      </c>
      <c r="S1" s="104" t="s">
        <v>171</v>
      </c>
      <c r="T1" s="104" t="s">
        <v>172</v>
      </c>
      <c r="U1" s="104" t="s">
        <v>173</v>
      </c>
      <c r="V1" s="104" t="s">
        <v>174</v>
      </c>
      <c r="W1" s="104" t="s">
        <v>175</v>
      </c>
      <c r="X1" s="104" t="s">
        <v>176</v>
      </c>
      <c r="Y1" s="104" t="s">
        <v>177</v>
      </c>
      <c r="Z1" s="104" t="s">
        <v>178</v>
      </c>
      <c r="AA1" s="104" t="s">
        <v>179</v>
      </c>
      <c r="AB1" s="104" t="s">
        <v>180</v>
      </c>
      <c r="AC1" s="104" t="s">
        <v>181</v>
      </c>
      <c r="AD1" s="104" t="s">
        <v>182</v>
      </c>
      <c r="AE1" s="104" t="s">
        <v>323</v>
      </c>
      <c r="AF1" s="104" t="s">
        <v>324</v>
      </c>
      <c r="AG1" s="104" t="s">
        <v>185</v>
      </c>
      <c r="AH1" s="104" t="s">
        <v>186</v>
      </c>
      <c r="AI1" s="104" t="s">
        <v>187</v>
      </c>
      <c r="AJ1" s="104" t="s">
        <v>188</v>
      </c>
      <c r="AK1" s="104" t="s">
        <v>189</v>
      </c>
      <c r="AL1" s="104" t="s">
        <v>190</v>
      </c>
      <c r="AM1" s="104" t="s">
        <v>191</v>
      </c>
      <c r="AN1" s="104" t="s">
        <v>192</v>
      </c>
      <c r="AO1" s="104" t="s">
        <v>193</v>
      </c>
      <c r="AP1" s="104" t="s">
        <v>194</v>
      </c>
      <c r="AQ1" s="104" t="s">
        <v>195</v>
      </c>
      <c r="AR1" s="104" t="s">
        <v>196</v>
      </c>
      <c r="AS1" s="104" t="s">
        <v>197</v>
      </c>
      <c r="AT1" s="104" t="s">
        <v>198</v>
      </c>
      <c r="AU1" s="104" t="s">
        <v>199</v>
      </c>
      <c r="AV1" s="104" t="s">
        <v>200</v>
      </c>
      <c r="AW1" s="104" t="s">
        <v>325</v>
      </c>
      <c r="AX1" s="104" t="s">
        <v>326</v>
      </c>
      <c r="AY1" s="104" t="s">
        <v>130</v>
      </c>
      <c r="AZ1" s="104" t="s">
        <v>131</v>
      </c>
      <c r="BA1" s="104" t="s">
        <v>132</v>
      </c>
      <c r="BB1" s="104" t="s">
        <v>133</v>
      </c>
      <c r="BC1" s="104" t="s">
        <v>134</v>
      </c>
      <c r="BD1" s="104" t="s">
        <v>135</v>
      </c>
      <c r="BE1" s="104" t="s">
        <v>136</v>
      </c>
      <c r="BF1" s="104" t="s">
        <v>137</v>
      </c>
      <c r="BG1" s="104" t="s">
        <v>138</v>
      </c>
      <c r="BH1" s="104" t="s">
        <v>139</v>
      </c>
      <c r="BI1" s="104" t="s">
        <v>140</v>
      </c>
      <c r="BJ1" s="104" t="s">
        <v>141</v>
      </c>
      <c r="BK1" s="104" t="s">
        <v>327</v>
      </c>
      <c r="BL1" s="104" t="s">
        <v>157</v>
      </c>
      <c r="BM1" s="104" t="s">
        <v>158</v>
      </c>
      <c r="BN1" s="104" t="s">
        <v>159</v>
      </c>
      <c r="BO1" s="104" t="s">
        <v>160</v>
      </c>
      <c r="BP1" s="104" t="s">
        <v>161</v>
      </c>
      <c r="BQ1" s="104" t="s">
        <v>162</v>
      </c>
      <c r="BR1" s="104" t="s">
        <v>163</v>
      </c>
      <c r="BS1" s="104" t="s">
        <v>164</v>
      </c>
      <c r="BT1" s="104" t="s">
        <v>165</v>
      </c>
      <c r="BU1" s="104" t="s">
        <v>166</v>
      </c>
      <c r="BV1" s="104" t="s">
        <v>167</v>
      </c>
      <c r="BW1" s="104" t="s">
        <v>168</v>
      </c>
      <c r="BX1" s="105" t="s">
        <v>12</v>
      </c>
    </row>
    <row r="2" spans="1:76" ht="15.75">
      <c r="A2" s="106">
        <v>1</v>
      </c>
      <c r="B2" s="106" t="s">
        <v>13</v>
      </c>
      <c r="C2" s="100">
        <v>108.44</v>
      </c>
      <c r="D2" s="100">
        <v>221.28</v>
      </c>
      <c r="E2" s="100">
        <v>453.2</v>
      </c>
      <c r="F2" s="100">
        <v>633.68</v>
      </c>
      <c r="G2" s="100">
        <v>757.34</v>
      </c>
      <c r="H2" s="100">
        <v>814.45</v>
      </c>
      <c r="I2" s="100">
        <v>861.17</v>
      </c>
      <c r="J2" s="100">
        <v>764.59</v>
      </c>
      <c r="K2" s="100">
        <v>796.22</v>
      </c>
      <c r="L2" s="100">
        <v>791.51</v>
      </c>
      <c r="M2" s="100">
        <v>533.86</v>
      </c>
      <c r="N2" s="100">
        <v>474.29</v>
      </c>
      <c r="O2" s="100">
        <v>400.99</v>
      </c>
      <c r="P2" s="100">
        <v>432.98</v>
      </c>
      <c r="Q2" s="100">
        <v>4.98</v>
      </c>
      <c r="R2" s="100">
        <v>4.13</v>
      </c>
      <c r="S2" s="100">
        <v>8.4</v>
      </c>
      <c r="T2" s="100">
        <v>7.74</v>
      </c>
      <c r="U2" s="100">
        <v>7.51</v>
      </c>
      <c r="V2" s="100">
        <v>5.96</v>
      </c>
      <c r="W2" s="100">
        <v>11.07</v>
      </c>
      <c r="X2" s="100">
        <v>8.26</v>
      </c>
      <c r="Y2" s="100">
        <v>16.32</v>
      </c>
      <c r="Z2" s="100">
        <v>4.62</v>
      </c>
      <c r="AA2" s="100">
        <v>7.88</v>
      </c>
      <c r="AB2" s="100">
        <v>9.96</v>
      </c>
      <c r="AC2" s="100">
        <v>7.97</v>
      </c>
      <c r="AD2" s="100">
        <v>35.26</v>
      </c>
      <c r="AE2" s="100">
        <v>0.07</v>
      </c>
      <c r="AF2" s="100">
        <v>7.58</v>
      </c>
      <c r="AG2" s="100">
        <v>0.48</v>
      </c>
      <c r="AH2" s="100">
        <v>0.19</v>
      </c>
      <c r="AI2" s="100">
        <v>0.49</v>
      </c>
      <c r="AJ2" s="100">
        <v>0</v>
      </c>
      <c r="AK2" s="100">
        <v>1.51</v>
      </c>
      <c r="AL2" s="100">
        <v>0.75</v>
      </c>
      <c r="AM2" s="100">
        <v>1.66</v>
      </c>
      <c r="AN2" s="100">
        <v>1.82</v>
      </c>
      <c r="AO2" s="100">
        <v>2.09</v>
      </c>
      <c r="AP2" s="100">
        <v>3</v>
      </c>
      <c r="AQ2" s="100">
        <v>4.9</v>
      </c>
      <c r="AR2" s="100">
        <v>8.66</v>
      </c>
      <c r="AS2" s="100">
        <v>90.45</v>
      </c>
      <c r="AT2" s="100">
        <v>151.72</v>
      </c>
      <c r="AU2" s="100">
        <v>97.92</v>
      </c>
      <c r="AV2" s="100">
        <v>148.33</v>
      </c>
      <c r="AW2" s="100">
        <v>13.03</v>
      </c>
      <c r="AX2" s="100">
        <v>1933.11</v>
      </c>
      <c r="AY2" s="100">
        <v>1581.39</v>
      </c>
      <c r="AZ2" s="100">
        <v>1241.5</v>
      </c>
      <c r="BA2" s="100">
        <v>1215.45</v>
      </c>
      <c r="BB2" s="100">
        <v>1188.05</v>
      </c>
      <c r="BC2" s="100">
        <v>1062.95</v>
      </c>
      <c r="BD2" s="100">
        <v>1209.17</v>
      </c>
      <c r="BE2" s="100">
        <v>1158.35</v>
      </c>
      <c r="BF2" s="100">
        <v>1158.67</v>
      </c>
      <c r="BG2" s="100">
        <v>1621.77</v>
      </c>
      <c r="BH2" s="100">
        <v>1592.58</v>
      </c>
      <c r="BI2" s="100">
        <v>1574.69</v>
      </c>
      <c r="BJ2" s="100">
        <v>1443.51</v>
      </c>
      <c r="BK2" s="100">
        <v>43.62</v>
      </c>
      <c r="BL2" s="100">
        <v>38.55</v>
      </c>
      <c r="BM2" s="100">
        <v>33</v>
      </c>
      <c r="BN2" s="100">
        <v>31.37</v>
      </c>
      <c r="BO2" s="100">
        <v>25</v>
      </c>
      <c r="BP2" s="100">
        <v>23.51</v>
      </c>
      <c r="BQ2" s="100">
        <v>22.68</v>
      </c>
      <c r="BR2" s="100">
        <v>19.04</v>
      </c>
      <c r="BS2" s="100">
        <v>16.18</v>
      </c>
      <c r="BT2" s="100">
        <v>21.4</v>
      </c>
      <c r="BU2" s="100">
        <v>13.06</v>
      </c>
      <c r="BV2" s="100">
        <v>19.74</v>
      </c>
      <c r="BW2" s="100">
        <v>14.24</v>
      </c>
      <c r="BX2" s="107">
        <f>SUM(C2:BW2)</f>
        <v>27021.289999999997</v>
      </c>
    </row>
    <row r="3" spans="1:76" ht="15.75">
      <c r="A3" s="106">
        <v>2</v>
      </c>
      <c r="B3" s="106" t="s">
        <v>14</v>
      </c>
      <c r="C3" s="100">
        <v>32.73</v>
      </c>
      <c r="D3" s="100">
        <v>48.18</v>
      </c>
      <c r="E3" s="100">
        <v>58.5</v>
      </c>
      <c r="F3" s="100">
        <v>41.16</v>
      </c>
      <c r="G3" s="100">
        <v>45.69</v>
      </c>
      <c r="H3" s="100">
        <v>42.94</v>
      </c>
      <c r="I3" s="100">
        <v>44.51</v>
      </c>
      <c r="J3" s="100">
        <v>41.39</v>
      </c>
      <c r="K3" s="100">
        <v>54.71</v>
      </c>
      <c r="L3" s="100">
        <v>41.11</v>
      </c>
      <c r="M3" s="100">
        <v>44.37</v>
      </c>
      <c r="N3" s="100">
        <v>39.15</v>
      </c>
      <c r="O3" s="100">
        <v>32.15</v>
      </c>
      <c r="P3" s="100">
        <v>34.86</v>
      </c>
      <c r="Q3" s="100">
        <v>0</v>
      </c>
      <c r="R3" s="100">
        <v>0</v>
      </c>
      <c r="S3" s="100">
        <v>3.29</v>
      </c>
      <c r="T3" s="100">
        <v>1.93</v>
      </c>
      <c r="U3" s="100">
        <v>1.15</v>
      </c>
      <c r="V3" s="100">
        <v>0</v>
      </c>
      <c r="W3" s="100">
        <v>0</v>
      </c>
      <c r="X3" s="100">
        <v>2.32</v>
      </c>
      <c r="Y3" s="100">
        <v>0</v>
      </c>
      <c r="Z3" s="100">
        <v>0</v>
      </c>
      <c r="AA3" s="100">
        <v>0</v>
      </c>
      <c r="AB3" s="100">
        <v>0</v>
      </c>
      <c r="AC3" s="100">
        <v>1.09</v>
      </c>
      <c r="AD3" s="100">
        <v>0</v>
      </c>
      <c r="AE3" s="100">
        <v>0</v>
      </c>
      <c r="AF3" s="100">
        <v>0</v>
      </c>
      <c r="AG3" s="100">
        <v>3.43</v>
      </c>
      <c r="AH3" s="100">
        <v>0</v>
      </c>
      <c r="AI3" s="100">
        <v>1.66</v>
      </c>
      <c r="AJ3" s="100">
        <v>0</v>
      </c>
      <c r="AK3" s="100">
        <v>0.29</v>
      </c>
      <c r="AL3" s="100">
        <v>0</v>
      </c>
      <c r="AM3" s="100">
        <v>0</v>
      </c>
      <c r="AN3" s="100">
        <v>0</v>
      </c>
      <c r="AO3" s="100">
        <v>0.21</v>
      </c>
      <c r="AP3" s="100">
        <v>0</v>
      </c>
      <c r="AQ3" s="100">
        <v>0</v>
      </c>
      <c r="AR3" s="100">
        <v>0.23</v>
      </c>
      <c r="AS3" s="100">
        <v>77.35</v>
      </c>
      <c r="AT3" s="100">
        <v>66.15</v>
      </c>
      <c r="AU3" s="100">
        <v>37.77</v>
      </c>
      <c r="AV3" s="100">
        <v>84.69</v>
      </c>
      <c r="AW3" s="100">
        <v>3.42</v>
      </c>
      <c r="AX3" s="100">
        <v>400.19</v>
      </c>
      <c r="AY3" s="100">
        <v>402.31</v>
      </c>
      <c r="AZ3" s="100">
        <v>353.23</v>
      </c>
      <c r="BA3" s="100">
        <v>387.64</v>
      </c>
      <c r="BB3" s="100">
        <v>377.03</v>
      </c>
      <c r="BC3" s="100">
        <v>368.8</v>
      </c>
      <c r="BD3" s="100">
        <v>341.75</v>
      </c>
      <c r="BE3" s="100">
        <v>376.42</v>
      </c>
      <c r="BF3" s="100">
        <v>272.72</v>
      </c>
      <c r="BG3" s="100">
        <v>208.56</v>
      </c>
      <c r="BH3" s="100">
        <v>234.76</v>
      </c>
      <c r="BI3" s="100">
        <v>227.33</v>
      </c>
      <c r="BJ3" s="100">
        <v>171.61</v>
      </c>
      <c r="BK3" s="100">
        <v>0.58</v>
      </c>
      <c r="BL3" s="100">
        <v>0</v>
      </c>
      <c r="BM3" s="100">
        <v>0</v>
      </c>
      <c r="BN3" s="100">
        <v>0.91</v>
      </c>
      <c r="BO3" s="100">
        <v>0</v>
      </c>
      <c r="BP3" s="100">
        <v>1.09</v>
      </c>
      <c r="BQ3" s="100">
        <v>0.99</v>
      </c>
      <c r="BR3" s="100">
        <v>0</v>
      </c>
      <c r="BS3" s="100">
        <v>0</v>
      </c>
      <c r="BT3" s="100">
        <v>0</v>
      </c>
      <c r="BU3" s="100">
        <v>0</v>
      </c>
      <c r="BV3" s="100">
        <v>0</v>
      </c>
      <c r="BW3" s="100">
        <v>0</v>
      </c>
      <c r="BX3" s="107">
        <f aca="true" t="shared" si="0" ref="BX3:BX66">SUM(C3:BW3)</f>
        <v>5012.35</v>
      </c>
    </row>
    <row r="4" spans="1:76" ht="15.75">
      <c r="A4" s="106">
        <v>3</v>
      </c>
      <c r="B4" s="106" t="s">
        <v>15</v>
      </c>
      <c r="C4" s="100">
        <v>172.87</v>
      </c>
      <c r="D4" s="100">
        <v>261.43</v>
      </c>
      <c r="E4" s="100">
        <v>336.42</v>
      </c>
      <c r="F4" s="100">
        <v>350.58</v>
      </c>
      <c r="G4" s="100">
        <v>400.14</v>
      </c>
      <c r="H4" s="100">
        <v>403.1</v>
      </c>
      <c r="I4" s="100">
        <v>388.52</v>
      </c>
      <c r="J4" s="100">
        <v>383.16</v>
      </c>
      <c r="K4" s="100">
        <v>377.98</v>
      </c>
      <c r="L4" s="100">
        <v>359.5</v>
      </c>
      <c r="M4" s="100">
        <v>262.26</v>
      </c>
      <c r="N4" s="100">
        <v>221.23</v>
      </c>
      <c r="O4" s="100">
        <v>182.97</v>
      </c>
      <c r="P4" s="100">
        <v>194.21</v>
      </c>
      <c r="Q4" s="100">
        <v>33.61</v>
      </c>
      <c r="R4" s="100">
        <v>31.26</v>
      </c>
      <c r="S4" s="100">
        <v>22.55</v>
      </c>
      <c r="T4" s="100">
        <v>20.1</v>
      </c>
      <c r="U4" s="100">
        <v>27.02</v>
      </c>
      <c r="V4" s="100">
        <v>28.32</v>
      </c>
      <c r="W4" s="100">
        <v>29.63</v>
      </c>
      <c r="X4" s="100">
        <v>32.52</v>
      </c>
      <c r="Y4" s="100">
        <v>28.94</v>
      </c>
      <c r="Z4" s="100">
        <v>23.5</v>
      </c>
      <c r="AA4" s="100">
        <v>13.9</v>
      </c>
      <c r="AB4" s="100">
        <v>18.43</v>
      </c>
      <c r="AC4" s="100">
        <v>12.01</v>
      </c>
      <c r="AD4" s="100">
        <v>36.31</v>
      </c>
      <c r="AE4" s="100">
        <v>4.7</v>
      </c>
      <c r="AF4" s="100">
        <v>2.57</v>
      </c>
      <c r="AG4" s="100">
        <v>6.76</v>
      </c>
      <c r="AH4" s="100">
        <v>4.99</v>
      </c>
      <c r="AI4" s="100">
        <v>9.09</v>
      </c>
      <c r="AJ4" s="100">
        <v>10.57</v>
      </c>
      <c r="AK4" s="100">
        <v>6.74</v>
      </c>
      <c r="AL4" s="100">
        <v>5.57</v>
      </c>
      <c r="AM4" s="100">
        <v>5.03</v>
      </c>
      <c r="AN4" s="100">
        <v>8.71</v>
      </c>
      <c r="AO4" s="100">
        <v>5.96</v>
      </c>
      <c r="AP4" s="100">
        <v>8.99</v>
      </c>
      <c r="AQ4" s="100">
        <v>8.13</v>
      </c>
      <c r="AR4" s="100">
        <v>17.28</v>
      </c>
      <c r="AS4" s="100">
        <v>155.25</v>
      </c>
      <c r="AT4" s="100">
        <v>116.78</v>
      </c>
      <c r="AU4" s="100">
        <v>172.25</v>
      </c>
      <c r="AV4" s="100">
        <v>244.27</v>
      </c>
      <c r="AW4" s="100">
        <v>7.76</v>
      </c>
      <c r="AX4" s="100">
        <v>1921.23</v>
      </c>
      <c r="AY4" s="100">
        <v>1772.91</v>
      </c>
      <c r="AZ4" s="100">
        <v>1482.63</v>
      </c>
      <c r="BA4" s="100">
        <v>1479.24</v>
      </c>
      <c r="BB4" s="100">
        <v>1489.82</v>
      </c>
      <c r="BC4" s="100">
        <v>1534.03</v>
      </c>
      <c r="BD4" s="100">
        <v>1564.17</v>
      </c>
      <c r="BE4" s="100">
        <v>1468.62</v>
      </c>
      <c r="BF4" s="100">
        <v>1512.83</v>
      </c>
      <c r="BG4" s="100">
        <v>1492.67</v>
      </c>
      <c r="BH4" s="100">
        <v>1320.21</v>
      </c>
      <c r="BI4" s="100">
        <v>1330.01</v>
      </c>
      <c r="BJ4" s="100">
        <v>1036.31</v>
      </c>
      <c r="BK4" s="100">
        <v>35.43</v>
      </c>
      <c r="BL4" s="100">
        <v>25.35</v>
      </c>
      <c r="BM4" s="100">
        <v>32.73</v>
      </c>
      <c r="BN4" s="100">
        <v>28.63</v>
      </c>
      <c r="BO4" s="100">
        <v>25.52</v>
      </c>
      <c r="BP4" s="100">
        <v>21.9</v>
      </c>
      <c r="BQ4" s="100">
        <v>11.48</v>
      </c>
      <c r="BR4" s="100">
        <v>13.58</v>
      </c>
      <c r="BS4" s="100">
        <v>19.1</v>
      </c>
      <c r="BT4" s="100">
        <v>15.61</v>
      </c>
      <c r="BU4" s="100">
        <v>13.96</v>
      </c>
      <c r="BV4" s="100">
        <v>9.29</v>
      </c>
      <c r="BW4" s="100">
        <v>6.46</v>
      </c>
      <c r="BX4" s="107">
        <f t="shared" si="0"/>
        <v>25117.589999999997</v>
      </c>
    </row>
    <row r="5" spans="1:76" ht="15.75">
      <c r="A5" s="106">
        <v>4</v>
      </c>
      <c r="B5" s="106" t="s">
        <v>16</v>
      </c>
      <c r="C5" s="100">
        <v>21.12</v>
      </c>
      <c r="D5" s="100">
        <v>49.15</v>
      </c>
      <c r="E5" s="100">
        <v>45.98</v>
      </c>
      <c r="F5" s="100">
        <v>46.28</v>
      </c>
      <c r="G5" s="100">
        <v>61.89</v>
      </c>
      <c r="H5" s="100">
        <v>78.36</v>
      </c>
      <c r="I5" s="100">
        <v>80.17</v>
      </c>
      <c r="J5" s="100">
        <v>62.42</v>
      </c>
      <c r="K5" s="100">
        <v>80.54</v>
      </c>
      <c r="L5" s="100">
        <v>58.93</v>
      </c>
      <c r="M5" s="100">
        <v>70.45</v>
      </c>
      <c r="N5" s="100">
        <v>62.24</v>
      </c>
      <c r="O5" s="100">
        <v>49.33</v>
      </c>
      <c r="P5" s="100">
        <v>32.53</v>
      </c>
      <c r="Q5" s="100">
        <v>0</v>
      </c>
      <c r="R5" s="100">
        <v>0</v>
      </c>
      <c r="S5" s="100">
        <v>2.24</v>
      </c>
      <c r="T5" s="100">
        <v>0.91</v>
      </c>
      <c r="U5" s="100">
        <v>4.65</v>
      </c>
      <c r="V5" s="100">
        <v>3.2</v>
      </c>
      <c r="W5" s="100">
        <v>4.8</v>
      </c>
      <c r="X5" s="100">
        <v>3.17</v>
      </c>
      <c r="Y5" s="100">
        <v>4.76</v>
      </c>
      <c r="Z5" s="100">
        <v>1.32</v>
      </c>
      <c r="AA5" s="100">
        <v>2.03</v>
      </c>
      <c r="AB5" s="100">
        <v>3.81</v>
      </c>
      <c r="AC5" s="100">
        <v>0</v>
      </c>
      <c r="AD5" s="100">
        <v>1.77</v>
      </c>
      <c r="AE5" s="100">
        <v>0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0</v>
      </c>
      <c r="AL5" s="100">
        <v>0.18</v>
      </c>
      <c r="AM5" s="100">
        <v>0.08</v>
      </c>
      <c r="AN5" s="100">
        <v>0.13</v>
      </c>
      <c r="AO5" s="100">
        <v>0.1</v>
      </c>
      <c r="AP5" s="100">
        <v>0.11</v>
      </c>
      <c r="AQ5" s="100">
        <v>0.54</v>
      </c>
      <c r="AR5" s="100">
        <v>0</v>
      </c>
      <c r="AS5" s="100">
        <v>32.45</v>
      </c>
      <c r="AT5" s="100">
        <v>32.56</v>
      </c>
      <c r="AU5" s="100">
        <v>18.76</v>
      </c>
      <c r="AV5" s="100">
        <v>75.32</v>
      </c>
      <c r="AW5" s="100">
        <v>0</v>
      </c>
      <c r="AX5" s="100">
        <v>242.74</v>
      </c>
      <c r="AY5" s="100">
        <v>210.19</v>
      </c>
      <c r="AZ5" s="100">
        <v>153.38</v>
      </c>
      <c r="BA5" s="100">
        <v>190.61</v>
      </c>
      <c r="BB5" s="100">
        <v>154.2</v>
      </c>
      <c r="BC5" s="100">
        <v>171.7</v>
      </c>
      <c r="BD5" s="100">
        <v>172.28</v>
      </c>
      <c r="BE5" s="100">
        <v>169.17</v>
      </c>
      <c r="BF5" s="100">
        <v>185.88</v>
      </c>
      <c r="BG5" s="100">
        <v>154.51</v>
      </c>
      <c r="BH5" s="100">
        <v>150.51</v>
      </c>
      <c r="BI5" s="100">
        <v>131.04</v>
      </c>
      <c r="BJ5" s="100">
        <v>79.92</v>
      </c>
      <c r="BK5" s="100">
        <v>2.07</v>
      </c>
      <c r="BL5" s="100">
        <v>0</v>
      </c>
      <c r="BM5" s="100">
        <v>1.39</v>
      </c>
      <c r="BN5" s="100">
        <v>0.85</v>
      </c>
      <c r="BO5" s="100">
        <v>0</v>
      </c>
      <c r="BP5" s="100">
        <v>0</v>
      </c>
      <c r="BQ5" s="100">
        <v>0</v>
      </c>
      <c r="BR5" s="100">
        <v>0</v>
      </c>
      <c r="BS5" s="100">
        <v>0</v>
      </c>
      <c r="BT5" s="100">
        <v>0</v>
      </c>
      <c r="BU5" s="100">
        <v>1.3</v>
      </c>
      <c r="BV5" s="100">
        <v>0</v>
      </c>
      <c r="BW5" s="100">
        <v>0</v>
      </c>
      <c r="BX5" s="107">
        <f t="shared" si="0"/>
        <v>3164.020000000001</v>
      </c>
    </row>
    <row r="6" spans="1:76" ht="15.75">
      <c r="A6" s="106">
        <v>5</v>
      </c>
      <c r="B6" s="106" t="s">
        <v>17</v>
      </c>
      <c r="C6" s="100">
        <v>439.1</v>
      </c>
      <c r="D6" s="100">
        <v>848.87</v>
      </c>
      <c r="E6" s="100">
        <v>1021.14</v>
      </c>
      <c r="F6" s="100">
        <v>1164.93</v>
      </c>
      <c r="G6" s="100">
        <v>1393.03</v>
      </c>
      <c r="H6" s="100">
        <v>1334.06</v>
      </c>
      <c r="I6" s="100">
        <v>1516.12</v>
      </c>
      <c r="J6" s="100">
        <v>1408.35</v>
      </c>
      <c r="K6" s="100">
        <v>1475.64</v>
      </c>
      <c r="L6" s="100">
        <v>1240.57</v>
      </c>
      <c r="M6" s="100">
        <v>1375.1</v>
      </c>
      <c r="N6" s="100">
        <v>1110.75</v>
      </c>
      <c r="O6" s="100">
        <v>1044.04</v>
      </c>
      <c r="P6" s="100">
        <v>832.86</v>
      </c>
      <c r="Q6" s="100">
        <v>49.99</v>
      </c>
      <c r="R6" s="100">
        <v>33.37</v>
      </c>
      <c r="S6" s="100">
        <v>31.05</v>
      </c>
      <c r="T6" s="100">
        <v>35.11</v>
      </c>
      <c r="U6" s="100">
        <v>48</v>
      </c>
      <c r="V6" s="100">
        <v>41.76</v>
      </c>
      <c r="W6" s="100">
        <v>46.6</v>
      </c>
      <c r="X6" s="100">
        <v>57.51</v>
      </c>
      <c r="Y6" s="100">
        <v>53.63</v>
      </c>
      <c r="Z6" s="100">
        <v>55.08</v>
      </c>
      <c r="AA6" s="100">
        <v>58.55</v>
      </c>
      <c r="AB6" s="100">
        <v>52.99</v>
      </c>
      <c r="AC6" s="100">
        <v>43.86</v>
      </c>
      <c r="AD6" s="100">
        <v>67.84</v>
      </c>
      <c r="AE6" s="100">
        <v>17.8</v>
      </c>
      <c r="AF6" s="100">
        <v>11.81</v>
      </c>
      <c r="AG6" s="100">
        <v>10.37</v>
      </c>
      <c r="AH6" s="100">
        <v>15.99</v>
      </c>
      <c r="AI6" s="100">
        <v>9.6</v>
      </c>
      <c r="AJ6" s="100">
        <v>5.46</v>
      </c>
      <c r="AK6" s="100">
        <v>10.49</v>
      </c>
      <c r="AL6" s="100">
        <v>4.51</v>
      </c>
      <c r="AM6" s="100">
        <v>8.88</v>
      </c>
      <c r="AN6" s="100">
        <v>9.34</v>
      </c>
      <c r="AO6" s="100">
        <v>9.33</v>
      </c>
      <c r="AP6" s="100">
        <v>5.59</v>
      </c>
      <c r="AQ6" s="100">
        <v>7.01</v>
      </c>
      <c r="AR6" s="100">
        <v>22.14</v>
      </c>
      <c r="AS6" s="100">
        <v>312.96</v>
      </c>
      <c r="AT6" s="100">
        <v>374.61</v>
      </c>
      <c r="AU6" s="100">
        <v>460.29</v>
      </c>
      <c r="AV6" s="100">
        <v>669.83</v>
      </c>
      <c r="AW6" s="100">
        <v>58.5</v>
      </c>
      <c r="AX6" s="100">
        <v>4663.47</v>
      </c>
      <c r="AY6" s="100">
        <v>4199.92</v>
      </c>
      <c r="AZ6" s="100">
        <v>3686.96</v>
      </c>
      <c r="BA6" s="100">
        <v>3615.31</v>
      </c>
      <c r="BB6" s="100">
        <v>3727.06</v>
      </c>
      <c r="BC6" s="100">
        <v>3822.64</v>
      </c>
      <c r="BD6" s="100">
        <v>3777.8</v>
      </c>
      <c r="BE6" s="100">
        <v>3928.56</v>
      </c>
      <c r="BF6" s="100">
        <v>3906.26</v>
      </c>
      <c r="BG6" s="100">
        <v>4276.62</v>
      </c>
      <c r="BH6" s="100">
        <v>3921.22</v>
      </c>
      <c r="BI6" s="100">
        <v>3549.68</v>
      </c>
      <c r="BJ6" s="100">
        <v>2921.89</v>
      </c>
      <c r="BK6" s="100">
        <v>182.72</v>
      </c>
      <c r="BL6" s="100">
        <v>190.56</v>
      </c>
      <c r="BM6" s="100">
        <v>112.05</v>
      </c>
      <c r="BN6" s="100">
        <v>98.07</v>
      </c>
      <c r="BO6" s="100">
        <v>72.05</v>
      </c>
      <c r="BP6" s="100">
        <v>90.77</v>
      </c>
      <c r="BQ6" s="100">
        <v>72.09</v>
      </c>
      <c r="BR6" s="100">
        <v>71.67</v>
      </c>
      <c r="BS6" s="100">
        <v>61.71</v>
      </c>
      <c r="BT6" s="100">
        <v>53.89</v>
      </c>
      <c r="BU6" s="100">
        <v>56.38</v>
      </c>
      <c r="BV6" s="100">
        <v>46.49</v>
      </c>
      <c r="BW6" s="100">
        <v>20.01</v>
      </c>
      <c r="BX6" s="107">
        <f t="shared" si="0"/>
        <v>70030.26000000002</v>
      </c>
    </row>
    <row r="7" spans="1:76" ht="15.75">
      <c r="A7" s="106">
        <v>6</v>
      </c>
      <c r="B7" s="106" t="s">
        <v>18</v>
      </c>
      <c r="C7" s="100">
        <v>1856.4</v>
      </c>
      <c r="D7" s="100">
        <v>1659.32</v>
      </c>
      <c r="E7" s="100">
        <v>1977.11</v>
      </c>
      <c r="F7" s="100">
        <v>2630.39</v>
      </c>
      <c r="G7" s="100">
        <v>3443.64</v>
      </c>
      <c r="H7" s="100">
        <v>3729.76</v>
      </c>
      <c r="I7" s="100">
        <v>3909.49</v>
      </c>
      <c r="J7" s="100">
        <v>3699.87</v>
      </c>
      <c r="K7" s="100">
        <v>3470.13</v>
      </c>
      <c r="L7" s="100">
        <v>3358.65</v>
      </c>
      <c r="M7" s="100">
        <v>3067.65</v>
      </c>
      <c r="N7" s="100">
        <v>2696.59</v>
      </c>
      <c r="O7" s="100">
        <v>2271.26</v>
      </c>
      <c r="P7" s="100">
        <v>2351.59</v>
      </c>
      <c r="Q7" s="100">
        <v>413.62</v>
      </c>
      <c r="R7" s="100">
        <v>170.88</v>
      </c>
      <c r="S7" s="100">
        <v>165.93</v>
      </c>
      <c r="T7" s="100">
        <v>147.13</v>
      </c>
      <c r="U7" s="100">
        <v>113.92</v>
      </c>
      <c r="V7" s="100">
        <v>97.75</v>
      </c>
      <c r="W7" s="100">
        <v>102.22</v>
      </c>
      <c r="X7" s="100">
        <v>73.55</v>
      </c>
      <c r="Y7" s="100">
        <v>80.82</v>
      </c>
      <c r="Z7" s="100">
        <v>89.66</v>
      </c>
      <c r="AA7" s="100">
        <v>83.44</v>
      </c>
      <c r="AB7" s="100">
        <v>77.53</v>
      </c>
      <c r="AC7" s="100">
        <v>58.54</v>
      </c>
      <c r="AD7" s="100">
        <v>165.59</v>
      </c>
      <c r="AE7" s="100">
        <v>65.92</v>
      </c>
      <c r="AF7" s="100">
        <v>44.29</v>
      </c>
      <c r="AG7" s="100">
        <v>37.02</v>
      </c>
      <c r="AH7" s="100">
        <v>36.98</v>
      </c>
      <c r="AI7" s="100">
        <v>52.02</v>
      </c>
      <c r="AJ7" s="100">
        <v>47.03</v>
      </c>
      <c r="AK7" s="100">
        <v>69.07</v>
      </c>
      <c r="AL7" s="100">
        <v>74.12</v>
      </c>
      <c r="AM7" s="100">
        <v>84.91</v>
      </c>
      <c r="AN7" s="100">
        <v>88.81</v>
      </c>
      <c r="AO7" s="100">
        <v>125.45</v>
      </c>
      <c r="AP7" s="100">
        <v>116.45</v>
      </c>
      <c r="AQ7" s="100">
        <v>86.14</v>
      </c>
      <c r="AR7" s="100">
        <v>180.16</v>
      </c>
      <c r="AS7" s="100">
        <v>1346.21</v>
      </c>
      <c r="AT7" s="100">
        <v>1383.33</v>
      </c>
      <c r="AU7" s="100">
        <v>1638.63</v>
      </c>
      <c r="AV7" s="100">
        <v>2234.22</v>
      </c>
      <c r="AW7" s="100">
        <v>146.7</v>
      </c>
      <c r="AX7" s="100">
        <v>13282.16</v>
      </c>
      <c r="AY7" s="100">
        <v>13408.97</v>
      </c>
      <c r="AZ7" s="100">
        <v>13402.99</v>
      </c>
      <c r="BA7" s="100">
        <v>13833.8</v>
      </c>
      <c r="BB7" s="100">
        <v>13639.81</v>
      </c>
      <c r="BC7" s="100">
        <v>14166.47</v>
      </c>
      <c r="BD7" s="100">
        <v>14631.73</v>
      </c>
      <c r="BE7" s="100">
        <v>15026.98</v>
      </c>
      <c r="BF7" s="100">
        <v>15738.42</v>
      </c>
      <c r="BG7" s="100">
        <v>15354.47</v>
      </c>
      <c r="BH7" s="100">
        <v>14826.86</v>
      </c>
      <c r="BI7" s="100">
        <v>13107.91</v>
      </c>
      <c r="BJ7" s="100">
        <v>12072.14</v>
      </c>
      <c r="BK7" s="100">
        <v>3322.94</v>
      </c>
      <c r="BL7" s="100">
        <v>3044.23</v>
      </c>
      <c r="BM7" s="100">
        <v>1873.93</v>
      </c>
      <c r="BN7" s="100">
        <v>1464.62</v>
      </c>
      <c r="BO7" s="100">
        <v>1114.17</v>
      </c>
      <c r="BP7" s="100">
        <v>994.41</v>
      </c>
      <c r="BQ7" s="100">
        <v>796.59</v>
      </c>
      <c r="BR7" s="100">
        <v>909.71</v>
      </c>
      <c r="BS7" s="100">
        <v>922.43</v>
      </c>
      <c r="BT7" s="100">
        <v>1145</v>
      </c>
      <c r="BU7" s="100">
        <v>1170.29</v>
      </c>
      <c r="BV7" s="100">
        <v>972.62</v>
      </c>
      <c r="BW7" s="100">
        <v>678.31</v>
      </c>
      <c r="BX7" s="107">
        <f t="shared" si="0"/>
        <v>250721.85000000003</v>
      </c>
    </row>
    <row r="8" spans="1:76" ht="15.75">
      <c r="A8" s="106">
        <v>7</v>
      </c>
      <c r="B8" s="106" t="s">
        <v>19</v>
      </c>
      <c r="C8" s="100">
        <v>77.05</v>
      </c>
      <c r="D8" s="100">
        <v>31.97</v>
      </c>
      <c r="E8" s="100">
        <v>31.41</v>
      </c>
      <c r="F8" s="100">
        <v>33.36</v>
      </c>
      <c r="G8" s="100">
        <v>42.81</v>
      </c>
      <c r="H8" s="100">
        <v>42.29</v>
      </c>
      <c r="I8" s="100">
        <v>52.72</v>
      </c>
      <c r="J8" s="100">
        <v>47.95</v>
      </c>
      <c r="K8" s="100">
        <v>46.71</v>
      </c>
      <c r="L8" s="100">
        <v>40.89</v>
      </c>
      <c r="M8" s="100">
        <v>31.57</v>
      </c>
      <c r="N8" s="100">
        <v>30.24</v>
      </c>
      <c r="O8" s="100">
        <v>27.21</v>
      </c>
      <c r="P8" s="100">
        <v>28.29</v>
      </c>
      <c r="Q8" s="100">
        <v>3.77</v>
      </c>
      <c r="R8" s="100">
        <v>1.03</v>
      </c>
      <c r="S8" s="100">
        <v>2.69</v>
      </c>
      <c r="T8" s="100">
        <v>2.86</v>
      </c>
      <c r="U8" s="100">
        <v>0.93</v>
      </c>
      <c r="V8" s="100">
        <v>0</v>
      </c>
      <c r="W8" s="100">
        <v>1.1</v>
      </c>
      <c r="X8" s="100">
        <v>0</v>
      </c>
      <c r="Y8" s="100">
        <v>3.33</v>
      </c>
      <c r="Z8" s="100">
        <v>0</v>
      </c>
      <c r="AA8" s="100">
        <v>3.02</v>
      </c>
      <c r="AB8" s="100">
        <v>0.79</v>
      </c>
      <c r="AC8" s="100">
        <v>0.93</v>
      </c>
      <c r="AD8" s="100">
        <v>4.58</v>
      </c>
      <c r="AE8" s="100">
        <v>1.12</v>
      </c>
      <c r="AF8" s="100">
        <v>0</v>
      </c>
      <c r="AG8" s="100">
        <v>0</v>
      </c>
      <c r="AH8" s="100">
        <v>0.1</v>
      </c>
      <c r="AI8" s="100">
        <v>0.14</v>
      </c>
      <c r="AJ8" s="100">
        <v>0.11</v>
      </c>
      <c r="AK8" s="100">
        <v>0</v>
      </c>
      <c r="AL8" s="100">
        <v>0</v>
      </c>
      <c r="AM8" s="100">
        <v>0</v>
      </c>
      <c r="AN8" s="100">
        <v>0.12</v>
      </c>
      <c r="AO8" s="100">
        <v>0.9</v>
      </c>
      <c r="AP8" s="100">
        <v>0.2</v>
      </c>
      <c r="AQ8" s="100">
        <v>0</v>
      </c>
      <c r="AR8" s="100">
        <v>1.02</v>
      </c>
      <c r="AS8" s="100">
        <v>21.41</v>
      </c>
      <c r="AT8" s="100">
        <v>24.84</v>
      </c>
      <c r="AU8" s="100">
        <v>9.57</v>
      </c>
      <c r="AV8" s="100">
        <v>28.54</v>
      </c>
      <c r="AW8" s="100">
        <v>6.16</v>
      </c>
      <c r="AX8" s="100">
        <v>139.65</v>
      </c>
      <c r="AY8" s="100">
        <v>118.89</v>
      </c>
      <c r="AZ8" s="100">
        <v>127.29</v>
      </c>
      <c r="BA8" s="100">
        <v>120.57</v>
      </c>
      <c r="BB8" s="100">
        <v>135.9</v>
      </c>
      <c r="BC8" s="100">
        <v>127.71</v>
      </c>
      <c r="BD8" s="100">
        <v>116.16</v>
      </c>
      <c r="BE8" s="100">
        <v>115.83</v>
      </c>
      <c r="BF8" s="100">
        <v>123.61</v>
      </c>
      <c r="BG8" s="100">
        <v>91.94</v>
      </c>
      <c r="BH8" s="100">
        <v>87.55</v>
      </c>
      <c r="BI8" s="100">
        <v>82.05</v>
      </c>
      <c r="BJ8" s="100">
        <v>83.41</v>
      </c>
      <c r="BK8" s="100">
        <v>3.43</v>
      </c>
      <c r="BL8" s="100">
        <v>0</v>
      </c>
      <c r="BM8" s="100">
        <v>2.99</v>
      </c>
      <c r="BN8" s="100">
        <v>0</v>
      </c>
      <c r="BO8" s="100">
        <v>0</v>
      </c>
      <c r="BP8" s="100">
        <v>1.13</v>
      </c>
      <c r="BQ8" s="100">
        <v>1.05</v>
      </c>
      <c r="BR8" s="100">
        <v>0</v>
      </c>
      <c r="BS8" s="100">
        <v>2.26</v>
      </c>
      <c r="BT8" s="100">
        <v>0</v>
      </c>
      <c r="BU8" s="100">
        <v>0</v>
      </c>
      <c r="BV8" s="100">
        <v>0</v>
      </c>
      <c r="BW8" s="100">
        <v>0</v>
      </c>
      <c r="BX8" s="107">
        <f t="shared" si="0"/>
        <v>2165.15</v>
      </c>
    </row>
    <row r="9" spans="1:76" ht="15.75">
      <c r="A9" s="106">
        <v>8</v>
      </c>
      <c r="B9" s="106" t="s">
        <v>20</v>
      </c>
      <c r="C9" s="100">
        <v>101.91</v>
      </c>
      <c r="D9" s="100">
        <v>160.55</v>
      </c>
      <c r="E9" s="100">
        <v>205.48</v>
      </c>
      <c r="F9" s="100">
        <v>207.13</v>
      </c>
      <c r="G9" s="100">
        <v>251.53</v>
      </c>
      <c r="H9" s="100">
        <v>235.64</v>
      </c>
      <c r="I9" s="100">
        <v>236.4</v>
      </c>
      <c r="J9" s="100">
        <v>257.37</v>
      </c>
      <c r="K9" s="100">
        <v>254.84</v>
      </c>
      <c r="L9" s="100">
        <v>297.42</v>
      </c>
      <c r="M9" s="100">
        <v>239.74</v>
      </c>
      <c r="N9" s="100">
        <v>259.15</v>
      </c>
      <c r="O9" s="100">
        <v>267.67</v>
      </c>
      <c r="P9" s="100">
        <v>266.38</v>
      </c>
      <c r="Q9" s="100">
        <v>12.3</v>
      </c>
      <c r="R9" s="100">
        <v>12.31</v>
      </c>
      <c r="S9" s="100">
        <v>7.79</v>
      </c>
      <c r="T9" s="100">
        <v>10.37</v>
      </c>
      <c r="U9" s="100">
        <v>14.55</v>
      </c>
      <c r="V9" s="100">
        <v>7.78</v>
      </c>
      <c r="W9" s="100">
        <v>7.64</v>
      </c>
      <c r="X9" s="100">
        <v>14.49</v>
      </c>
      <c r="Y9" s="100">
        <v>16.24</v>
      </c>
      <c r="Z9" s="100">
        <v>11.08</v>
      </c>
      <c r="AA9" s="100">
        <v>13.45</v>
      </c>
      <c r="AB9" s="100">
        <v>13.21</v>
      </c>
      <c r="AC9" s="100">
        <v>7.77</v>
      </c>
      <c r="AD9" s="100">
        <v>13.12</v>
      </c>
      <c r="AE9" s="100">
        <v>0</v>
      </c>
      <c r="AF9" s="100">
        <v>0</v>
      </c>
      <c r="AG9" s="100">
        <v>0.27</v>
      </c>
      <c r="AH9" s="100">
        <v>0.17</v>
      </c>
      <c r="AI9" s="100">
        <v>0</v>
      </c>
      <c r="AJ9" s="100">
        <v>2.44</v>
      </c>
      <c r="AK9" s="100">
        <v>1.02</v>
      </c>
      <c r="AL9" s="100">
        <v>2.61</v>
      </c>
      <c r="AM9" s="100">
        <v>0.92</v>
      </c>
      <c r="AN9" s="100">
        <v>0.37</v>
      </c>
      <c r="AO9" s="100">
        <v>2.02</v>
      </c>
      <c r="AP9" s="100">
        <v>1.17</v>
      </c>
      <c r="AQ9" s="100">
        <v>1.8</v>
      </c>
      <c r="AR9" s="100">
        <v>3.77</v>
      </c>
      <c r="AS9" s="100">
        <v>150.86</v>
      </c>
      <c r="AT9" s="100">
        <v>163.85</v>
      </c>
      <c r="AU9" s="100">
        <v>131.02</v>
      </c>
      <c r="AV9" s="100">
        <v>153.61</v>
      </c>
      <c r="AW9" s="100">
        <v>46.49</v>
      </c>
      <c r="AX9" s="100">
        <v>851.15</v>
      </c>
      <c r="AY9" s="100">
        <v>823.4</v>
      </c>
      <c r="AZ9" s="100">
        <v>820.1800000000001</v>
      </c>
      <c r="BA9" s="100">
        <v>871.89</v>
      </c>
      <c r="BB9" s="100">
        <v>856.23</v>
      </c>
      <c r="BC9" s="100">
        <v>904.43</v>
      </c>
      <c r="BD9" s="100">
        <v>963.86</v>
      </c>
      <c r="BE9" s="100">
        <v>1035.59</v>
      </c>
      <c r="BF9" s="100">
        <v>967.97</v>
      </c>
      <c r="BG9" s="100">
        <v>1162.04</v>
      </c>
      <c r="BH9" s="100">
        <v>972.12</v>
      </c>
      <c r="BI9" s="100">
        <v>866.59</v>
      </c>
      <c r="BJ9" s="100">
        <v>1058.98</v>
      </c>
      <c r="BK9" s="100">
        <v>19.73</v>
      </c>
      <c r="BL9" s="100">
        <v>23.56</v>
      </c>
      <c r="BM9" s="100">
        <v>12.04</v>
      </c>
      <c r="BN9" s="100">
        <v>16.36</v>
      </c>
      <c r="BO9" s="100">
        <v>5.78</v>
      </c>
      <c r="BP9" s="100">
        <v>6.82</v>
      </c>
      <c r="BQ9" s="100">
        <v>8.35</v>
      </c>
      <c r="BR9" s="100">
        <v>13.91</v>
      </c>
      <c r="BS9" s="100">
        <v>9.43</v>
      </c>
      <c r="BT9" s="100">
        <v>7.43</v>
      </c>
      <c r="BU9" s="100">
        <v>11.4</v>
      </c>
      <c r="BV9" s="100">
        <v>13.05</v>
      </c>
      <c r="BW9" s="100">
        <v>4.97</v>
      </c>
      <c r="BX9" s="107">
        <f t="shared" si="0"/>
        <v>16372.960000000003</v>
      </c>
    </row>
    <row r="10" spans="1:76" ht="15.75">
      <c r="A10" s="106">
        <v>9</v>
      </c>
      <c r="B10" s="106" t="s">
        <v>21</v>
      </c>
      <c r="C10" s="100">
        <v>96.47</v>
      </c>
      <c r="D10" s="100">
        <v>120.2</v>
      </c>
      <c r="E10" s="100">
        <v>159.9</v>
      </c>
      <c r="F10" s="100">
        <v>190.88</v>
      </c>
      <c r="G10" s="100">
        <v>239.39</v>
      </c>
      <c r="H10" s="100">
        <v>243.45</v>
      </c>
      <c r="I10" s="100">
        <v>291.17</v>
      </c>
      <c r="J10" s="100">
        <v>268.92</v>
      </c>
      <c r="K10" s="100">
        <v>264.95</v>
      </c>
      <c r="L10" s="100">
        <v>256.87</v>
      </c>
      <c r="M10" s="100">
        <v>227.23</v>
      </c>
      <c r="N10" s="100">
        <v>211.09</v>
      </c>
      <c r="O10" s="100">
        <v>160.52</v>
      </c>
      <c r="P10" s="100">
        <v>175.04</v>
      </c>
      <c r="Q10" s="100">
        <v>3.93</v>
      </c>
      <c r="R10" s="100">
        <v>1.06</v>
      </c>
      <c r="S10" s="100">
        <v>8.67</v>
      </c>
      <c r="T10" s="100">
        <v>7.84</v>
      </c>
      <c r="U10" s="100">
        <v>8.93</v>
      </c>
      <c r="V10" s="100">
        <v>6.24</v>
      </c>
      <c r="W10" s="100">
        <v>12.11</v>
      </c>
      <c r="X10" s="100">
        <v>8.38</v>
      </c>
      <c r="Y10" s="100">
        <v>10.57</v>
      </c>
      <c r="Z10" s="100">
        <v>8.89</v>
      </c>
      <c r="AA10" s="100">
        <v>13.49</v>
      </c>
      <c r="AB10" s="100">
        <v>14.1</v>
      </c>
      <c r="AC10" s="100">
        <v>15.21</v>
      </c>
      <c r="AD10" s="100">
        <v>43.95</v>
      </c>
      <c r="AE10" s="100">
        <v>3.99</v>
      </c>
      <c r="AF10" s="100">
        <v>0</v>
      </c>
      <c r="AG10" s="100">
        <v>0</v>
      </c>
      <c r="AH10" s="100">
        <v>0.94</v>
      </c>
      <c r="AI10" s="100">
        <v>0</v>
      </c>
      <c r="AJ10" s="100">
        <v>1.11</v>
      </c>
      <c r="AK10" s="100">
        <v>2.03</v>
      </c>
      <c r="AL10" s="100">
        <v>4.4</v>
      </c>
      <c r="AM10" s="100">
        <v>3.22</v>
      </c>
      <c r="AN10" s="100">
        <v>3.2</v>
      </c>
      <c r="AO10" s="100">
        <v>0</v>
      </c>
      <c r="AP10" s="100">
        <v>0.99</v>
      </c>
      <c r="AQ10" s="100">
        <v>2</v>
      </c>
      <c r="AR10" s="100">
        <v>4.76</v>
      </c>
      <c r="AS10" s="100">
        <v>159.11</v>
      </c>
      <c r="AT10" s="100">
        <v>187.48</v>
      </c>
      <c r="AU10" s="100">
        <v>181.2</v>
      </c>
      <c r="AV10" s="100">
        <v>176.9</v>
      </c>
      <c r="AW10" s="100">
        <v>12.91</v>
      </c>
      <c r="AX10" s="100">
        <v>1045.6</v>
      </c>
      <c r="AY10" s="100">
        <v>984.01</v>
      </c>
      <c r="AZ10" s="100">
        <v>889.36</v>
      </c>
      <c r="BA10" s="100">
        <v>794.33</v>
      </c>
      <c r="BB10" s="100">
        <v>826.63</v>
      </c>
      <c r="BC10" s="100">
        <v>880.28</v>
      </c>
      <c r="BD10" s="100">
        <v>897.04</v>
      </c>
      <c r="BE10" s="100">
        <v>976.59</v>
      </c>
      <c r="BF10" s="100">
        <v>944.23</v>
      </c>
      <c r="BG10" s="100">
        <v>1054.99</v>
      </c>
      <c r="BH10" s="100">
        <v>853.97</v>
      </c>
      <c r="BI10" s="100">
        <v>726.27</v>
      </c>
      <c r="BJ10" s="100">
        <v>682.62</v>
      </c>
      <c r="BK10" s="100">
        <v>17.21</v>
      </c>
      <c r="BL10" s="100">
        <v>19.88</v>
      </c>
      <c r="BM10" s="100">
        <v>6.81</v>
      </c>
      <c r="BN10" s="100">
        <v>7.95</v>
      </c>
      <c r="BO10" s="100">
        <v>4.15</v>
      </c>
      <c r="BP10" s="100">
        <v>4.23</v>
      </c>
      <c r="BQ10" s="100">
        <v>4.3</v>
      </c>
      <c r="BR10" s="100">
        <v>5.41</v>
      </c>
      <c r="BS10" s="100">
        <v>7.15</v>
      </c>
      <c r="BT10" s="100">
        <v>10.55</v>
      </c>
      <c r="BU10" s="100">
        <v>4.46</v>
      </c>
      <c r="BV10" s="100">
        <v>4.05</v>
      </c>
      <c r="BW10" s="100">
        <v>7.03</v>
      </c>
      <c r="BX10" s="107">
        <f t="shared" si="0"/>
        <v>15472.789999999994</v>
      </c>
    </row>
    <row r="11" spans="1:76" ht="15.75">
      <c r="A11" s="106">
        <v>10</v>
      </c>
      <c r="B11" s="106" t="s">
        <v>22</v>
      </c>
      <c r="C11" s="100">
        <v>305.77</v>
      </c>
      <c r="D11" s="100">
        <v>338.98</v>
      </c>
      <c r="E11" s="100">
        <v>585.35</v>
      </c>
      <c r="F11" s="100">
        <v>707.55</v>
      </c>
      <c r="G11" s="100">
        <v>724.63</v>
      </c>
      <c r="H11" s="100">
        <v>685.72</v>
      </c>
      <c r="I11" s="100">
        <v>689.3</v>
      </c>
      <c r="J11" s="100">
        <v>692.18</v>
      </c>
      <c r="K11" s="100">
        <v>648.82</v>
      </c>
      <c r="L11" s="100">
        <v>622.08</v>
      </c>
      <c r="M11" s="100">
        <v>448.73</v>
      </c>
      <c r="N11" s="100">
        <v>437.74</v>
      </c>
      <c r="O11" s="100">
        <v>457.8</v>
      </c>
      <c r="P11" s="100">
        <v>412.11</v>
      </c>
      <c r="Q11" s="100">
        <v>13.87</v>
      </c>
      <c r="R11" s="100">
        <v>12.31</v>
      </c>
      <c r="S11" s="100">
        <v>14.6</v>
      </c>
      <c r="T11" s="100">
        <v>15.48</v>
      </c>
      <c r="U11" s="100">
        <v>15.87</v>
      </c>
      <c r="V11" s="100">
        <v>14.03</v>
      </c>
      <c r="W11" s="100">
        <v>9.14</v>
      </c>
      <c r="X11" s="100">
        <v>5.01</v>
      </c>
      <c r="Y11" s="100">
        <v>14.52</v>
      </c>
      <c r="Z11" s="100">
        <v>15.07</v>
      </c>
      <c r="AA11" s="100">
        <v>18.61</v>
      </c>
      <c r="AB11" s="100">
        <v>16.18</v>
      </c>
      <c r="AC11" s="100">
        <v>19.81</v>
      </c>
      <c r="AD11" s="100">
        <v>13.54</v>
      </c>
      <c r="AE11" s="100">
        <v>6.93</v>
      </c>
      <c r="AF11" s="100">
        <v>7.22</v>
      </c>
      <c r="AG11" s="100">
        <v>7.24</v>
      </c>
      <c r="AH11" s="100">
        <v>3.98</v>
      </c>
      <c r="AI11" s="100">
        <v>3.9</v>
      </c>
      <c r="AJ11" s="100">
        <v>6.44</v>
      </c>
      <c r="AK11" s="100">
        <v>7.6</v>
      </c>
      <c r="AL11" s="100">
        <v>2.45</v>
      </c>
      <c r="AM11" s="100">
        <v>5.59</v>
      </c>
      <c r="AN11" s="100">
        <v>16.4</v>
      </c>
      <c r="AO11" s="100">
        <v>9.35</v>
      </c>
      <c r="AP11" s="100">
        <v>8.35</v>
      </c>
      <c r="AQ11" s="100">
        <v>14.19</v>
      </c>
      <c r="AR11" s="100">
        <v>1.52</v>
      </c>
      <c r="AS11" s="100">
        <v>210.63</v>
      </c>
      <c r="AT11" s="100">
        <v>157.46</v>
      </c>
      <c r="AU11" s="100">
        <v>181.7</v>
      </c>
      <c r="AV11" s="100">
        <v>346.56</v>
      </c>
      <c r="AW11" s="100">
        <v>18.23</v>
      </c>
      <c r="AX11" s="100">
        <v>2238.11</v>
      </c>
      <c r="AY11" s="100">
        <v>1991.14</v>
      </c>
      <c r="AZ11" s="100">
        <v>1815.18</v>
      </c>
      <c r="BA11" s="100">
        <v>1804.44</v>
      </c>
      <c r="BB11" s="100">
        <v>1942.67</v>
      </c>
      <c r="BC11" s="100">
        <v>2011.55</v>
      </c>
      <c r="BD11" s="100">
        <v>1990.88</v>
      </c>
      <c r="BE11" s="100">
        <v>2195.42</v>
      </c>
      <c r="BF11" s="100">
        <v>2034.04</v>
      </c>
      <c r="BG11" s="100">
        <v>2126.95</v>
      </c>
      <c r="BH11" s="100">
        <v>2082.81</v>
      </c>
      <c r="BI11" s="100">
        <v>2148.19</v>
      </c>
      <c r="BJ11" s="100">
        <v>1882.71</v>
      </c>
      <c r="BK11" s="100">
        <v>34.28</v>
      </c>
      <c r="BL11" s="100">
        <v>39.52</v>
      </c>
      <c r="BM11" s="100">
        <v>17.15</v>
      </c>
      <c r="BN11" s="100">
        <v>20.99</v>
      </c>
      <c r="BO11" s="100">
        <v>14.66</v>
      </c>
      <c r="BP11" s="100">
        <v>17.48</v>
      </c>
      <c r="BQ11" s="100">
        <v>22.03</v>
      </c>
      <c r="BR11" s="100">
        <v>37.24</v>
      </c>
      <c r="BS11" s="100">
        <v>29.11</v>
      </c>
      <c r="BT11" s="100">
        <v>19.66</v>
      </c>
      <c r="BU11" s="100">
        <v>25.13</v>
      </c>
      <c r="BV11" s="100">
        <v>28.39</v>
      </c>
      <c r="BW11" s="100">
        <v>16.8</v>
      </c>
      <c r="BX11" s="107">
        <f t="shared" si="0"/>
        <v>35557.07000000001</v>
      </c>
    </row>
    <row r="12" spans="1:76" ht="15.75">
      <c r="A12" s="106">
        <v>11</v>
      </c>
      <c r="B12" s="106" t="s">
        <v>23</v>
      </c>
      <c r="C12" s="100">
        <v>254.76</v>
      </c>
      <c r="D12" s="100">
        <v>341.5</v>
      </c>
      <c r="E12" s="100">
        <v>401.26</v>
      </c>
      <c r="F12" s="100">
        <v>447.89</v>
      </c>
      <c r="G12" s="100">
        <v>608.99</v>
      </c>
      <c r="H12" s="100">
        <v>686.56</v>
      </c>
      <c r="I12" s="100">
        <v>671.86</v>
      </c>
      <c r="J12" s="100">
        <v>682.51</v>
      </c>
      <c r="K12" s="100">
        <v>715.42</v>
      </c>
      <c r="L12" s="100">
        <v>695.25</v>
      </c>
      <c r="M12" s="100">
        <v>626.3</v>
      </c>
      <c r="N12" s="100">
        <v>596.8</v>
      </c>
      <c r="O12" s="100">
        <v>457.33</v>
      </c>
      <c r="P12" s="100">
        <v>528.82</v>
      </c>
      <c r="Q12" s="100">
        <v>31.87</v>
      </c>
      <c r="R12" s="100">
        <v>24.02</v>
      </c>
      <c r="S12" s="100">
        <v>13.36</v>
      </c>
      <c r="T12" s="100">
        <v>7.57</v>
      </c>
      <c r="U12" s="100">
        <v>15.86</v>
      </c>
      <c r="V12" s="100">
        <v>10.33</v>
      </c>
      <c r="W12" s="100">
        <v>9.37</v>
      </c>
      <c r="X12" s="100">
        <v>8.33</v>
      </c>
      <c r="Y12" s="100">
        <v>13.17</v>
      </c>
      <c r="Z12" s="100">
        <v>20.14</v>
      </c>
      <c r="AA12" s="100">
        <v>12.02</v>
      </c>
      <c r="AB12" s="100">
        <v>19.65</v>
      </c>
      <c r="AC12" s="100">
        <v>11.38</v>
      </c>
      <c r="AD12" s="100">
        <v>24.45</v>
      </c>
      <c r="AE12" s="100">
        <v>16.86</v>
      </c>
      <c r="AF12" s="100">
        <v>9.17</v>
      </c>
      <c r="AG12" s="100">
        <v>17.47</v>
      </c>
      <c r="AH12" s="100">
        <v>10.14</v>
      </c>
      <c r="AI12" s="100">
        <v>9.83</v>
      </c>
      <c r="AJ12" s="100">
        <v>8.06</v>
      </c>
      <c r="AK12" s="100">
        <v>9.04</v>
      </c>
      <c r="AL12" s="100">
        <v>6.17</v>
      </c>
      <c r="AM12" s="100">
        <v>8.92</v>
      </c>
      <c r="AN12" s="100">
        <v>9.17</v>
      </c>
      <c r="AO12" s="100">
        <v>13.51</v>
      </c>
      <c r="AP12" s="100">
        <v>9.31</v>
      </c>
      <c r="AQ12" s="100">
        <v>6.42</v>
      </c>
      <c r="AR12" s="100">
        <v>13.76</v>
      </c>
      <c r="AS12" s="100">
        <v>172.32</v>
      </c>
      <c r="AT12" s="100">
        <v>179.39</v>
      </c>
      <c r="AU12" s="100">
        <v>164.35</v>
      </c>
      <c r="AV12" s="100">
        <v>129.79</v>
      </c>
      <c r="AW12" s="100">
        <v>96.36</v>
      </c>
      <c r="AX12" s="100">
        <v>2201.7</v>
      </c>
      <c r="AY12" s="100">
        <v>2132.42</v>
      </c>
      <c r="AZ12" s="100">
        <v>2077.6</v>
      </c>
      <c r="BA12" s="100">
        <v>2265.51</v>
      </c>
      <c r="BB12" s="100">
        <v>1995.73</v>
      </c>
      <c r="BC12" s="100">
        <v>2014.14</v>
      </c>
      <c r="BD12" s="100">
        <v>2096.97</v>
      </c>
      <c r="BE12" s="100">
        <v>2115.71</v>
      </c>
      <c r="BF12" s="100">
        <v>2210.1</v>
      </c>
      <c r="BG12" s="100">
        <v>2423.74</v>
      </c>
      <c r="BH12" s="100">
        <v>1997.06</v>
      </c>
      <c r="BI12" s="100">
        <v>1788.55</v>
      </c>
      <c r="BJ12" s="100">
        <v>2000.49</v>
      </c>
      <c r="BK12" s="100">
        <v>1061.16</v>
      </c>
      <c r="BL12" s="100">
        <v>928.87</v>
      </c>
      <c r="BM12" s="100">
        <v>666.75</v>
      </c>
      <c r="BN12" s="100">
        <v>468.12</v>
      </c>
      <c r="BO12" s="100">
        <v>339.05</v>
      </c>
      <c r="BP12" s="100">
        <v>300.95</v>
      </c>
      <c r="BQ12" s="100">
        <v>228.97</v>
      </c>
      <c r="BR12" s="100">
        <v>220.69</v>
      </c>
      <c r="BS12" s="100">
        <v>178.46</v>
      </c>
      <c r="BT12" s="100">
        <v>245.15</v>
      </c>
      <c r="BU12" s="100">
        <v>236.18</v>
      </c>
      <c r="BV12" s="100">
        <v>205.5</v>
      </c>
      <c r="BW12" s="100">
        <v>185.98</v>
      </c>
      <c r="BX12" s="107">
        <f t="shared" si="0"/>
        <v>41412.360000000015</v>
      </c>
    </row>
    <row r="13" spans="1:76" ht="15.75">
      <c r="A13" s="106">
        <v>12</v>
      </c>
      <c r="B13" s="106" t="s">
        <v>24</v>
      </c>
      <c r="C13" s="100">
        <v>112.88</v>
      </c>
      <c r="D13" s="100">
        <v>154.12</v>
      </c>
      <c r="E13" s="100">
        <v>149.6</v>
      </c>
      <c r="F13" s="100">
        <v>150.94</v>
      </c>
      <c r="G13" s="100">
        <v>181.61</v>
      </c>
      <c r="H13" s="100">
        <v>157.96</v>
      </c>
      <c r="I13" s="100">
        <v>178.9</v>
      </c>
      <c r="J13" s="100">
        <v>150.97</v>
      </c>
      <c r="K13" s="100">
        <v>151.54</v>
      </c>
      <c r="L13" s="100">
        <v>147.89</v>
      </c>
      <c r="M13" s="100">
        <v>142.36</v>
      </c>
      <c r="N13" s="100">
        <v>95.29</v>
      </c>
      <c r="O13" s="100">
        <v>97.26</v>
      </c>
      <c r="P13" s="100">
        <v>96.28</v>
      </c>
      <c r="Q13" s="100">
        <v>5.01</v>
      </c>
      <c r="R13" s="100">
        <v>8.68</v>
      </c>
      <c r="S13" s="100">
        <v>1.03</v>
      </c>
      <c r="T13" s="100">
        <v>2.07</v>
      </c>
      <c r="U13" s="100">
        <v>1.02</v>
      </c>
      <c r="V13" s="100">
        <v>3.09</v>
      </c>
      <c r="W13" s="100">
        <v>2.44</v>
      </c>
      <c r="X13" s="100">
        <v>1.09</v>
      </c>
      <c r="Y13" s="100">
        <v>0</v>
      </c>
      <c r="Z13" s="100">
        <v>3.12</v>
      </c>
      <c r="AA13" s="100">
        <v>3.76</v>
      </c>
      <c r="AB13" s="100">
        <v>1.91</v>
      </c>
      <c r="AC13" s="100">
        <v>0.94</v>
      </c>
      <c r="AD13" s="100">
        <v>5.59</v>
      </c>
      <c r="AE13" s="100">
        <v>0</v>
      </c>
      <c r="AF13" s="100">
        <v>0.13</v>
      </c>
      <c r="AG13" s="100">
        <v>1.23</v>
      </c>
      <c r="AH13" s="100">
        <v>2.35</v>
      </c>
      <c r="AI13" s="100">
        <v>1.84</v>
      </c>
      <c r="AJ13" s="100">
        <v>1.23</v>
      </c>
      <c r="AK13" s="100">
        <v>0</v>
      </c>
      <c r="AL13" s="100">
        <v>0.52</v>
      </c>
      <c r="AM13" s="100">
        <v>4.11</v>
      </c>
      <c r="AN13" s="100">
        <v>2.58</v>
      </c>
      <c r="AO13" s="100">
        <v>1.37</v>
      </c>
      <c r="AP13" s="100">
        <v>0.82</v>
      </c>
      <c r="AQ13" s="100">
        <v>0.91</v>
      </c>
      <c r="AR13" s="100">
        <v>0.22</v>
      </c>
      <c r="AS13" s="100">
        <v>73.07</v>
      </c>
      <c r="AT13" s="100">
        <v>44.28</v>
      </c>
      <c r="AU13" s="100">
        <v>81.16</v>
      </c>
      <c r="AV13" s="100">
        <v>112.68</v>
      </c>
      <c r="AW13" s="100">
        <v>9.61</v>
      </c>
      <c r="AX13" s="100">
        <v>740.34</v>
      </c>
      <c r="AY13" s="100">
        <v>729.07</v>
      </c>
      <c r="AZ13" s="100">
        <v>662.1</v>
      </c>
      <c r="BA13" s="100">
        <v>664.26</v>
      </c>
      <c r="BB13" s="100">
        <v>605.76</v>
      </c>
      <c r="BC13" s="100">
        <v>691.84</v>
      </c>
      <c r="BD13" s="100">
        <v>654.58</v>
      </c>
      <c r="BE13" s="100">
        <v>605.01</v>
      </c>
      <c r="BF13" s="100">
        <v>572.59</v>
      </c>
      <c r="BG13" s="100">
        <v>555.76</v>
      </c>
      <c r="BH13" s="100">
        <v>436.44</v>
      </c>
      <c r="BI13" s="100">
        <v>442.12</v>
      </c>
      <c r="BJ13" s="100">
        <v>337.87</v>
      </c>
      <c r="BK13" s="100">
        <v>7.36</v>
      </c>
      <c r="BL13" s="100">
        <v>7.14</v>
      </c>
      <c r="BM13" s="100">
        <v>3.4</v>
      </c>
      <c r="BN13" s="100">
        <v>5.47</v>
      </c>
      <c r="BO13" s="100">
        <v>4.85</v>
      </c>
      <c r="BP13" s="100">
        <v>2.36</v>
      </c>
      <c r="BQ13" s="100">
        <v>1.72</v>
      </c>
      <c r="BR13" s="100">
        <v>7.74</v>
      </c>
      <c r="BS13" s="100">
        <v>2.59</v>
      </c>
      <c r="BT13" s="100">
        <v>3.93</v>
      </c>
      <c r="BU13" s="100">
        <v>0.8</v>
      </c>
      <c r="BV13" s="100">
        <v>1.44</v>
      </c>
      <c r="BW13" s="100">
        <v>1.63</v>
      </c>
      <c r="BX13" s="107">
        <f t="shared" si="0"/>
        <v>10093.630000000001</v>
      </c>
    </row>
    <row r="14" spans="1:76" ht="15.75">
      <c r="A14" s="106">
        <v>13</v>
      </c>
      <c r="B14" s="106" t="s">
        <v>82</v>
      </c>
      <c r="C14" s="100">
        <v>1486.06</v>
      </c>
      <c r="D14" s="100">
        <v>1368.69</v>
      </c>
      <c r="E14" s="100">
        <v>3452.36</v>
      </c>
      <c r="F14" s="100">
        <v>4779.28</v>
      </c>
      <c r="G14" s="100">
        <v>6032.59</v>
      </c>
      <c r="H14" s="100">
        <v>6231.45</v>
      </c>
      <c r="I14" s="100">
        <v>7221.77</v>
      </c>
      <c r="J14" s="100">
        <v>6830.64</v>
      </c>
      <c r="K14" s="100">
        <v>6711.87</v>
      </c>
      <c r="L14" s="100">
        <v>6585.45</v>
      </c>
      <c r="M14" s="100">
        <v>6552.58</v>
      </c>
      <c r="N14" s="100">
        <v>6575.47</v>
      </c>
      <c r="O14" s="100">
        <v>4954.51</v>
      </c>
      <c r="P14" s="100">
        <v>5512.93</v>
      </c>
      <c r="Q14" s="101">
        <v>575.72</v>
      </c>
      <c r="R14" s="101">
        <v>157.26</v>
      </c>
      <c r="S14" s="101">
        <v>188.72</v>
      </c>
      <c r="T14" s="101">
        <v>173.4</v>
      </c>
      <c r="U14" s="101">
        <v>182.77</v>
      </c>
      <c r="V14" s="101">
        <v>168.71</v>
      </c>
      <c r="W14" s="101">
        <v>178.23</v>
      </c>
      <c r="X14" s="101">
        <v>160.56</v>
      </c>
      <c r="Y14" s="101">
        <v>161.46</v>
      </c>
      <c r="Z14" s="101">
        <v>153.43</v>
      </c>
      <c r="AA14" s="101">
        <v>142.55</v>
      </c>
      <c r="AB14" s="101">
        <v>149.82</v>
      </c>
      <c r="AC14" s="101">
        <v>107.56</v>
      </c>
      <c r="AD14" s="101">
        <v>392.77</v>
      </c>
      <c r="AE14" s="101">
        <v>64.7</v>
      </c>
      <c r="AF14" s="101">
        <v>13.62</v>
      </c>
      <c r="AG14" s="101">
        <v>16.11</v>
      </c>
      <c r="AH14" s="101">
        <v>13.86</v>
      </c>
      <c r="AI14" s="101">
        <v>15.5</v>
      </c>
      <c r="AJ14" s="101">
        <v>14.65</v>
      </c>
      <c r="AK14" s="101">
        <v>15.69</v>
      </c>
      <c r="AL14" s="101">
        <v>15.99</v>
      </c>
      <c r="AM14" s="101">
        <v>20.96</v>
      </c>
      <c r="AN14" s="101">
        <v>32.08</v>
      </c>
      <c r="AO14" s="101">
        <v>27.99</v>
      </c>
      <c r="AP14" s="101">
        <v>24.53</v>
      </c>
      <c r="AQ14" s="101">
        <v>23.09</v>
      </c>
      <c r="AR14" s="101">
        <v>54.61</v>
      </c>
      <c r="AS14" s="100">
        <v>1403.11</v>
      </c>
      <c r="AT14" s="100">
        <v>2726.13</v>
      </c>
      <c r="AU14" s="100">
        <v>1968.6</v>
      </c>
      <c r="AV14" s="100">
        <v>3333.68</v>
      </c>
      <c r="AW14" s="100">
        <v>0</v>
      </c>
      <c r="AX14" s="100">
        <v>15226.32</v>
      </c>
      <c r="AY14" s="100">
        <v>16846.34</v>
      </c>
      <c r="AZ14" s="100">
        <v>18455.28</v>
      </c>
      <c r="BA14" s="100">
        <v>19039.3</v>
      </c>
      <c r="BB14" s="100">
        <v>17564.25</v>
      </c>
      <c r="BC14" s="100">
        <v>18093.03</v>
      </c>
      <c r="BD14" s="100">
        <v>17651.74</v>
      </c>
      <c r="BE14" s="100">
        <v>17475.92</v>
      </c>
      <c r="BF14" s="100">
        <v>17938.91</v>
      </c>
      <c r="BG14" s="100">
        <v>17519.93</v>
      </c>
      <c r="BH14" s="100">
        <v>16122.89</v>
      </c>
      <c r="BI14" s="100">
        <v>12312.64</v>
      </c>
      <c r="BJ14" s="100">
        <v>12424.47</v>
      </c>
      <c r="BK14" s="100">
        <v>7622.23</v>
      </c>
      <c r="BL14" s="100">
        <v>6135.12</v>
      </c>
      <c r="BM14" s="100">
        <v>2791.26</v>
      </c>
      <c r="BN14" s="100">
        <v>2419.25</v>
      </c>
      <c r="BO14" s="100">
        <v>1354.43</v>
      </c>
      <c r="BP14" s="100">
        <v>1239.87</v>
      </c>
      <c r="BQ14" s="100">
        <v>1819.99</v>
      </c>
      <c r="BR14" s="100">
        <v>1915.42</v>
      </c>
      <c r="BS14" s="100">
        <v>1979.93</v>
      </c>
      <c r="BT14" s="100">
        <v>2597.22</v>
      </c>
      <c r="BU14" s="100">
        <v>2237.88</v>
      </c>
      <c r="BV14" s="100">
        <v>1751.31</v>
      </c>
      <c r="BW14" s="100">
        <v>1123.69</v>
      </c>
      <c r="BX14" s="107">
        <f t="shared" si="0"/>
        <v>338632.12999999995</v>
      </c>
    </row>
    <row r="15" spans="1:76" ht="15.75">
      <c r="A15" s="106">
        <v>14</v>
      </c>
      <c r="B15" s="106" t="s">
        <v>328</v>
      </c>
      <c r="C15" s="100">
        <v>41.5</v>
      </c>
      <c r="D15" s="100">
        <v>61.36</v>
      </c>
      <c r="E15" s="100">
        <v>59.76</v>
      </c>
      <c r="F15" s="100">
        <v>66.51</v>
      </c>
      <c r="G15" s="100">
        <v>93.18</v>
      </c>
      <c r="H15" s="100">
        <v>59.96</v>
      </c>
      <c r="I15" s="100">
        <v>62.66</v>
      </c>
      <c r="J15" s="100">
        <v>64.14</v>
      </c>
      <c r="K15" s="100">
        <v>52.84</v>
      </c>
      <c r="L15" s="100">
        <v>60.52</v>
      </c>
      <c r="M15" s="100">
        <v>109.17</v>
      </c>
      <c r="N15" s="100">
        <v>109.43</v>
      </c>
      <c r="O15" s="100">
        <v>77.66</v>
      </c>
      <c r="P15" s="100">
        <v>55.17</v>
      </c>
      <c r="Q15" s="100">
        <v>0.87</v>
      </c>
      <c r="R15" s="100">
        <v>0</v>
      </c>
      <c r="S15" s="100">
        <v>0</v>
      </c>
      <c r="T15" s="100">
        <v>1.91</v>
      </c>
      <c r="U15" s="100">
        <v>0.99</v>
      </c>
      <c r="V15" s="100">
        <v>0</v>
      </c>
      <c r="W15" s="100">
        <v>0</v>
      </c>
      <c r="X15" s="100">
        <v>0</v>
      </c>
      <c r="Y15" s="100">
        <v>0.72</v>
      </c>
      <c r="Z15" s="100">
        <v>0.45</v>
      </c>
      <c r="AA15" s="100">
        <v>0</v>
      </c>
      <c r="AB15" s="100">
        <v>0</v>
      </c>
      <c r="AC15" s="100">
        <v>0</v>
      </c>
      <c r="AD15" s="100">
        <v>1.03</v>
      </c>
      <c r="AE15" s="100">
        <v>2.06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1.16</v>
      </c>
      <c r="AL15" s="100">
        <v>2.19</v>
      </c>
      <c r="AM15" s="100">
        <v>0.98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59.42</v>
      </c>
      <c r="AT15" s="100">
        <v>33.55</v>
      </c>
      <c r="AU15" s="100">
        <v>27.48</v>
      </c>
      <c r="AV15" s="100">
        <v>48.19</v>
      </c>
      <c r="AW15" s="100">
        <v>7.21</v>
      </c>
      <c r="AX15" s="100">
        <v>333.41</v>
      </c>
      <c r="AY15" s="100">
        <v>246.85</v>
      </c>
      <c r="AZ15" s="100">
        <v>216.78</v>
      </c>
      <c r="BA15" s="100">
        <v>264.09</v>
      </c>
      <c r="BB15" s="100">
        <v>298.68</v>
      </c>
      <c r="BC15" s="100">
        <v>302.86</v>
      </c>
      <c r="BD15" s="100">
        <v>280.71</v>
      </c>
      <c r="BE15" s="100">
        <v>268.82</v>
      </c>
      <c r="BF15" s="100">
        <v>265.14</v>
      </c>
      <c r="BG15" s="100">
        <v>337.3</v>
      </c>
      <c r="BH15" s="100">
        <v>257.6</v>
      </c>
      <c r="BI15" s="100">
        <v>162.52</v>
      </c>
      <c r="BJ15" s="100">
        <v>143.69</v>
      </c>
      <c r="BK15" s="100">
        <v>76.94</v>
      </c>
      <c r="BL15" s="100">
        <v>119.83</v>
      </c>
      <c r="BM15" s="100">
        <v>101.05</v>
      </c>
      <c r="BN15" s="100">
        <v>54.18</v>
      </c>
      <c r="BO15" s="100">
        <v>21.42</v>
      </c>
      <c r="BP15" s="100">
        <v>21.52</v>
      </c>
      <c r="BQ15" s="100">
        <v>7.78</v>
      </c>
      <c r="BR15" s="100">
        <v>9.9</v>
      </c>
      <c r="BS15" s="100">
        <v>8.5</v>
      </c>
      <c r="BT15" s="100">
        <v>4.36</v>
      </c>
      <c r="BU15" s="100">
        <v>0.76</v>
      </c>
      <c r="BV15" s="100">
        <v>0.59</v>
      </c>
      <c r="BW15" s="100">
        <v>0</v>
      </c>
      <c r="BX15" s="107">
        <f t="shared" si="0"/>
        <v>4967.35</v>
      </c>
    </row>
    <row r="16" spans="1:76" ht="15.75">
      <c r="A16" s="106">
        <v>15</v>
      </c>
      <c r="B16" s="106" t="s">
        <v>26</v>
      </c>
      <c r="C16" s="100">
        <v>69.51</v>
      </c>
      <c r="D16" s="100">
        <v>45.02</v>
      </c>
      <c r="E16" s="100">
        <v>39.34</v>
      </c>
      <c r="F16" s="100">
        <v>32.46</v>
      </c>
      <c r="G16" s="100">
        <v>23.08</v>
      </c>
      <c r="H16" s="100">
        <v>45.03</v>
      </c>
      <c r="I16" s="100">
        <v>34.49</v>
      </c>
      <c r="J16" s="100">
        <v>32.92</v>
      </c>
      <c r="K16" s="100">
        <v>29.77</v>
      </c>
      <c r="L16" s="100">
        <v>36.92</v>
      </c>
      <c r="M16" s="100">
        <v>17.76</v>
      </c>
      <c r="N16" s="100">
        <v>31.1</v>
      </c>
      <c r="O16" s="100">
        <v>15.22</v>
      </c>
      <c r="P16" s="100">
        <v>22.39</v>
      </c>
      <c r="Q16" s="100">
        <v>0</v>
      </c>
      <c r="R16" s="100">
        <v>4.15</v>
      </c>
      <c r="S16" s="100">
        <v>1.2</v>
      </c>
      <c r="T16" s="100">
        <v>0</v>
      </c>
      <c r="U16" s="100">
        <v>0</v>
      </c>
      <c r="V16" s="100">
        <v>1.22</v>
      </c>
      <c r="W16" s="100">
        <v>1.08</v>
      </c>
      <c r="X16" s="100">
        <v>1.04</v>
      </c>
      <c r="Y16" s="100">
        <v>1.12</v>
      </c>
      <c r="Z16" s="100">
        <v>2.9</v>
      </c>
      <c r="AA16" s="100">
        <v>0</v>
      </c>
      <c r="AB16" s="100">
        <v>0.8</v>
      </c>
      <c r="AC16" s="100">
        <v>0.84</v>
      </c>
      <c r="AD16" s="100">
        <v>3.74</v>
      </c>
      <c r="AE16" s="100">
        <v>0</v>
      </c>
      <c r="AF16" s="100">
        <v>0.86</v>
      </c>
      <c r="AG16" s="100">
        <v>1.23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0.2</v>
      </c>
      <c r="AO16" s="100">
        <v>0</v>
      </c>
      <c r="AP16" s="100">
        <v>0.2</v>
      </c>
      <c r="AQ16" s="100">
        <v>0</v>
      </c>
      <c r="AR16" s="100">
        <v>0.94</v>
      </c>
      <c r="AS16" s="100">
        <v>9.05</v>
      </c>
      <c r="AT16" s="100">
        <v>28.23</v>
      </c>
      <c r="AU16" s="100">
        <v>9.32</v>
      </c>
      <c r="AV16" s="100">
        <v>26.01</v>
      </c>
      <c r="AW16" s="100">
        <v>2.64</v>
      </c>
      <c r="AX16" s="100">
        <v>136.35</v>
      </c>
      <c r="AY16" s="100">
        <v>158.03</v>
      </c>
      <c r="AZ16" s="100">
        <v>128.87</v>
      </c>
      <c r="BA16" s="100">
        <v>126.1</v>
      </c>
      <c r="BB16" s="100">
        <v>133.76</v>
      </c>
      <c r="BC16" s="100">
        <v>134.75</v>
      </c>
      <c r="BD16" s="100">
        <v>112.33</v>
      </c>
      <c r="BE16" s="100">
        <v>114.96</v>
      </c>
      <c r="BF16" s="100">
        <v>97.83</v>
      </c>
      <c r="BG16" s="100">
        <v>100</v>
      </c>
      <c r="BH16" s="100">
        <v>95.82</v>
      </c>
      <c r="BI16" s="100">
        <v>69.86</v>
      </c>
      <c r="BJ16" s="100">
        <v>88.23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7">
        <f t="shared" si="0"/>
        <v>2068.6699999999996</v>
      </c>
    </row>
    <row r="17" spans="1:76" ht="15.75">
      <c r="A17" s="106">
        <v>16</v>
      </c>
      <c r="B17" s="106" t="s">
        <v>27</v>
      </c>
      <c r="C17" s="100">
        <v>550.16</v>
      </c>
      <c r="D17" s="100">
        <v>950.19</v>
      </c>
      <c r="E17" s="100">
        <v>1320.78</v>
      </c>
      <c r="F17" s="100">
        <v>1546.36</v>
      </c>
      <c r="G17" s="100">
        <v>1992.41</v>
      </c>
      <c r="H17" s="100">
        <v>2006.75</v>
      </c>
      <c r="I17" s="100">
        <v>1913.79</v>
      </c>
      <c r="J17" s="100">
        <v>2024.33</v>
      </c>
      <c r="K17" s="100">
        <v>1884.77</v>
      </c>
      <c r="L17" s="100">
        <v>1787.09</v>
      </c>
      <c r="M17" s="100">
        <v>1868.41</v>
      </c>
      <c r="N17" s="100">
        <v>1297.37</v>
      </c>
      <c r="O17" s="100">
        <v>1107.58</v>
      </c>
      <c r="P17" s="100">
        <v>1068.6</v>
      </c>
      <c r="Q17" s="100">
        <v>82.55</v>
      </c>
      <c r="R17" s="100">
        <v>68.6</v>
      </c>
      <c r="S17" s="100">
        <v>57.11</v>
      </c>
      <c r="T17" s="100">
        <v>54.31</v>
      </c>
      <c r="U17" s="100">
        <v>56.29</v>
      </c>
      <c r="V17" s="100">
        <v>40.17</v>
      </c>
      <c r="W17" s="100">
        <v>48.81</v>
      </c>
      <c r="X17" s="100">
        <v>61.54</v>
      </c>
      <c r="Y17" s="100">
        <v>56.29</v>
      </c>
      <c r="Z17" s="100">
        <v>59.97</v>
      </c>
      <c r="AA17" s="100">
        <v>80.49</v>
      </c>
      <c r="AB17" s="100">
        <v>70.02</v>
      </c>
      <c r="AC17" s="100">
        <v>46.8</v>
      </c>
      <c r="AD17" s="100">
        <v>171.66</v>
      </c>
      <c r="AE17" s="100">
        <v>17.49</v>
      </c>
      <c r="AF17" s="100">
        <v>21.85</v>
      </c>
      <c r="AG17" s="100">
        <v>12.71</v>
      </c>
      <c r="AH17" s="100">
        <v>15.32</v>
      </c>
      <c r="AI17" s="100">
        <v>23.44</v>
      </c>
      <c r="AJ17" s="100">
        <v>18.92</v>
      </c>
      <c r="AK17" s="100">
        <v>26.95</v>
      </c>
      <c r="AL17" s="100">
        <v>26.2</v>
      </c>
      <c r="AM17" s="100">
        <v>18.26</v>
      </c>
      <c r="AN17" s="100">
        <v>19.76</v>
      </c>
      <c r="AO17" s="100">
        <v>35.82</v>
      </c>
      <c r="AP17" s="100">
        <v>20.3</v>
      </c>
      <c r="AQ17" s="100">
        <v>19.18</v>
      </c>
      <c r="AR17" s="100">
        <v>103.96</v>
      </c>
      <c r="AS17" s="100">
        <v>658.22</v>
      </c>
      <c r="AT17" s="100">
        <v>498.89</v>
      </c>
      <c r="AU17" s="100">
        <v>527.46</v>
      </c>
      <c r="AV17" s="100">
        <v>625.49</v>
      </c>
      <c r="AW17" s="100">
        <v>334.53</v>
      </c>
      <c r="AX17" s="100">
        <v>9380.19</v>
      </c>
      <c r="AY17" s="100">
        <v>8929.94</v>
      </c>
      <c r="AZ17" s="100">
        <v>8219.53</v>
      </c>
      <c r="BA17" s="100">
        <v>8164.07</v>
      </c>
      <c r="BB17" s="100">
        <v>7646.15</v>
      </c>
      <c r="BC17" s="100">
        <v>7203.52</v>
      </c>
      <c r="BD17" s="100">
        <v>7104.36</v>
      </c>
      <c r="BE17" s="100">
        <v>6829.38</v>
      </c>
      <c r="BF17" s="100">
        <v>6558.56</v>
      </c>
      <c r="BG17" s="100">
        <v>6874.9</v>
      </c>
      <c r="BH17" s="100">
        <v>6017.15</v>
      </c>
      <c r="BI17" s="100">
        <v>6121.65</v>
      </c>
      <c r="BJ17" s="100">
        <v>5256.84</v>
      </c>
      <c r="BK17" s="100">
        <v>303.45</v>
      </c>
      <c r="BL17" s="100">
        <v>232.64</v>
      </c>
      <c r="BM17" s="100">
        <v>178.05</v>
      </c>
      <c r="BN17" s="100">
        <v>182.86</v>
      </c>
      <c r="BO17" s="100">
        <v>148.32</v>
      </c>
      <c r="BP17" s="100">
        <v>172.4</v>
      </c>
      <c r="BQ17" s="100">
        <v>203.78</v>
      </c>
      <c r="BR17" s="100">
        <v>220.73</v>
      </c>
      <c r="BS17" s="100">
        <v>214.67</v>
      </c>
      <c r="BT17" s="100">
        <v>197.13</v>
      </c>
      <c r="BU17" s="100">
        <v>227.69</v>
      </c>
      <c r="BV17" s="100">
        <v>232.54</v>
      </c>
      <c r="BW17" s="100">
        <v>149.55</v>
      </c>
      <c r="BX17" s="107">
        <f t="shared" si="0"/>
        <v>122267.99999999997</v>
      </c>
    </row>
    <row r="18" spans="1:76" ht="15.75">
      <c r="A18" s="106">
        <v>17</v>
      </c>
      <c r="B18" s="106" t="s">
        <v>28</v>
      </c>
      <c r="C18" s="100">
        <v>276.46</v>
      </c>
      <c r="D18" s="100">
        <v>483</v>
      </c>
      <c r="E18" s="100">
        <v>630.64</v>
      </c>
      <c r="F18" s="100">
        <v>621.86</v>
      </c>
      <c r="G18" s="100">
        <v>791.31</v>
      </c>
      <c r="H18" s="100">
        <v>678.13</v>
      </c>
      <c r="I18" s="100">
        <v>675.64</v>
      </c>
      <c r="J18" s="100">
        <v>695.07</v>
      </c>
      <c r="K18" s="100">
        <v>573.6</v>
      </c>
      <c r="L18" s="100">
        <v>636.08</v>
      </c>
      <c r="M18" s="100">
        <v>704.99</v>
      </c>
      <c r="N18" s="100">
        <v>581.24</v>
      </c>
      <c r="O18" s="100">
        <v>478.86</v>
      </c>
      <c r="P18" s="100">
        <v>484.06</v>
      </c>
      <c r="Q18" s="100">
        <v>51.7</v>
      </c>
      <c r="R18" s="100">
        <v>18.47</v>
      </c>
      <c r="S18" s="100">
        <v>15.12</v>
      </c>
      <c r="T18" s="100">
        <v>9.36</v>
      </c>
      <c r="U18" s="100">
        <v>15.15</v>
      </c>
      <c r="V18" s="100">
        <v>16.71</v>
      </c>
      <c r="W18" s="100">
        <v>6.93</v>
      </c>
      <c r="X18" s="100">
        <v>16.34</v>
      </c>
      <c r="Y18" s="100">
        <v>24.61</v>
      </c>
      <c r="Z18" s="100">
        <v>24.69</v>
      </c>
      <c r="AA18" s="100">
        <v>15.27</v>
      </c>
      <c r="AB18" s="100">
        <v>17.58</v>
      </c>
      <c r="AC18" s="100">
        <v>11.72</v>
      </c>
      <c r="AD18" s="100">
        <v>28.59</v>
      </c>
      <c r="AE18" s="100">
        <v>9.92</v>
      </c>
      <c r="AF18" s="100">
        <v>2.71</v>
      </c>
      <c r="AG18" s="100">
        <v>7.98</v>
      </c>
      <c r="AH18" s="100">
        <v>7.61</v>
      </c>
      <c r="AI18" s="100">
        <v>22.68</v>
      </c>
      <c r="AJ18" s="100">
        <v>12.28</v>
      </c>
      <c r="AK18" s="100">
        <v>18.44</v>
      </c>
      <c r="AL18" s="100">
        <v>12.89</v>
      </c>
      <c r="AM18" s="100">
        <v>3.75</v>
      </c>
      <c r="AN18" s="100">
        <v>13.22</v>
      </c>
      <c r="AO18" s="100">
        <v>10.27</v>
      </c>
      <c r="AP18" s="100">
        <v>8.59</v>
      </c>
      <c r="AQ18" s="100">
        <v>9.42</v>
      </c>
      <c r="AR18" s="100">
        <v>15.27</v>
      </c>
      <c r="AS18" s="100">
        <v>372.68</v>
      </c>
      <c r="AT18" s="100">
        <v>191.34</v>
      </c>
      <c r="AU18" s="100">
        <v>230.68</v>
      </c>
      <c r="AV18" s="100">
        <v>299.14</v>
      </c>
      <c r="AW18" s="100">
        <v>73.91</v>
      </c>
      <c r="AX18" s="100">
        <v>2751.2</v>
      </c>
      <c r="AY18" s="100">
        <v>2566.02</v>
      </c>
      <c r="AZ18" s="100">
        <v>2434.22</v>
      </c>
      <c r="BA18" s="100">
        <v>2294.05</v>
      </c>
      <c r="BB18" s="100">
        <v>2443.1</v>
      </c>
      <c r="BC18" s="100">
        <v>2276.95</v>
      </c>
      <c r="BD18" s="100">
        <v>2299.11</v>
      </c>
      <c r="BE18" s="100">
        <v>2176.8</v>
      </c>
      <c r="BF18" s="100">
        <v>2228.51</v>
      </c>
      <c r="BG18" s="100">
        <v>2271.18</v>
      </c>
      <c r="BH18" s="100">
        <v>1923.34</v>
      </c>
      <c r="BI18" s="100">
        <v>1711.62</v>
      </c>
      <c r="BJ18" s="100">
        <v>1279.91</v>
      </c>
      <c r="BK18" s="100">
        <v>39.14</v>
      </c>
      <c r="BL18" s="100">
        <v>36.41</v>
      </c>
      <c r="BM18" s="100">
        <v>23.4</v>
      </c>
      <c r="BN18" s="100">
        <v>17.71</v>
      </c>
      <c r="BO18" s="100">
        <v>12.19</v>
      </c>
      <c r="BP18" s="100">
        <v>19</v>
      </c>
      <c r="BQ18" s="100">
        <v>13.85</v>
      </c>
      <c r="BR18" s="100">
        <v>15.76</v>
      </c>
      <c r="BS18" s="100">
        <v>14.03</v>
      </c>
      <c r="BT18" s="100">
        <v>15.63</v>
      </c>
      <c r="BU18" s="100">
        <v>11.82</v>
      </c>
      <c r="BV18" s="100">
        <v>7.54</v>
      </c>
      <c r="BW18" s="100">
        <v>5.71</v>
      </c>
      <c r="BX18" s="107">
        <f t="shared" si="0"/>
        <v>38794.16</v>
      </c>
    </row>
    <row r="19" spans="1:76" ht="15.75">
      <c r="A19" s="106">
        <v>18</v>
      </c>
      <c r="B19" s="106" t="s">
        <v>29</v>
      </c>
      <c r="C19" s="100">
        <v>108.51</v>
      </c>
      <c r="D19" s="100">
        <v>109.14</v>
      </c>
      <c r="E19" s="100">
        <v>94.65</v>
      </c>
      <c r="F19" s="100">
        <v>129.84</v>
      </c>
      <c r="G19" s="100">
        <v>147.42</v>
      </c>
      <c r="H19" s="100">
        <v>157.31</v>
      </c>
      <c r="I19" s="100">
        <v>185.43</v>
      </c>
      <c r="J19" s="100">
        <v>184.33</v>
      </c>
      <c r="K19" s="100">
        <v>196.98</v>
      </c>
      <c r="L19" s="100">
        <v>181.65</v>
      </c>
      <c r="M19" s="100">
        <v>171.38</v>
      </c>
      <c r="N19" s="100">
        <v>180.54</v>
      </c>
      <c r="O19" s="100">
        <v>122.51</v>
      </c>
      <c r="P19" s="100">
        <v>147.91</v>
      </c>
      <c r="Q19" s="100">
        <v>8.79</v>
      </c>
      <c r="R19" s="100">
        <v>4.75</v>
      </c>
      <c r="S19" s="100">
        <v>4.2</v>
      </c>
      <c r="T19" s="100">
        <v>1.12</v>
      </c>
      <c r="U19" s="100">
        <v>2.18</v>
      </c>
      <c r="V19" s="100">
        <v>5.76</v>
      </c>
      <c r="W19" s="100">
        <v>3.29</v>
      </c>
      <c r="X19" s="100">
        <v>2.08</v>
      </c>
      <c r="Y19" s="100">
        <v>1.1</v>
      </c>
      <c r="Z19" s="100">
        <v>0</v>
      </c>
      <c r="AA19" s="100">
        <v>3.07</v>
      </c>
      <c r="AB19" s="100">
        <v>9.87</v>
      </c>
      <c r="AC19" s="100">
        <v>8.27</v>
      </c>
      <c r="AD19" s="100">
        <v>11.51</v>
      </c>
      <c r="AE19" s="100">
        <v>1.94</v>
      </c>
      <c r="AF19" s="100">
        <v>0</v>
      </c>
      <c r="AG19" s="100">
        <v>2.32</v>
      </c>
      <c r="AH19" s="100">
        <v>1.24</v>
      </c>
      <c r="AI19" s="100">
        <v>2.41</v>
      </c>
      <c r="AJ19" s="100">
        <v>5.65</v>
      </c>
      <c r="AK19" s="100">
        <v>1.22</v>
      </c>
      <c r="AL19" s="100">
        <v>2.39</v>
      </c>
      <c r="AM19" s="100">
        <v>4.98</v>
      </c>
      <c r="AN19" s="100">
        <v>0</v>
      </c>
      <c r="AO19" s="100">
        <v>0.68</v>
      </c>
      <c r="AP19" s="100">
        <v>0.78</v>
      </c>
      <c r="AQ19" s="100">
        <v>2.12</v>
      </c>
      <c r="AR19" s="100">
        <v>1.4</v>
      </c>
      <c r="AS19" s="100">
        <v>73.56</v>
      </c>
      <c r="AT19" s="100">
        <v>108.1</v>
      </c>
      <c r="AU19" s="100">
        <v>137.07</v>
      </c>
      <c r="AV19" s="100">
        <v>144.38</v>
      </c>
      <c r="AW19" s="100">
        <v>0</v>
      </c>
      <c r="AX19" s="100">
        <v>947.45</v>
      </c>
      <c r="AY19" s="100">
        <v>847.6</v>
      </c>
      <c r="AZ19" s="100">
        <v>900.8</v>
      </c>
      <c r="BA19" s="100">
        <v>871.14</v>
      </c>
      <c r="BB19" s="100">
        <v>786.96</v>
      </c>
      <c r="BC19" s="100">
        <v>837.83</v>
      </c>
      <c r="BD19" s="100">
        <v>826.53</v>
      </c>
      <c r="BE19" s="100">
        <v>828.94</v>
      </c>
      <c r="BF19" s="100">
        <v>872.48</v>
      </c>
      <c r="BG19" s="100">
        <v>827.44</v>
      </c>
      <c r="BH19" s="100">
        <v>750.08</v>
      </c>
      <c r="BI19" s="100">
        <v>598.49</v>
      </c>
      <c r="BJ19" s="100">
        <v>498.02</v>
      </c>
      <c r="BK19" s="100">
        <v>75.53</v>
      </c>
      <c r="BL19" s="100">
        <v>40.05</v>
      </c>
      <c r="BM19" s="100">
        <v>20.81</v>
      </c>
      <c r="BN19" s="100">
        <v>29.61</v>
      </c>
      <c r="BO19" s="100">
        <v>18.58</v>
      </c>
      <c r="BP19" s="100">
        <v>11.18</v>
      </c>
      <c r="BQ19" s="100">
        <v>16.03</v>
      </c>
      <c r="BR19" s="100">
        <v>14.7</v>
      </c>
      <c r="BS19" s="100">
        <v>10.36</v>
      </c>
      <c r="BT19" s="100">
        <v>11.1</v>
      </c>
      <c r="BU19" s="100">
        <v>11.17</v>
      </c>
      <c r="BV19" s="100">
        <v>12.62</v>
      </c>
      <c r="BW19" s="100">
        <v>6.53</v>
      </c>
      <c r="BX19" s="107">
        <f t="shared" si="0"/>
        <v>13345.860000000006</v>
      </c>
    </row>
    <row r="20" spans="1:76" ht="15.75">
      <c r="A20" s="106">
        <v>19</v>
      </c>
      <c r="B20" s="106" t="s">
        <v>30</v>
      </c>
      <c r="C20" s="100">
        <v>14.11</v>
      </c>
      <c r="D20" s="100">
        <v>24.25</v>
      </c>
      <c r="E20" s="100">
        <v>20.75</v>
      </c>
      <c r="F20" s="100">
        <v>10.77</v>
      </c>
      <c r="G20" s="100">
        <v>11.79</v>
      </c>
      <c r="H20" s="100">
        <v>14.35</v>
      </c>
      <c r="I20" s="100">
        <v>19.18</v>
      </c>
      <c r="J20" s="100">
        <v>19.29</v>
      </c>
      <c r="K20" s="100">
        <v>21.51</v>
      </c>
      <c r="L20" s="100">
        <v>16.79</v>
      </c>
      <c r="M20" s="100">
        <v>14.23</v>
      </c>
      <c r="N20" s="100">
        <v>10.42</v>
      </c>
      <c r="O20" s="100">
        <v>11.7</v>
      </c>
      <c r="P20" s="100">
        <v>5.09</v>
      </c>
      <c r="Q20" s="100">
        <v>2.84</v>
      </c>
      <c r="R20" s="100">
        <v>0</v>
      </c>
      <c r="S20" s="100">
        <v>3.63</v>
      </c>
      <c r="T20" s="100">
        <v>0</v>
      </c>
      <c r="U20" s="100">
        <v>4.21</v>
      </c>
      <c r="V20" s="100">
        <v>0.87</v>
      </c>
      <c r="W20" s="100">
        <v>1.04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0.82</v>
      </c>
      <c r="AD20" s="100">
        <v>0.85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1.14</v>
      </c>
      <c r="AL20" s="100">
        <v>0</v>
      </c>
      <c r="AM20" s="100">
        <v>1.07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12.56</v>
      </c>
      <c r="AT20" s="100">
        <v>11.77</v>
      </c>
      <c r="AU20" s="100">
        <v>8.13</v>
      </c>
      <c r="AV20" s="100">
        <v>16.99</v>
      </c>
      <c r="AW20" s="100">
        <v>1.05</v>
      </c>
      <c r="AX20" s="100">
        <v>96.97</v>
      </c>
      <c r="AY20" s="100">
        <v>107.9</v>
      </c>
      <c r="AZ20" s="100">
        <v>93.5</v>
      </c>
      <c r="BA20" s="100">
        <v>89.5</v>
      </c>
      <c r="BB20" s="100">
        <v>78.43</v>
      </c>
      <c r="BC20" s="100">
        <v>89.25</v>
      </c>
      <c r="BD20" s="100">
        <v>92.22</v>
      </c>
      <c r="BE20" s="100">
        <v>76.87</v>
      </c>
      <c r="BF20" s="100">
        <v>63.29</v>
      </c>
      <c r="BG20" s="100">
        <v>45.98</v>
      </c>
      <c r="BH20" s="100">
        <v>43.53</v>
      </c>
      <c r="BI20" s="100">
        <v>37.42</v>
      </c>
      <c r="BJ20" s="100">
        <v>34.19</v>
      </c>
      <c r="BK20" s="100">
        <v>0.19</v>
      </c>
      <c r="BL20" s="100">
        <v>0</v>
      </c>
      <c r="BM20" s="100">
        <v>1.35</v>
      </c>
      <c r="BN20" s="100">
        <v>0</v>
      </c>
      <c r="BO20" s="100">
        <v>1.21</v>
      </c>
      <c r="BP20" s="100">
        <v>0</v>
      </c>
      <c r="BQ20" s="100">
        <v>0</v>
      </c>
      <c r="BR20" s="100">
        <v>0</v>
      </c>
      <c r="BS20" s="100">
        <v>1.97</v>
      </c>
      <c r="BT20" s="100">
        <v>0</v>
      </c>
      <c r="BU20" s="100">
        <v>0</v>
      </c>
      <c r="BV20" s="100">
        <v>0.93</v>
      </c>
      <c r="BW20" s="100">
        <v>0</v>
      </c>
      <c r="BX20" s="107">
        <f t="shared" si="0"/>
        <v>1235.9000000000003</v>
      </c>
    </row>
    <row r="21" spans="1:76" ht="15.75">
      <c r="A21" s="106">
        <v>20</v>
      </c>
      <c r="B21" s="106" t="s">
        <v>31</v>
      </c>
      <c r="C21" s="100">
        <v>65.57</v>
      </c>
      <c r="D21" s="100">
        <v>54.93</v>
      </c>
      <c r="E21" s="100">
        <v>63.56</v>
      </c>
      <c r="F21" s="100">
        <v>73.4</v>
      </c>
      <c r="G21" s="100">
        <v>76.75</v>
      </c>
      <c r="H21" s="100">
        <v>75.51</v>
      </c>
      <c r="I21" s="100">
        <v>69.68</v>
      </c>
      <c r="J21" s="100">
        <v>79.56</v>
      </c>
      <c r="K21" s="100">
        <v>67.35</v>
      </c>
      <c r="L21" s="100">
        <v>71.3</v>
      </c>
      <c r="M21" s="100">
        <v>57.86</v>
      </c>
      <c r="N21" s="100">
        <v>47.65</v>
      </c>
      <c r="O21" s="100">
        <v>45.47</v>
      </c>
      <c r="P21" s="100">
        <v>46.35</v>
      </c>
      <c r="Q21" s="100">
        <v>11.69</v>
      </c>
      <c r="R21" s="100">
        <v>1.94</v>
      </c>
      <c r="S21" s="100">
        <v>1.98</v>
      </c>
      <c r="T21" s="100">
        <v>3.44</v>
      </c>
      <c r="U21" s="100">
        <v>3.1</v>
      </c>
      <c r="V21" s="100">
        <v>2.27</v>
      </c>
      <c r="W21" s="100">
        <v>3.14</v>
      </c>
      <c r="X21" s="100">
        <v>2.95</v>
      </c>
      <c r="Y21" s="100">
        <v>1.24</v>
      </c>
      <c r="Z21" s="100">
        <v>2.1</v>
      </c>
      <c r="AA21" s="100">
        <v>4.26</v>
      </c>
      <c r="AB21" s="100">
        <v>2.42</v>
      </c>
      <c r="AC21" s="100">
        <v>1.66</v>
      </c>
      <c r="AD21" s="100">
        <v>1.94</v>
      </c>
      <c r="AE21" s="100">
        <v>1.63</v>
      </c>
      <c r="AF21" s="100">
        <v>1.15</v>
      </c>
      <c r="AG21" s="100">
        <v>0</v>
      </c>
      <c r="AH21" s="100">
        <v>2.52</v>
      </c>
      <c r="AI21" s="100">
        <v>1.21</v>
      </c>
      <c r="AJ21" s="100">
        <v>0</v>
      </c>
      <c r="AK21" s="100">
        <v>5</v>
      </c>
      <c r="AL21" s="100">
        <v>0</v>
      </c>
      <c r="AM21" s="100">
        <v>0</v>
      </c>
      <c r="AN21" s="100">
        <v>5.19</v>
      </c>
      <c r="AO21" s="100">
        <v>0.31</v>
      </c>
      <c r="AP21" s="100">
        <v>1.41</v>
      </c>
      <c r="AQ21" s="100">
        <v>0.15</v>
      </c>
      <c r="AR21" s="100">
        <v>2.03</v>
      </c>
      <c r="AS21" s="100">
        <v>30.31</v>
      </c>
      <c r="AT21" s="100">
        <v>24.76</v>
      </c>
      <c r="AU21" s="100">
        <v>15.32</v>
      </c>
      <c r="AV21" s="100">
        <v>54.69</v>
      </c>
      <c r="AW21" s="100">
        <v>16.2</v>
      </c>
      <c r="AX21" s="100">
        <v>455.38</v>
      </c>
      <c r="AY21" s="100">
        <v>389.57</v>
      </c>
      <c r="AZ21" s="100">
        <v>413.18</v>
      </c>
      <c r="BA21" s="100">
        <v>429.54</v>
      </c>
      <c r="BB21" s="100">
        <v>444.06</v>
      </c>
      <c r="BC21" s="100">
        <v>346.59</v>
      </c>
      <c r="BD21" s="100">
        <v>410.23</v>
      </c>
      <c r="BE21" s="100">
        <v>362.74</v>
      </c>
      <c r="BF21" s="100">
        <v>305</v>
      </c>
      <c r="BG21" s="100">
        <v>279.48</v>
      </c>
      <c r="BH21" s="100">
        <v>213.87</v>
      </c>
      <c r="BI21" s="100">
        <v>216.62</v>
      </c>
      <c r="BJ21" s="100">
        <v>187.38</v>
      </c>
      <c r="BK21" s="100">
        <v>54.76</v>
      </c>
      <c r="BL21" s="100">
        <v>67.26</v>
      </c>
      <c r="BM21" s="100">
        <v>42.29</v>
      </c>
      <c r="BN21" s="100">
        <v>35.53</v>
      </c>
      <c r="BO21" s="100">
        <v>36.84</v>
      </c>
      <c r="BP21" s="100">
        <v>9.53</v>
      </c>
      <c r="BQ21" s="100">
        <v>5.13</v>
      </c>
      <c r="BR21" s="100">
        <v>3.66</v>
      </c>
      <c r="BS21" s="100">
        <v>6.55</v>
      </c>
      <c r="BT21" s="100">
        <v>5.42</v>
      </c>
      <c r="BU21" s="100">
        <v>5.92</v>
      </c>
      <c r="BV21" s="100">
        <v>2.49</v>
      </c>
      <c r="BW21" s="100">
        <v>1.01</v>
      </c>
      <c r="BX21" s="107">
        <f t="shared" si="0"/>
        <v>5830.980000000001</v>
      </c>
    </row>
    <row r="22" spans="1:76" ht="15.75">
      <c r="A22" s="106">
        <v>21</v>
      </c>
      <c r="B22" s="106" t="s">
        <v>32</v>
      </c>
      <c r="C22" s="100">
        <v>34.7</v>
      </c>
      <c r="D22" s="100">
        <v>50.96</v>
      </c>
      <c r="E22" s="100">
        <v>36.13</v>
      </c>
      <c r="F22" s="100">
        <v>46.12</v>
      </c>
      <c r="G22" s="100">
        <v>71.48</v>
      </c>
      <c r="H22" s="100">
        <v>64.82</v>
      </c>
      <c r="I22" s="100">
        <v>60.05</v>
      </c>
      <c r="J22" s="100">
        <v>60.82</v>
      </c>
      <c r="K22" s="100">
        <v>68.76</v>
      </c>
      <c r="L22" s="100">
        <v>95.02</v>
      </c>
      <c r="M22" s="100">
        <v>81.99</v>
      </c>
      <c r="N22" s="100">
        <v>58.42</v>
      </c>
      <c r="O22" s="100">
        <v>50.88</v>
      </c>
      <c r="P22" s="100">
        <v>42.25</v>
      </c>
      <c r="Q22" s="100">
        <v>20.21</v>
      </c>
      <c r="R22" s="100">
        <v>6.44</v>
      </c>
      <c r="S22" s="100">
        <v>4.34</v>
      </c>
      <c r="T22" s="100">
        <v>1.62</v>
      </c>
      <c r="U22" s="100">
        <v>2.22</v>
      </c>
      <c r="V22" s="100">
        <v>1.17</v>
      </c>
      <c r="W22" s="100">
        <v>2.35</v>
      </c>
      <c r="X22" s="100">
        <v>0</v>
      </c>
      <c r="Y22" s="100">
        <v>1.17</v>
      </c>
      <c r="Z22" s="100">
        <v>1.1</v>
      </c>
      <c r="AA22" s="100">
        <v>0</v>
      </c>
      <c r="AB22" s="100">
        <v>0</v>
      </c>
      <c r="AC22" s="100">
        <v>0</v>
      </c>
      <c r="AD22" s="100">
        <v>0.97</v>
      </c>
      <c r="AE22" s="100">
        <v>1.01</v>
      </c>
      <c r="AF22" s="100">
        <v>1.1</v>
      </c>
      <c r="AG22" s="100">
        <v>0.97</v>
      </c>
      <c r="AH22" s="100">
        <v>0.91</v>
      </c>
      <c r="AI22" s="100">
        <v>0</v>
      </c>
      <c r="AJ22" s="100">
        <v>0</v>
      </c>
      <c r="AK22" s="100">
        <v>0</v>
      </c>
      <c r="AL22" s="100">
        <v>1.05</v>
      </c>
      <c r="AM22" s="100">
        <v>0</v>
      </c>
      <c r="AN22" s="100">
        <v>0.99</v>
      </c>
      <c r="AO22" s="100">
        <v>0</v>
      </c>
      <c r="AP22" s="100">
        <v>1.88</v>
      </c>
      <c r="AQ22" s="100">
        <v>0.13</v>
      </c>
      <c r="AR22" s="100">
        <v>0.27</v>
      </c>
      <c r="AS22" s="100">
        <v>24.56</v>
      </c>
      <c r="AT22" s="100">
        <v>26.99</v>
      </c>
      <c r="AU22" s="100">
        <v>21.65</v>
      </c>
      <c r="AV22" s="100">
        <v>23.89</v>
      </c>
      <c r="AW22" s="100">
        <v>0</v>
      </c>
      <c r="AX22" s="100">
        <v>175.32</v>
      </c>
      <c r="AY22" s="100">
        <v>177.83</v>
      </c>
      <c r="AZ22" s="100">
        <v>129.04</v>
      </c>
      <c r="BA22" s="100">
        <v>142.12</v>
      </c>
      <c r="BB22" s="100">
        <v>130.28</v>
      </c>
      <c r="BC22" s="100">
        <v>153.99</v>
      </c>
      <c r="BD22" s="100">
        <v>142.52</v>
      </c>
      <c r="BE22" s="100">
        <v>153.08</v>
      </c>
      <c r="BF22" s="100">
        <v>101.42</v>
      </c>
      <c r="BG22" s="100">
        <v>122.44</v>
      </c>
      <c r="BH22" s="100">
        <v>93.38</v>
      </c>
      <c r="BI22" s="100">
        <v>100.8</v>
      </c>
      <c r="BJ22" s="100">
        <v>68.5</v>
      </c>
      <c r="BK22" s="100">
        <v>5.97</v>
      </c>
      <c r="BL22" s="100">
        <v>5.37</v>
      </c>
      <c r="BM22" s="100">
        <v>2.06</v>
      </c>
      <c r="BN22" s="100">
        <v>1.12</v>
      </c>
      <c r="BO22" s="100">
        <v>2.49</v>
      </c>
      <c r="BP22" s="100">
        <v>6.21</v>
      </c>
      <c r="BQ22" s="100">
        <v>0</v>
      </c>
      <c r="BR22" s="100">
        <v>1.31</v>
      </c>
      <c r="BS22" s="100">
        <v>1.23</v>
      </c>
      <c r="BT22" s="100">
        <v>4.86</v>
      </c>
      <c r="BU22" s="100">
        <v>1.17</v>
      </c>
      <c r="BV22" s="100">
        <v>0</v>
      </c>
      <c r="BW22" s="100">
        <v>0</v>
      </c>
      <c r="BX22" s="107">
        <f t="shared" si="0"/>
        <v>2691.8999999999996</v>
      </c>
    </row>
    <row r="23" spans="1:76" ht="15.75">
      <c r="A23" s="106">
        <v>22</v>
      </c>
      <c r="B23" s="106" t="s">
        <v>33</v>
      </c>
      <c r="C23" s="100">
        <v>23.07</v>
      </c>
      <c r="D23" s="100">
        <v>12.03</v>
      </c>
      <c r="E23" s="100">
        <v>30.33</v>
      </c>
      <c r="F23" s="100">
        <v>17.11</v>
      </c>
      <c r="G23" s="100">
        <v>18.88</v>
      </c>
      <c r="H23" s="100">
        <v>25.07</v>
      </c>
      <c r="I23" s="100">
        <v>23.79</v>
      </c>
      <c r="J23" s="100">
        <v>21.1</v>
      </c>
      <c r="K23" s="100">
        <v>24.99</v>
      </c>
      <c r="L23" s="100">
        <v>17.21</v>
      </c>
      <c r="M23" s="100">
        <v>21.19</v>
      </c>
      <c r="N23" s="100">
        <v>15.5</v>
      </c>
      <c r="O23" s="100">
        <v>12.92</v>
      </c>
      <c r="P23" s="100">
        <v>5.41</v>
      </c>
      <c r="Q23" s="100">
        <v>0</v>
      </c>
      <c r="R23" s="100">
        <v>0</v>
      </c>
      <c r="S23" s="100">
        <v>0</v>
      </c>
      <c r="T23" s="100">
        <v>1.09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6.78</v>
      </c>
      <c r="AT23" s="100">
        <v>14.37</v>
      </c>
      <c r="AU23" s="100">
        <v>5.68</v>
      </c>
      <c r="AV23" s="100">
        <v>20.72</v>
      </c>
      <c r="AW23" s="100">
        <v>0</v>
      </c>
      <c r="AX23" s="100">
        <v>108.73</v>
      </c>
      <c r="AY23" s="100">
        <v>137.29</v>
      </c>
      <c r="AZ23" s="100">
        <v>104.29</v>
      </c>
      <c r="BA23" s="100">
        <v>124.52</v>
      </c>
      <c r="BB23" s="100">
        <v>103.98</v>
      </c>
      <c r="BC23" s="100">
        <v>124.92</v>
      </c>
      <c r="BD23" s="100">
        <v>103.94</v>
      </c>
      <c r="BE23" s="100">
        <v>111.96</v>
      </c>
      <c r="BF23" s="100">
        <v>68.33</v>
      </c>
      <c r="BG23" s="100">
        <v>58.89</v>
      </c>
      <c r="BH23" s="100">
        <v>44.41</v>
      </c>
      <c r="BI23" s="100">
        <v>24.33</v>
      </c>
      <c r="BJ23" s="100">
        <v>24.63</v>
      </c>
      <c r="BK23" s="100">
        <v>11.64</v>
      </c>
      <c r="BL23" s="100">
        <v>7.12</v>
      </c>
      <c r="BM23" s="100">
        <v>3.69</v>
      </c>
      <c r="BN23" s="100">
        <v>2.91</v>
      </c>
      <c r="BO23" s="100">
        <v>3.8</v>
      </c>
      <c r="BP23" s="100">
        <v>1.27</v>
      </c>
      <c r="BQ23" s="100">
        <v>1.41</v>
      </c>
      <c r="BR23" s="100">
        <v>2.99</v>
      </c>
      <c r="BS23" s="100">
        <v>1.76</v>
      </c>
      <c r="BT23" s="100">
        <v>4.39</v>
      </c>
      <c r="BU23" s="100">
        <v>0.54</v>
      </c>
      <c r="BV23" s="100">
        <v>3.74</v>
      </c>
      <c r="BW23" s="100">
        <v>0</v>
      </c>
      <c r="BX23" s="107">
        <f t="shared" si="0"/>
        <v>1502.7200000000003</v>
      </c>
    </row>
    <row r="24" spans="1:76" ht="15.75">
      <c r="A24" s="106">
        <v>23</v>
      </c>
      <c r="B24" s="106" t="s">
        <v>34</v>
      </c>
      <c r="C24" s="100">
        <v>6.92</v>
      </c>
      <c r="D24" s="100">
        <v>12.66</v>
      </c>
      <c r="E24" s="100">
        <v>15.79</v>
      </c>
      <c r="F24" s="100">
        <v>15.09</v>
      </c>
      <c r="G24" s="100">
        <v>21.67</v>
      </c>
      <c r="H24" s="100">
        <v>25.46</v>
      </c>
      <c r="I24" s="100">
        <v>35.49</v>
      </c>
      <c r="J24" s="100">
        <v>28.07</v>
      </c>
      <c r="K24" s="100">
        <v>36.15</v>
      </c>
      <c r="L24" s="100">
        <v>36.14</v>
      </c>
      <c r="M24" s="100">
        <v>37.72</v>
      </c>
      <c r="N24" s="100">
        <v>41.55</v>
      </c>
      <c r="O24" s="100">
        <v>48.74</v>
      </c>
      <c r="P24" s="100">
        <v>44.13</v>
      </c>
      <c r="Q24" s="100">
        <v>0</v>
      </c>
      <c r="R24" s="100">
        <v>1.49</v>
      </c>
      <c r="S24" s="100">
        <v>1.15</v>
      </c>
      <c r="T24" s="100">
        <v>2.73</v>
      </c>
      <c r="U24" s="100">
        <v>2.73</v>
      </c>
      <c r="V24" s="100">
        <v>0.9</v>
      </c>
      <c r="W24" s="100">
        <v>6</v>
      </c>
      <c r="X24" s="100">
        <v>2.82</v>
      </c>
      <c r="Y24" s="100">
        <v>3.19</v>
      </c>
      <c r="Z24" s="100">
        <v>2.36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0.83</v>
      </c>
      <c r="AI24" s="100">
        <v>0.83</v>
      </c>
      <c r="AJ24" s="100">
        <v>0</v>
      </c>
      <c r="AK24" s="100">
        <v>1.83</v>
      </c>
      <c r="AL24" s="100">
        <v>0</v>
      </c>
      <c r="AM24" s="100">
        <v>0.98</v>
      </c>
      <c r="AN24" s="100">
        <v>1.08</v>
      </c>
      <c r="AO24" s="100">
        <v>0.68</v>
      </c>
      <c r="AP24" s="100">
        <v>0</v>
      </c>
      <c r="AQ24" s="100">
        <v>1.86</v>
      </c>
      <c r="AR24" s="100">
        <v>0</v>
      </c>
      <c r="AS24" s="100">
        <v>14.99</v>
      </c>
      <c r="AT24" s="100">
        <v>8.95</v>
      </c>
      <c r="AU24" s="100">
        <v>10.25</v>
      </c>
      <c r="AV24" s="100">
        <v>13.94</v>
      </c>
      <c r="AW24" s="100">
        <v>13.07</v>
      </c>
      <c r="AX24" s="100">
        <v>120.85</v>
      </c>
      <c r="AY24" s="100">
        <v>126.61</v>
      </c>
      <c r="AZ24" s="100">
        <v>108.96</v>
      </c>
      <c r="BA24" s="100">
        <v>110.09</v>
      </c>
      <c r="BB24" s="100">
        <v>117.51</v>
      </c>
      <c r="BC24" s="100">
        <v>105.34</v>
      </c>
      <c r="BD24" s="100">
        <v>127.52</v>
      </c>
      <c r="BE24" s="100">
        <v>117.98</v>
      </c>
      <c r="BF24" s="100">
        <v>138.92</v>
      </c>
      <c r="BG24" s="100">
        <v>96.97</v>
      </c>
      <c r="BH24" s="100">
        <v>107.79</v>
      </c>
      <c r="BI24" s="100">
        <v>133.82</v>
      </c>
      <c r="BJ24" s="100">
        <v>104.07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7">
        <f t="shared" si="0"/>
        <v>2014.6699999999998</v>
      </c>
    </row>
    <row r="25" spans="1:76" ht="15.75">
      <c r="A25" s="106">
        <v>24</v>
      </c>
      <c r="B25" s="106" t="s">
        <v>35</v>
      </c>
      <c r="C25" s="100">
        <v>14.82</v>
      </c>
      <c r="D25" s="100">
        <v>21.92</v>
      </c>
      <c r="E25" s="100">
        <v>23.06</v>
      </c>
      <c r="F25" s="100">
        <v>17.62</v>
      </c>
      <c r="G25" s="100">
        <v>10.73</v>
      </c>
      <c r="H25" s="100">
        <v>13.61</v>
      </c>
      <c r="I25" s="100">
        <v>10.84</v>
      </c>
      <c r="J25" s="100">
        <v>8.12</v>
      </c>
      <c r="K25" s="100">
        <v>19.05</v>
      </c>
      <c r="L25" s="100">
        <v>6.14</v>
      </c>
      <c r="M25" s="100">
        <v>19.55</v>
      </c>
      <c r="N25" s="100">
        <v>11.19</v>
      </c>
      <c r="O25" s="100">
        <v>11.85</v>
      </c>
      <c r="P25" s="100">
        <v>14.66</v>
      </c>
      <c r="Q25" s="100">
        <v>0</v>
      </c>
      <c r="R25" s="100">
        <v>1.47</v>
      </c>
      <c r="S25" s="100">
        <v>1.91</v>
      </c>
      <c r="T25" s="100">
        <v>2.35</v>
      </c>
      <c r="U25" s="100">
        <v>0</v>
      </c>
      <c r="V25" s="100">
        <v>1.17</v>
      </c>
      <c r="W25" s="100">
        <v>0</v>
      </c>
      <c r="X25" s="100">
        <v>2.63</v>
      </c>
      <c r="Y25" s="100">
        <v>2.37</v>
      </c>
      <c r="Z25" s="100">
        <v>1.27</v>
      </c>
      <c r="AA25" s="100">
        <v>1.3</v>
      </c>
      <c r="AB25" s="100">
        <v>0.82</v>
      </c>
      <c r="AC25" s="100">
        <v>2.79</v>
      </c>
      <c r="AD25" s="100">
        <v>1.41</v>
      </c>
      <c r="AE25" s="100">
        <v>1.24</v>
      </c>
      <c r="AF25" s="100">
        <v>2.48</v>
      </c>
      <c r="AG25" s="100">
        <v>0</v>
      </c>
      <c r="AH25" s="100">
        <v>1.07</v>
      </c>
      <c r="AI25" s="100">
        <v>0</v>
      </c>
      <c r="AJ25" s="100">
        <v>0</v>
      </c>
      <c r="AK25" s="100">
        <v>1.07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1.7</v>
      </c>
      <c r="AR25" s="100">
        <v>7.72</v>
      </c>
      <c r="AS25" s="100">
        <v>25.46</v>
      </c>
      <c r="AT25" s="100">
        <v>15.33</v>
      </c>
      <c r="AU25" s="100">
        <v>8.56</v>
      </c>
      <c r="AV25" s="100">
        <v>15.97</v>
      </c>
      <c r="AW25" s="100">
        <v>0</v>
      </c>
      <c r="AX25" s="100">
        <v>154.66</v>
      </c>
      <c r="AY25" s="100">
        <v>133.09</v>
      </c>
      <c r="AZ25" s="100">
        <v>121.48</v>
      </c>
      <c r="BA25" s="100">
        <v>165.82</v>
      </c>
      <c r="BB25" s="100">
        <v>115.48</v>
      </c>
      <c r="BC25" s="100">
        <v>111.11</v>
      </c>
      <c r="BD25" s="100">
        <v>123.81</v>
      </c>
      <c r="BE25" s="100">
        <v>110.4</v>
      </c>
      <c r="BF25" s="100">
        <v>112.88</v>
      </c>
      <c r="BG25" s="100">
        <v>95.52</v>
      </c>
      <c r="BH25" s="100">
        <v>69.63</v>
      </c>
      <c r="BI25" s="100">
        <v>58.03</v>
      </c>
      <c r="BJ25" s="100">
        <v>54.7</v>
      </c>
      <c r="BK25" s="100">
        <v>19.72</v>
      </c>
      <c r="BL25" s="100">
        <v>7.4</v>
      </c>
      <c r="BM25" s="100">
        <v>6.36</v>
      </c>
      <c r="BN25" s="100">
        <v>7.39</v>
      </c>
      <c r="BO25" s="100">
        <v>3.21</v>
      </c>
      <c r="BP25" s="100">
        <v>3.21</v>
      </c>
      <c r="BQ25" s="100">
        <v>3.58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7">
        <f t="shared" si="0"/>
        <v>1780.7300000000002</v>
      </c>
    </row>
    <row r="26" spans="1:76" ht="15.75">
      <c r="A26" s="106">
        <v>25</v>
      </c>
      <c r="B26" s="106" t="s">
        <v>36</v>
      </c>
      <c r="C26" s="100">
        <v>38.65</v>
      </c>
      <c r="D26" s="100">
        <v>41.5</v>
      </c>
      <c r="E26" s="100">
        <v>55.37</v>
      </c>
      <c r="F26" s="100">
        <v>68.46</v>
      </c>
      <c r="G26" s="100">
        <v>56.38</v>
      </c>
      <c r="H26" s="100">
        <v>87.21</v>
      </c>
      <c r="I26" s="100">
        <v>84.72</v>
      </c>
      <c r="J26" s="100">
        <v>66.87</v>
      </c>
      <c r="K26" s="100">
        <v>74.72</v>
      </c>
      <c r="L26" s="100">
        <v>81.1</v>
      </c>
      <c r="M26" s="100">
        <v>105.21</v>
      </c>
      <c r="N26" s="100">
        <v>92.65</v>
      </c>
      <c r="O26" s="100">
        <v>44.97</v>
      </c>
      <c r="P26" s="100">
        <v>71.68</v>
      </c>
      <c r="Q26" s="100">
        <v>0</v>
      </c>
      <c r="R26" s="100">
        <v>1.03</v>
      </c>
      <c r="S26" s="100">
        <v>1.18</v>
      </c>
      <c r="T26" s="100">
        <v>0</v>
      </c>
      <c r="U26" s="100">
        <v>0</v>
      </c>
      <c r="V26" s="100">
        <v>0</v>
      </c>
      <c r="W26" s="100">
        <v>4.71</v>
      </c>
      <c r="X26" s="100">
        <v>1.01</v>
      </c>
      <c r="Y26" s="100">
        <v>0</v>
      </c>
      <c r="Z26" s="100">
        <v>2.32</v>
      </c>
      <c r="AA26" s="100">
        <v>0</v>
      </c>
      <c r="AB26" s="100">
        <v>0.96</v>
      </c>
      <c r="AC26" s="100">
        <v>0</v>
      </c>
      <c r="AD26" s="100">
        <v>8.03</v>
      </c>
      <c r="AE26" s="100">
        <v>0.04</v>
      </c>
      <c r="AF26" s="100">
        <v>0</v>
      </c>
      <c r="AG26" s="100">
        <v>0</v>
      </c>
      <c r="AH26" s="100">
        <v>1.23</v>
      </c>
      <c r="AI26" s="100">
        <v>0</v>
      </c>
      <c r="AJ26" s="100">
        <v>0.34</v>
      </c>
      <c r="AK26" s="100">
        <v>0</v>
      </c>
      <c r="AL26" s="100">
        <v>0</v>
      </c>
      <c r="AM26" s="100">
        <v>1.06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50.43</v>
      </c>
      <c r="AT26" s="100">
        <v>25.79</v>
      </c>
      <c r="AU26" s="100">
        <v>15.94</v>
      </c>
      <c r="AV26" s="100">
        <v>29.53</v>
      </c>
      <c r="AW26" s="100">
        <v>0</v>
      </c>
      <c r="AX26" s="100">
        <v>341.37</v>
      </c>
      <c r="AY26" s="100">
        <v>359.58</v>
      </c>
      <c r="AZ26" s="100">
        <v>365.12</v>
      </c>
      <c r="BA26" s="100">
        <v>355.09</v>
      </c>
      <c r="BB26" s="100">
        <v>333.49</v>
      </c>
      <c r="BC26" s="100">
        <v>325.79</v>
      </c>
      <c r="BD26" s="100">
        <v>299.08</v>
      </c>
      <c r="BE26" s="100">
        <v>300.93</v>
      </c>
      <c r="BF26" s="100">
        <v>297.29</v>
      </c>
      <c r="BG26" s="100">
        <v>256.15</v>
      </c>
      <c r="BH26" s="100">
        <v>240.89</v>
      </c>
      <c r="BI26" s="100">
        <v>231.42</v>
      </c>
      <c r="BJ26" s="100">
        <v>172.72</v>
      </c>
      <c r="BK26" s="100">
        <v>94.78</v>
      </c>
      <c r="BL26" s="100">
        <v>71.09</v>
      </c>
      <c r="BM26" s="100">
        <v>38.49</v>
      </c>
      <c r="BN26" s="100">
        <v>10.96</v>
      </c>
      <c r="BO26" s="100">
        <v>5.63</v>
      </c>
      <c r="BP26" s="100">
        <v>3.37</v>
      </c>
      <c r="BQ26" s="100">
        <v>7.58</v>
      </c>
      <c r="BR26" s="100">
        <v>8.17</v>
      </c>
      <c r="BS26" s="100">
        <v>7.68</v>
      </c>
      <c r="BT26" s="100">
        <v>11.04</v>
      </c>
      <c r="BU26" s="100">
        <v>10.54</v>
      </c>
      <c r="BV26" s="100">
        <v>6.19</v>
      </c>
      <c r="BW26" s="100">
        <v>1.34</v>
      </c>
      <c r="BX26" s="107">
        <f t="shared" si="0"/>
        <v>5268.87</v>
      </c>
    </row>
    <row r="27" spans="1:76" ht="15.75">
      <c r="A27" s="106">
        <v>26</v>
      </c>
      <c r="B27" s="106" t="s">
        <v>37</v>
      </c>
      <c r="C27" s="100">
        <v>21.24</v>
      </c>
      <c r="D27" s="100">
        <v>46.73</v>
      </c>
      <c r="E27" s="100">
        <v>75.47</v>
      </c>
      <c r="F27" s="100">
        <v>98.04</v>
      </c>
      <c r="G27" s="100">
        <v>116.32</v>
      </c>
      <c r="H27" s="100">
        <v>99</v>
      </c>
      <c r="I27" s="100">
        <v>83.59</v>
      </c>
      <c r="J27" s="100">
        <v>95.8</v>
      </c>
      <c r="K27" s="100">
        <v>92.01</v>
      </c>
      <c r="L27" s="100">
        <v>93</v>
      </c>
      <c r="M27" s="100">
        <v>91.8</v>
      </c>
      <c r="N27" s="100">
        <v>103.96</v>
      </c>
      <c r="O27" s="100">
        <v>74.45</v>
      </c>
      <c r="P27" s="100">
        <v>90.77</v>
      </c>
      <c r="Q27" s="100">
        <v>3.72</v>
      </c>
      <c r="R27" s="100">
        <v>0</v>
      </c>
      <c r="S27" s="100">
        <v>0.92</v>
      </c>
      <c r="T27" s="100">
        <v>1.78</v>
      </c>
      <c r="U27" s="100">
        <v>0</v>
      </c>
      <c r="V27" s="100">
        <v>0</v>
      </c>
      <c r="W27" s="100">
        <v>0</v>
      </c>
      <c r="X27" s="100">
        <v>0.92</v>
      </c>
      <c r="Y27" s="100">
        <v>3.22</v>
      </c>
      <c r="Z27" s="100">
        <v>1.9</v>
      </c>
      <c r="AA27" s="100">
        <v>3.6</v>
      </c>
      <c r="AB27" s="100">
        <v>0</v>
      </c>
      <c r="AC27" s="100">
        <v>0</v>
      </c>
      <c r="AD27" s="100">
        <v>1.99</v>
      </c>
      <c r="AE27" s="100">
        <v>0</v>
      </c>
      <c r="AF27" s="100">
        <v>0.16</v>
      </c>
      <c r="AG27" s="100">
        <v>0.13</v>
      </c>
      <c r="AH27" s="100">
        <v>0.79</v>
      </c>
      <c r="AI27" s="100">
        <v>1.33</v>
      </c>
      <c r="AJ27" s="100">
        <v>0</v>
      </c>
      <c r="AK27" s="100">
        <v>0</v>
      </c>
      <c r="AL27" s="100">
        <v>0.27</v>
      </c>
      <c r="AM27" s="100">
        <v>0</v>
      </c>
      <c r="AN27" s="100">
        <v>0</v>
      </c>
      <c r="AO27" s="100">
        <v>0.26</v>
      </c>
      <c r="AP27" s="100">
        <v>0.29</v>
      </c>
      <c r="AQ27" s="100">
        <v>0.99</v>
      </c>
      <c r="AR27" s="100">
        <v>0.87</v>
      </c>
      <c r="AS27" s="100">
        <v>65.6</v>
      </c>
      <c r="AT27" s="100">
        <v>75.96</v>
      </c>
      <c r="AU27" s="100">
        <v>57.79</v>
      </c>
      <c r="AV27" s="100">
        <v>77.22</v>
      </c>
      <c r="AW27" s="100">
        <v>18.25</v>
      </c>
      <c r="AX27" s="100">
        <v>425.93</v>
      </c>
      <c r="AY27" s="100">
        <v>414.63</v>
      </c>
      <c r="AZ27" s="100">
        <v>402.41</v>
      </c>
      <c r="BA27" s="100">
        <v>422.21</v>
      </c>
      <c r="BB27" s="100">
        <v>397.17</v>
      </c>
      <c r="BC27" s="100">
        <v>408.58</v>
      </c>
      <c r="BD27" s="100">
        <v>378.94</v>
      </c>
      <c r="BE27" s="100">
        <v>369.37</v>
      </c>
      <c r="BF27" s="100">
        <v>414.9</v>
      </c>
      <c r="BG27" s="100">
        <v>304.07</v>
      </c>
      <c r="BH27" s="100">
        <v>353.75</v>
      </c>
      <c r="BI27" s="100">
        <v>287.34</v>
      </c>
      <c r="BJ27" s="100">
        <v>255.14</v>
      </c>
      <c r="BK27" s="100">
        <v>134.53</v>
      </c>
      <c r="BL27" s="100">
        <v>60.71</v>
      </c>
      <c r="BM27" s="100">
        <v>19.89</v>
      </c>
      <c r="BN27" s="100">
        <v>11.33</v>
      </c>
      <c r="BO27" s="100">
        <v>3.94</v>
      </c>
      <c r="BP27" s="100">
        <v>5.07</v>
      </c>
      <c r="BQ27" s="100">
        <v>6.7</v>
      </c>
      <c r="BR27" s="100">
        <v>10.24</v>
      </c>
      <c r="BS27" s="100">
        <v>11.96</v>
      </c>
      <c r="BT27" s="100">
        <v>7.24</v>
      </c>
      <c r="BU27" s="100">
        <v>11.23</v>
      </c>
      <c r="BV27" s="100">
        <v>5.94</v>
      </c>
      <c r="BW27" s="100">
        <v>5.19</v>
      </c>
      <c r="BX27" s="107">
        <f t="shared" si="0"/>
        <v>6628.5499999999965</v>
      </c>
    </row>
    <row r="28" spans="1:76" ht="15.75">
      <c r="A28" s="106">
        <v>27</v>
      </c>
      <c r="B28" s="106" t="s">
        <v>38</v>
      </c>
      <c r="C28" s="100">
        <v>153.57</v>
      </c>
      <c r="D28" s="100">
        <v>157.8</v>
      </c>
      <c r="E28" s="100">
        <v>252.89</v>
      </c>
      <c r="F28" s="100">
        <v>277.22</v>
      </c>
      <c r="G28" s="100">
        <v>359.33</v>
      </c>
      <c r="H28" s="100">
        <v>343.13</v>
      </c>
      <c r="I28" s="100">
        <v>339.51</v>
      </c>
      <c r="J28" s="100">
        <v>356.41</v>
      </c>
      <c r="K28" s="100">
        <v>288.64</v>
      </c>
      <c r="L28" s="100">
        <v>263.82</v>
      </c>
      <c r="M28" s="100">
        <v>381.94</v>
      </c>
      <c r="N28" s="100">
        <v>278.12</v>
      </c>
      <c r="O28" s="100">
        <v>226.71</v>
      </c>
      <c r="P28" s="100">
        <v>222.37</v>
      </c>
      <c r="Q28" s="100">
        <v>16.59</v>
      </c>
      <c r="R28" s="100">
        <v>10.39</v>
      </c>
      <c r="S28" s="100">
        <v>9.05</v>
      </c>
      <c r="T28" s="100">
        <v>12.97</v>
      </c>
      <c r="U28" s="100">
        <v>13.98</v>
      </c>
      <c r="V28" s="100">
        <v>4.24</v>
      </c>
      <c r="W28" s="100">
        <v>7.51</v>
      </c>
      <c r="X28" s="100">
        <v>9.55</v>
      </c>
      <c r="Y28" s="100">
        <v>5.14</v>
      </c>
      <c r="Z28" s="100">
        <v>6.41</v>
      </c>
      <c r="AA28" s="100">
        <v>8.95</v>
      </c>
      <c r="AB28" s="100">
        <v>4.83</v>
      </c>
      <c r="AC28" s="100">
        <v>1.91</v>
      </c>
      <c r="AD28" s="100">
        <v>7.36</v>
      </c>
      <c r="AE28" s="100">
        <v>4.17</v>
      </c>
      <c r="AF28" s="100">
        <v>1.59</v>
      </c>
      <c r="AG28" s="100">
        <v>1.93</v>
      </c>
      <c r="AH28" s="100">
        <v>1.02</v>
      </c>
      <c r="AI28" s="100">
        <v>2.81</v>
      </c>
      <c r="AJ28" s="100">
        <v>4.82</v>
      </c>
      <c r="AK28" s="100">
        <v>4.06</v>
      </c>
      <c r="AL28" s="100">
        <v>1.39</v>
      </c>
      <c r="AM28" s="100">
        <v>0.76</v>
      </c>
      <c r="AN28" s="100">
        <v>6.85</v>
      </c>
      <c r="AO28" s="100">
        <v>1.82</v>
      </c>
      <c r="AP28" s="100">
        <v>5.55</v>
      </c>
      <c r="AQ28" s="100">
        <v>2.09</v>
      </c>
      <c r="AR28" s="100">
        <v>5.08</v>
      </c>
      <c r="AS28" s="100">
        <v>185.71</v>
      </c>
      <c r="AT28" s="100">
        <v>215.83</v>
      </c>
      <c r="AU28" s="100">
        <v>195.71</v>
      </c>
      <c r="AV28" s="100">
        <v>291.91</v>
      </c>
      <c r="AW28" s="100">
        <v>36.38</v>
      </c>
      <c r="AX28" s="100">
        <v>1535.23</v>
      </c>
      <c r="AY28" s="100">
        <v>1295.48</v>
      </c>
      <c r="AZ28" s="100">
        <v>1272.43</v>
      </c>
      <c r="BA28" s="100">
        <v>1324.38</v>
      </c>
      <c r="BB28" s="100">
        <v>1418.09</v>
      </c>
      <c r="BC28" s="100">
        <v>1449.43</v>
      </c>
      <c r="BD28" s="100">
        <v>1410.81</v>
      </c>
      <c r="BE28" s="100">
        <v>1465.43</v>
      </c>
      <c r="BF28" s="100">
        <v>1387.31</v>
      </c>
      <c r="BG28" s="100">
        <v>1366.65</v>
      </c>
      <c r="BH28" s="100">
        <v>1255.29</v>
      </c>
      <c r="BI28" s="100">
        <v>1022.96</v>
      </c>
      <c r="BJ28" s="100">
        <v>914.35</v>
      </c>
      <c r="BK28" s="100">
        <v>55.31</v>
      </c>
      <c r="BL28" s="100">
        <v>52.46</v>
      </c>
      <c r="BM28" s="100">
        <v>53.5</v>
      </c>
      <c r="BN28" s="100">
        <v>43.69</v>
      </c>
      <c r="BO28" s="100">
        <v>46.17</v>
      </c>
      <c r="BP28" s="100">
        <v>52.89</v>
      </c>
      <c r="BQ28" s="100">
        <v>37.35</v>
      </c>
      <c r="BR28" s="100">
        <v>47.11</v>
      </c>
      <c r="BS28" s="100">
        <v>50.92</v>
      </c>
      <c r="BT28" s="100">
        <v>37.77</v>
      </c>
      <c r="BU28" s="100">
        <v>30.1</v>
      </c>
      <c r="BV28" s="100">
        <v>20.84</v>
      </c>
      <c r="BW28" s="100">
        <v>11.14</v>
      </c>
      <c r="BX28" s="107">
        <f t="shared" si="0"/>
        <v>22646.909999999993</v>
      </c>
    </row>
    <row r="29" spans="1:76" ht="15.75">
      <c r="A29" s="106">
        <v>28</v>
      </c>
      <c r="B29" s="106" t="s">
        <v>39</v>
      </c>
      <c r="C29" s="100">
        <v>44.96</v>
      </c>
      <c r="D29" s="100">
        <v>76.79</v>
      </c>
      <c r="E29" s="100">
        <v>117.72</v>
      </c>
      <c r="F29" s="100">
        <v>105.35</v>
      </c>
      <c r="G29" s="100">
        <v>145.74</v>
      </c>
      <c r="H29" s="100">
        <v>162.1</v>
      </c>
      <c r="I29" s="100">
        <v>158.87</v>
      </c>
      <c r="J29" s="100">
        <v>161.51</v>
      </c>
      <c r="K29" s="100">
        <v>188.1</v>
      </c>
      <c r="L29" s="100">
        <v>148.76</v>
      </c>
      <c r="M29" s="100">
        <v>194.41</v>
      </c>
      <c r="N29" s="100">
        <v>166.17</v>
      </c>
      <c r="O29" s="100">
        <v>107.32</v>
      </c>
      <c r="P29" s="100">
        <v>90.68</v>
      </c>
      <c r="Q29" s="100">
        <v>17.42</v>
      </c>
      <c r="R29" s="100">
        <v>7.07</v>
      </c>
      <c r="S29" s="100">
        <v>7.87</v>
      </c>
      <c r="T29" s="100">
        <v>4.66</v>
      </c>
      <c r="U29" s="100">
        <v>10.1</v>
      </c>
      <c r="V29" s="100">
        <v>6.81</v>
      </c>
      <c r="W29" s="100">
        <v>6.39</v>
      </c>
      <c r="X29" s="100">
        <v>13.4</v>
      </c>
      <c r="Y29" s="100">
        <v>5.11</v>
      </c>
      <c r="Z29" s="100">
        <v>19.56</v>
      </c>
      <c r="AA29" s="100">
        <v>11.02</v>
      </c>
      <c r="AB29" s="100">
        <v>8.08</v>
      </c>
      <c r="AC29" s="100">
        <v>3.95</v>
      </c>
      <c r="AD29" s="100">
        <v>7.8</v>
      </c>
      <c r="AE29" s="100">
        <v>3.85</v>
      </c>
      <c r="AF29" s="100">
        <v>4.27</v>
      </c>
      <c r="AG29" s="100">
        <v>0</v>
      </c>
      <c r="AH29" s="100">
        <v>2.04</v>
      </c>
      <c r="AI29" s="100">
        <v>2.05</v>
      </c>
      <c r="AJ29" s="100">
        <v>0.98</v>
      </c>
      <c r="AK29" s="100">
        <v>0.15</v>
      </c>
      <c r="AL29" s="100">
        <v>0</v>
      </c>
      <c r="AM29" s="100">
        <v>2.07</v>
      </c>
      <c r="AN29" s="100">
        <v>4.97</v>
      </c>
      <c r="AO29" s="100">
        <v>1.82</v>
      </c>
      <c r="AP29" s="100">
        <v>3.65</v>
      </c>
      <c r="AQ29" s="100">
        <v>5.01</v>
      </c>
      <c r="AR29" s="100">
        <v>3.28</v>
      </c>
      <c r="AS29" s="100">
        <v>89.25</v>
      </c>
      <c r="AT29" s="100">
        <v>57.61</v>
      </c>
      <c r="AU29" s="100">
        <v>76.24</v>
      </c>
      <c r="AV29" s="100">
        <v>129.97</v>
      </c>
      <c r="AW29" s="100">
        <v>30.23</v>
      </c>
      <c r="AX29" s="100">
        <v>773.22</v>
      </c>
      <c r="AY29" s="100">
        <v>819.61</v>
      </c>
      <c r="AZ29" s="100">
        <v>741.92</v>
      </c>
      <c r="BA29" s="100">
        <v>750.17</v>
      </c>
      <c r="BB29" s="100">
        <v>760.42</v>
      </c>
      <c r="BC29" s="100">
        <v>722.91</v>
      </c>
      <c r="BD29" s="100">
        <v>768.06</v>
      </c>
      <c r="BE29" s="100">
        <v>764.26</v>
      </c>
      <c r="BF29" s="100">
        <v>720.11</v>
      </c>
      <c r="BG29" s="100">
        <v>763</v>
      </c>
      <c r="BH29" s="100">
        <v>648.96</v>
      </c>
      <c r="BI29" s="100">
        <v>543.35</v>
      </c>
      <c r="BJ29" s="100">
        <v>434.38</v>
      </c>
      <c r="BK29" s="100">
        <v>144.19</v>
      </c>
      <c r="BL29" s="100">
        <v>99.39</v>
      </c>
      <c r="BM29" s="100">
        <v>81.36</v>
      </c>
      <c r="BN29" s="100">
        <v>45.23</v>
      </c>
      <c r="BO29" s="100">
        <v>23.95</v>
      </c>
      <c r="BP29" s="100">
        <v>18.79</v>
      </c>
      <c r="BQ29" s="100">
        <v>20.19</v>
      </c>
      <c r="BR29" s="100">
        <v>15.92</v>
      </c>
      <c r="BS29" s="100">
        <v>14.98</v>
      </c>
      <c r="BT29" s="100">
        <v>30.13</v>
      </c>
      <c r="BU29" s="100">
        <v>21.25</v>
      </c>
      <c r="BV29" s="100">
        <v>13.46</v>
      </c>
      <c r="BW29" s="100">
        <v>6.45</v>
      </c>
      <c r="BX29" s="107">
        <f t="shared" si="0"/>
        <v>12160.82</v>
      </c>
    </row>
    <row r="30" spans="1:76" ht="15.75">
      <c r="A30" s="106">
        <v>29</v>
      </c>
      <c r="B30" s="106" t="s">
        <v>40</v>
      </c>
      <c r="C30" s="100">
        <v>1213.68</v>
      </c>
      <c r="D30" s="100">
        <v>1545.96</v>
      </c>
      <c r="E30" s="100">
        <v>2604.68</v>
      </c>
      <c r="F30" s="100">
        <v>2822.74</v>
      </c>
      <c r="G30" s="100">
        <v>3366.61</v>
      </c>
      <c r="H30" s="100">
        <v>3597.22</v>
      </c>
      <c r="I30" s="100">
        <v>3679.85</v>
      </c>
      <c r="J30" s="100">
        <v>3409.99</v>
      </c>
      <c r="K30" s="100">
        <v>3393.79</v>
      </c>
      <c r="L30" s="100">
        <v>1999.37</v>
      </c>
      <c r="M30" s="100">
        <v>1997.63</v>
      </c>
      <c r="N30" s="100">
        <v>1604.48</v>
      </c>
      <c r="O30" s="100">
        <v>1531.85</v>
      </c>
      <c r="P30" s="100">
        <v>1404.74</v>
      </c>
      <c r="Q30" s="100">
        <v>72.38</v>
      </c>
      <c r="R30" s="100">
        <v>56.93</v>
      </c>
      <c r="S30" s="100">
        <v>65.08</v>
      </c>
      <c r="T30" s="100">
        <v>77.67</v>
      </c>
      <c r="U30" s="100">
        <v>59.05</v>
      </c>
      <c r="V30" s="100">
        <v>54.68</v>
      </c>
      <c r="W30" s="100">
        <v>72.92</v>
      </c>
      <c r="X30" s="100">
        <v>95.67</v>
      </c>
      <c r="Y30" s="100">
        <v>92.46</v>
      </c>
      <c r="Z30" s="100">
        <v>111.61</v>
      </c>
      <c r="AA30" s="100">
        <v>85.55</v>
      </c>
      <c r="AB30" s="100">
        <v>87.68</v>
      </c>
      <c r="AC30" s="100">
        <v>55.26</v>
      </c>
      <c r="AD30" s="100">
        <v>196.17</v>
      </c>
      <c r="AE30" s="100">
        <v>18.95</v>
      </c>
      <c r="AF30" s="100">
        <v>8.38</v>
      </c>
      <c r="AG30" s="100">
        <v>6.7</v>
      </c>
      <c r="AH30" s="100">
        <v>6.89</v>
      </c>
      <c r="AI30" s="100">
        <v>13.5</v>
      </c>
      <c r="AJ30" s="100">
        <v>23.14</v>
      </c>
      <c r="AK30" s="100">
        <v>34.51</v>
      </c>
      <c r="AL30" s="100">
        <v>26.31</v>
      </c>
      <c r="AM30" s="100">
        <v>30.22</v>
      </c>
      <c r="AN30" s="100">
        <v>33.67</v>
      </c>
      <c r="AO30" s="100">
        <v>47.76</v>
      </c>
      <c r="AP30" s="100">
        <v>35.34</v>
      </c>
      <c r="AQ30" s="100">
        <v>30.88</v>
      </c>
      <c r="AR30" s="100">
        <v>49.43</v>
      </c>
      <c r="AS30" s="100">
        <v>1368.87</v>
      </c>
      <c r="AT30" s="100">
        <v>1079.13</v>
      </c>
      <c r="AU30" s="100">
        <v>1575.21</v>
      </c>
      <c r="AV30" s="100">
        <v>2334.53</v>
      </c>
      <c r="AW30" s="100">
        <v>176.16</v>
      </c>
      <c r="AX30" s="100">
        <v>10987.48</v>
      </c>
      <c r="AY30" s="100">
        <v>10589.21</v>
      </c>
      <c r="AZ30" s="100">
        <v>9480.2</v>
      </c>
      <c r="BA30" s="100">
        <v>9363.89</v>
      </c>
      <c r="BB30" s="100">
        <v>9650.63</v>
      </c>
      <c r="BC30" s="100">
        <v>9993.76</v>
      </c>
      <c r="BD30" s="100">
        <v>10620.3</v>
      </c>
      <c r="BE30" s="100">
        <v>10576.48</v>
      </c>
      <c r="BF30" s="100">
        <v>11884.37</v>
      </c>
      <c r="BG30" s="100">
        <v>10965.29</v>
      </c>
      <c r="BH30" s="100">
        <v>10010.49</v>
      </c>
      <c r="BI30" s="100">
        <v>9310.45</v>
      </c>
      <c r="BJ30" s="100">
        <v>7241.42</v>
      </c>
      <c r="BK30" s="100">
        <v>2644.24</v>
      </c>
      <c r="BL30" s="100">
        <v>2505.46</v>
      </c>
      <c r="BM30" s="100">
        <v>1973.21</v>
      </c>
      <c r="BN30" s="100">
        <v>1791.22</v>
      </c>
      <c r="BO30" s="100">
        <v>1543.4</v>
      </c>
      <c r="BP30" s="100">
        <v>1133.75</v>
      </c>
      <c r="BQ30" s="100">
        <v>818.28</v>
      </c>
      <c r="BR30" s="100">
        <v>698.47</v>
      </c>
      <c r="BS30" s="100">
        <v>731.81</v>
      </c>
      <c r="BT30" s="100">
        <v>589.51</v>
      </c>
      <c r="BU30" s="100">
        <v>581.59</v>
      </c>
      <c r="BV30" s="100">
        <v>485.04</v>
      </c>
      <c r="BW30" s="100">
        <v>281.74</v>
      </c>
      <c r="BX30" s="107">
        <f t="shared" si="0"/>
        <v>188706.96999999997</v>
      </c>
    </row>
    <row r="31" spans="1:76" ht="15.75">
      <c r="A31" s="106">
        <v>30</v>
      </c>
      <c r="B31" s="106" t="s">
        <v>41</v>
      </c>
      <c r="C31" s="100">
        <v>11.85</v>
      </c>
      <c r="D31" s="100">
        <v>45.16</v>
      </c>
      <c r="E31" s="100">
        <v>46.79</v>
      </c>
      <c r="F31" s="100">
        <v>46.08</v>
      </c>
      <c r="G31" s="100">
        <v>46.13</v>
      </c>
      <c r="H31" s="100">
        <v>38.52</v>
      </c>
      <c r="I31" s="100">
        <v>37.22</v>
      </c>
      <c r="J31" s="100">
        <v>44.5</v>
      </c>
      <c r="K31" s="100">
        <v>25.73</v>
      </c>
      <c r="L31" s="100">
        <v>45.54</v>
      </c>
      <c r="M31" s="100">
        <v>41.7</v>
      </c>
      <c r="N31" s="100">
        <v>37.71</v>
      </c>
      <c r="O31" s="100">
        <v>23.13</v>
      </c>
      <c r="P31" s="100">
        <v>19.15</v>
      </c>
      <c r="Q31" s="100">
        <v>2.05</v>
      </c>
      <c r="R31" s="100">
        <v>0</v>
      </c>
      <c r="S31" s="100">
        <v>1.02</v>
      </c>
      <c r="T31" s="100">
        <v>0</v>
      </c>
      <c r="U31" s="100">
        <v>1.11</v>
      </c>
      <c r="V31" s="100">
        <v>1.04</v>
      </c>
      <c r="W31" s="100">
        <v>2.4</v>
      </c>
      <c r="X31" s="100">
        <v>0</v>
      </c>
      <c r="Y31" s="100">
        <v>0.98</v>
      </c>
      <c r="Z31" s="100">
        <v>0</v>
      </c>
      <c r="AA31" s="100">
        <v>0</v>
      </c>
      <c r="AB31" s="100">
        <v>0</v>
      </c>
      <c r="AC31" s="100">
        <v>0</v>
      </c>
      <c r="AD31" s="100">
        <v>1.94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41.91</v>
      </c>
      <c r="AT31" s="100">
        <v>36.71</v>
      </c>
      <c r="AU31" s="100">
        <v>24.69</v>
      </c>
      <c r="AV31" s="100">
        <v>26.2</v>
      </c>
      <c r="AW31" s="100">
        <v>0</v>
      </c>
      <c r="AX31" s="100">
        <v>261.48</v>
      </c>
      <c r="AY31" s="100">
        <v>235.91</v>
      </c>
      <c r="AZ31" s="100">
        <v>211.17</v>
      </c>
      <c r="BA31" s="100">
        <v>236.98</v>
      </c>
      <c r="BB31" s="100">
        <v>199.34</v>
      </c>
      <c r="BC31" s="100">
        <v>230.68</v>
      </c>
      <c r="BD31" s="100">
        <v>207.84</v>
      </c>
      <c r="BE31" s="100">
        <v>212.86</v>
      </c>
      <c r="BF31" s="100">
        <v>243.75</v>
      </c>
      <c r="BG31" s="100">
        <v>208.78</v>
      </c>
      <c r="BH31" s="100">
        <v>172.9</v>
      </c>
      <c r="BI31" s="100">
        <v>165.83</v>
      </c>
      <c r="BJ31" s="100">
        <v>152.64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0.4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7">
        <f t="shared" si="0"/>
        <v>3389.8200000000006</v>
      </c>
    </row>
    <row r="32" spans="1:76" ht="15.75">
      <c r="A32" s="106">
        <v>31</v>
      </c>
      <c r="B32" s="106" t="s">
        <v>42</v>
      </c>
      <c r="C32" s="100">
        <v>76.41</v>
      </c>
      <c r="D32" s="100">
        <v>107.05</v>
      </c>
      <c r="E32" s="100">
        <v>142.16</v>
      </c>
      <c r="F32" s="100">
        <v>102.88</v>
      </c>
      <c r="G32" s="100">
        <v>175.68</v>
      </c>
      <c r="H32" s="100">
        <v>233.03</v>
      </c>
      <c r="I32" s="100">
        <v>248.85</v>
      </c>
      <c r="J32" s="100">
        <v>242.47</v>
      </c>
      <c r="K32" s="100">
        <v>255.85</v>
      </c>
      <c r="L32" s="100">
        <v>274.77</v>
      </c>
      <c r="M32" s="100">
        <v>341.38</v>
      </c>
      <c r="N32" s="100">
        <v>301.01</v>
      </c>
      <c r="O32" s="100">
        <v>209.74</v>
      </c>
      <c r="P32" s="100">
        <v>198.2</v>
      </c>
      <c r="Q32" s="100">
        <v>8.68</v>
      </c>
      <c r="R32" s="100">
        <v>4.38</v>
      </c>
      <c r="S32" s="100">
        <v>6.58</v>
      </c>
      <c r="T32" s="100">
        <v>7.03</v>
      </c>
      <c r="U32" s="100">
        <v>10.26</v>
      </c>
      <c r="V32" s="100">
        <v>6.88</v>
      </c>
      <c r="W32" s="100">
        <v>2.98</v>
      </c>
      <c r="X32" s="100">
        <v>9.37</v>
      </c>
      <c r="Y32" s="100">
        <v>5.1</v>
      </c>
      <c r="Z32" s="100">
        <v>4.97</v>
      </c>
      <c r="AA32" s="100">
        <v>15.21</v>
      </c>
      <c r="AB32" s="100">
        <v>10.48</v>
      </c>
      <c r="AC32" s="100">
        <v>5.31</v>
      </c>
      <c r="AD32" s="100">
        <v>10.83</v>
      </c>
      <c r="AE32" s="100">
        <v>2.17</v>
      </c>
      <c r="AF32" s="100">
        <v>0.18</v>
      </c>
      <c r="AG32" s="100">
        <v>3.26</v>
      </c>
      <c r="AH32" s="100">
        <v>1.43</v>
      </c>
      <c r="AI32" s="100">
        <v>2.15</v>
      </c>
      <c r="AJ32" s="100">
        <v>0</v>
      </c>
      <c r="AK32" s="100">
        <v>8.2</v>
      </c>
      <c r="AL32" s="100">
        <v>2.19</v>
      </c>
      <c r="AM32" s="100">
        <v>0</v>
      </c>
      <c r="AN32" s="100">
        <v>1.97</v>
      </c>
      <c r="AO32" s="100">
        <v>4.39</v>
      </c>
      <c r="AP32" s="100">
        <v>2.09</v>
      </c>
      <c r="AQ32" s="100">
        <v>3.84</v>
      </c>
      <c r="AR32" s="100">
        <v>5.8</v>
      </c>
      <c r="AS32" s="100">
        <v>97.13</v>
      </c>
      <c r="AT32" s="100">
        <v>174.94</v>
      </c>
      <c r="AU32" s="100">
        <v>159.41</v>
      </c>
      <c r="AV32" s="100">
        <v>179.05</v>
      </c>
      <c r="AW32" s="100">
        <v>25.99</v>
      </c>
      <c r="AX32" s="100">
        <v>1090.41</v>
      </c>
      <c r="AY32" s="100">
        <v>1086.03</v>
      </c>
      <c r="AZ32" s="100">
        <v>1046.86</v>
      </c>
      <c r="BA32" s="100">
        <v>1030.54</v>
      </c>
      <c r="BB32" s="100">
        <v>988.87</v>
      </c>
      <c r="BC32" s="100">
        <v>1033.9</v>
      </c>
      <c r="BD32" s="100">
        <v>1078.96</v>
      </c>
      <c r="BE32" s="100">
        <v>1073.87</v>
      </c>
      <c r="BF32" s="100">
        <v>1063.6</v>
      </c>
      <c r="BG32" s="100">
        <v>1079.65</v>
      </c>
      <c r="BH32" s="100">
        <v>1038.19</v>
      </c>
      <c r="BI32" s="100">
        <v>766.87</v>
      </c>
      <c r="BJ32" s="100">
        <v>684.16</v>
      </c>
      <c r="BK32" s="100">
        <v>187.84</v>
      </c>
      <c r="BL32" s="100">
        <v>161.98</v>
      </c>
      <c r="BM32" s="100">
        <v>145.05</v>
      </c>
      <c r="BN32" s="100">
        <v>94.46</v>
      </c>
      <c r="BO32" s="100">
        <v>54.15</v>
      </c>
      <c r="BP32" s="100">
        <v>25.89</v>
      </c>
      <c r="BQ32" s="100">
        <v>30.53</v>
      </c>
      <c r="BR32" s="100">
        <v>25.25</v>
      </c>
      <c r="BS32" s="100">
        <v>19.22</v>
      </c>
      <c r="BT32" s="100">
        <v>40.63</v>
      </c>
      <c r="BU32" s="100">
        <v>27.63</v>
      </c>
      <c r="BV32" s="100">
        <v>26</v>
      </c>
      <c r="BW32" s="100">
        <v>18.41</v>
      </c>
      <c r="BX32" s="107">
        <f t="shared" si="0"/>
        <v>17610.68</v>
      </c>
    </row>
    <row r="33" spans="1:76" ht="15.75">
      <c r="A33" s="106">
        <v>32</v>
      </c>
      <c r="B33" s="106" t="s">
        <v>43</v>
      </c>
      <c r="C33" s="100">
        <v>40.56</v>
      </c>
      <c r="D33" s="100">
        <v>102.3</v>
      </c>
      <c r="E33" s="100">
        <v>104.96</v>
      </c>
      <c r="F33" s="100">
        <v>136</v>
      </c>
      <c r="G33" s="100">
        <v>117.52</v>
      </c>
      <c r="H33" s="100">
        <v>106.58</v>
      </c>
      <c r="I33" s="100">
        <v>94.55</v>
      </c>
      <c r="J33" s="100">
        <v>82.89</v>
      </c>
      <c r="K33" s="100">
        <v>95.99</v>
      </c>
      <c r="L33" s="100">
        <v>86.13</v>
      </c>
      <c r="M33" s="100">
        <v>102.09</v>
      </c>
      <c r="N33" s="100">
        <v>80.54</v>
      </c>
      <c r="O33" s="100">
        <v>58.43</v>
      </c>
      <c r="P33" s="100">
        <v>52.6</v>
      </c>
      <c r="Q33" s="100">
        <v>12.69</v>
      </c>
      <c r="R33" s="100">
        <v>2.65</v>
      </c>
      <c r="S33" s="100">
        <v>2.47</v>
      </c>
      <c r="T33" s="100">
        <v>6.4</v>
      </c>
      <c r="U33" s="100">
        <v>7.93</v>
      </c>
      <c r="V33" s="100">
        <v>3.16</v>
      </c>
      <c r="W33" s="100">
        <v>11.28</v>
      </c>
      <c r="X33" s="100">
        <v>9.54</v>
      </c>
      <c r="Y33" s="100">
        <v>12.71</v>
      </c>
      <c r="Z33" s="100">
        <v>12.3</v>
      </c>
      <c r="AA33" s="100">
        <v>19.13</v>
      </c>
      <c r="AB33" s="100">
        <v>12.36</v>
      </c>
      <c r="AC33" s="100">
        <v>7.86</v>
      </c>
      <c r="AD33" s="100">
        <v>0.97</v>
      </c>
      <c r="AE33" s="100">
        <v>0</v>
      </c>
      <c r="AF33" s="100">
        <v>0.09</v>
      </c>
      <c r="AG33" s="100">
        <v>0</v>
      </c>
      <c r="AH33" s="100">
        <v>0.12</v>
      </c>
      <c r="AI33" s="100">
        <v>0</v>
      </c>
      <c r="AJ33" s="100">
        <v>1.05</v>
      </c>
      <c r="AK33" s="100">
        <v>1.01</v>
      </c>
      <c r="AL33" s="100">
        <v>0.25</v>
      </c>
      <c r="AM33" s="100">
        <v>0</v>
      </c>
      <c r="AN33" s="100">
        <v>1.11</v>
      </c>
      <c r="AO33" s="100">
        <v>0</v>
      </c>
      <c r="AP33" s="100">
        <v>0.33</v>
      </c>
      <c r="AQ33" s="100">
        <v>0</v>
      </c>
      <c r="AR33" s="100">
        <v>0.13</v>
      </c>
      <c r="AS33" s="100">
        <v>93.28</v>
      </c>
      <c r="AT33" s="100">
        <v>58.35</v>
      </c>
      <c r="AU33" s="100">
        <v>72.85</v>
      </c>
      <c r="AV33" s="100">
        <v>73.65</v>
      </c>
      <c r="AW33" s="100">
        <v>7.14</v>
      </c>
      <c r="AX33" s="100">
        <v>568.29</v>
      </c>
      <c r="AY33" s="100">
        <v>464.52</v>
      </c>
      <c r="AZ33" s="100">
        <v>451.84</v>
      </c>
      <c r="BA33" s="100">
        <v>421.32</v>
      </c>
      <c r="BB33" s="100">
        <v>427.51</v>
      </c>
      <c r="BC33" s="100">
        <v>418.45</v>
      </c>
      <c r="BD33" s="100">
        <v>450.24</v>
      </c>
      <c r="BE33" s="100">
        <v>448.15</v>
      </c>
      <c r="BF33" s="100">
        <v>404.88</v>
      </c>
      <c r="BG33" s="100">
        <v>324.87</v>
      </c>
      <c r="BH33" s="100">
        <v>331.95</v>
      </c>
      <c r="BI33" s="100">
        <v>306.01</v>
      </c>
      <c r="BJ33" s="100">
        <v>225.56</v>
      </c>
      <c r="BK33" s="100">
        <v>10.4</v>
      </c>
      <c r="BL33" s="100">
        <v>4.34</v>
      </c>
      <c r="BM33" s="100">
        <v>6.09</v>
      </c>
      <c r="BN33" s="100">
        <v>5.37</v>
      </c>
      <c r="BO33" s="100">
        <v>4.35</v>
      </c>
      <c r="BP33" s="100">
        <v>6.14</v>
      </c>
      <c r="BQ33" s="100">
        <v>2.07</v>
      </c>
      <c r="BR33" s="100">
        <v>3.82</v>
      </c>
      <c r="BS33" s="100">
        <v>0</v>
      </c>
      <c r="BT33" s="100">
        <v>0.87</v>
      </c>
      <c r="BU33" s="100">
        <v>0</v>
      </c>
      <c r="BV33" s="100">
        <v>1.75</v>
      </c>
      <c r="BW33" s="100">
        <v>3.59</v>
      </c>
      <c r="BX33" s="107">
        <f t="shared" si="0"/>
        <v>6984.33</v>
      </c>
    </row>
    <row r="34" spans="1:76" ht="15.75">
      <c r="A34" s="106">
        <v>33</v>
      </c>
      <c r="B34" s="106" t="s">
        <v>44</v>
      </c>
      <c r="C34" s="100">
        <v>71.98</v>
      </c>
      <c r="D34" s="100">
        <v>9.45</v>
      </c>
      <c r="E34" s="100">
        <v>9.48</v>
      </c>
      <c r="F34" s="100">
        <v>8.24</v>
      </c>
      <c r="G34" s="100">
        <v>18.43</v>
      </c>
      <c r="H34" s="100">
        <v>7.78</v>
      </c>
      <c r="I34" s="100">
        <v>16.22</v>
      </c>
      <c r="J34" s="100">
        <v>10.93</v>
      </c>
      <c r="K34" s="100">
        <v>15.01</v>
      </c>
      <c r="L34" s="100">
        <v>13.32</v>
      </c>
      <c r="M34" s="100">
        <v>38.74</v>
      </c>
      <c r="N34" s="100">
        <v>12.4</v>
      </c>
      <c r="O34" s="100">
        <v>7.33</v>
      </c>
      <c r="P34" s="100">
        <v>5.72</v>
      </c>
      <c r="Q34" s="100">
        <v>0</v>
      </c>
      <c r="R34" s="100">
        <v>0</v>
      </c>
      <c r="S34" s="100">
        <v>1.13</v>
      </c>
      <c r="T34" s="100">
        <v>0.93</v>
      </c>
      <c r="U34" s="100">
        <v>0</v>
      </c>
      <c r="V34" s="100">
        <v>1.1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0.17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0.14</v>
      </c>
      <c r="AR34" s="100">
        <v>0</v>
      </c>
      <c r="AS34" s="100">
        <v>5.49</v>
      </c>
      <c r="AT34" s="100">
        <v>10.11</v>
      </c>
      <c r="AU34" s="100">
        <v>5.18</v>
      </c>
      <c r="AV34" s="100">
        <v>30.69</v>
      </c>
      <c r="AW34" s="100">
        <v>0</v>
      </c>
      <c r="AX34" s="100">
        <v>99.2</v>
      </c>
      <c r="AY34" s="100">
        <v>81.73</v>
      </c>
      <c r="AZ34" s="100">
        <v>57.43</v>
      </c>
      <c r="BA34" s="100">
        <v>83.37</v>
      </c>
      <c r="BB34" s="100">
        <v>68.52</v>
      </c>
      <c r="BC34" s="100">
        <v>74.79</v>
      </c>
      <c r="BD34" s="100">
        <v>57</v>
      </c>
      <c r="BE34" s="100">
        <v>64.82</v>
      </c>
      <c r="BF34" s="100">
        <v>53.88</v>
      </c>
      <c r="BG34" s="100">
        <v>62.39</v>
      </c>
      <c r="BH34" s="100">
        <v>37.67</v>
      </c>
      <c r="BI34" s="100">
        <v>23.99</v>
      </c>
      <c r="BJ34" s="100">
        <v>8.72</v>
      </c>
      <c r="BK34" s="100">
        <v>7.97</v>
      </c>
      <c r="BL34" s="100">
        <v>2.65</v>
      </c>
      <c r="BM34" s="100">
        <v>0.74</v>
      </c>
      <c r="BN34" s="100">
        <v>1.38</v>
      </c>
      <c r="BO34" s="100">
        <v>0.79</v>
      </c>
      <c r="BP34" s="100">
        <v>1</v>
      </c>
      <c r="BQ34" s="100">
        <v>3.96</v>
      </c>
      <c r="BR34" s="100">
        <v>0.83</v>
      </c>
      <c r="BS34" s="100">
        <v>0</v>
      </c>
      <c r="BT34" s="100">
        <v>0</v>
      </c>
      <c r="BU34" s="100">
        <v>0</v>
      </c>
      <c r="BV34" s="100">
        <v>0.15</v>
      </c>
      <c r="BW34" s="100">
        <v>0</v>
      </c>
      <c r="BX34" s="107">
        <f t="shared" si="0"/>
        <v>1092.9500000000003</v>
      </c>
    </row>
    <row r="35" spans="1:76" ht="15.75">
      <c r="A35" s="106">
        <v>34</v>
      </c>
      <c r="B35" s="106" t="s">
        <v>45</v>
      </c>
      <c r="C35" s="100">
        <v>7.51</v>
      </c>
      <c r="D35" s="100">
        <v>15.37</v>
      </c>
      <c r="E35" s="100">
        <v>18.5</v>
      </c>
      <c r="F35" s="100">
        <v>11.19</v>
      </c>
      <c r="G35" s="100">
        <v>19.39</v>
      </c>
      <c r="H35" s="100">
        <v>12.25</v>
      </c>
      <c r="I35" s="100">
        <v>16.77</v>
      </c>
      <c r="J35" s="100">
        <v>10.48</v>
      </c>
      <c r="K35" s="100">
        <v>16.77</v>
      </c>
      <c r="L35" s="100">
        <v>6.86</v>
      </c>
      <c r="M35" s="100">
        <v>10.14</v>
      </c>
      <c r="N35" s="100">
        <v>5.84</v>
      </c>
      <c r="O35" s="100">
        <v>13.62</v>
      </c>
      <c r="P35" s="100">
        <v>7.81</v>
      </c>
      <c r="Q35" s="100">
        <v>0</v>
      </c>
      <c r="R35" s="100">
        <v>0</v>
      </c>
      <c r="S35" s="100">
        <v>0.91</v>
      </c>
      <c r="T35" s="100">
        <v>0.67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0.93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12.02</v>
      </c>
      <c r="AT35" s="100">
        <v>5.65</v>
      </c>
      <c r="AU35" s="100">
        <v>8.31</v>
      </c>
      <c r="AV35" s="100">
        <v>8.81</v>
      </c>
      <c r="AW35" s="100">
        <v>2.12</v>
      </c>
      <c r="AX35" s="100">
        <v>83.22</v>
      </c>
      <c r="AY35" s="100">
        <v>65.88</v>
      </c>
      <c r="AZ35" s="100">
        <v>70.15</v>
      </c>
      <c r="BA35" s="100">
        <v>89.07</v>
      </c>
      <c r="BB35" s="100">
        <v>86.73</v>
      </c>
      <c r="BC35" s="100">
        <v>69.95</v>
      </c>
      <c r="BD35" s="100">
        <v>68.45</v>
      </c>
      <c r="BE35" s="100">
        <v>63.98</v>
      </c>
      <c r="BF35" s="100">
        <v>70.45</v>
      </c>
      <c r="BG35" s="100">
        <v>53.74</v>
      </c>
      <c r="BH35" s="100">
        <v>51.45</v>
      </c>
      <c r="BI35" s="100">
        <v>40.16</v>
      </c>
      <c r="BJ35" s="100">
        <v>39.55</v>
      </c>
      <c r="BK35" s="100">
        <v>16.29</v>
      </c>
      <c r="BL35" s="100">
        <v>10.31</v>
      </c>
      <c r="BM35" s="100">
        <v>4.9</v>
      </c>
      <c r="BN35" s="100">
        <v>2.67</v>
      </c>
      <c r="BO35" s="100">
        <v>1.25</v>
      </c>
      <c r="BP35" s="100">
        <v>2.13</v>
      </c>
      <c r="BQ35" s="100">
        <v>0.82</v>
      </c>
      <c r="BR35" s="100">
        <v>0.93</v>
      </c>
      <c r="BS35" s="100">
        <v>1.93</v>
      </c>
      <c r="BT35" s="100">
        <v>0</v>
      </c>
      <c r="BU35" s="100">
        <v>1.22</v>
      </c>
      <c r="BV35" s="100">
        <v>0.85</v>
      </c>
      <c r="BW35" s="100">
        <v>0</v>
      </c>
      <c r="BX35" s="107">
        <f t="shared" si="0"/>
        <v>1108.0000000000005</v>
      </c>
    </row>
    <row r="36" spans="1:76" ht="15.75">
      <c r="A36" s="106">
        <v>35</v>
      </c>
      <c r="B36" s="106" t="s">
        <v>46</v>
      </c>
      <c r="C36" s="100">
        <v>214.41</v>
      </c>
      <c r="D36" s="100">
        <v>263.01</v>
      </c>
      <c r="E36" s="100">
        <v>401.62</v>
      </c>
      <c r="F36" s="100">
        <v>452.54</v>
      </c>
      <c r="G36" s="100">
        <v>518.51</v>
      </c>
      <c r="H36" s="100">
        <v>554.56</v>
      </c>
      <c r="I36" s="100">
        <v>560.2</v>
      </c>
      <c r="J36" s="100">
        <v>481.06</v>
      </c>
      <c r="K36" s="100">
        <v>590.74</v>
      </c>
      <c r="L36" s="100">
        <v>539.98</v>
      </c>
      <c r="M36" s="100">
        <v>475.56</v>
      </c>
      <c r="N36" s="100">
        <v>478.95</v>
      </c>
      <c r="O36" s="100">
        <v>428.89</v>
      </c>
      <c r="P36" s="100">
        <v>365.54</v>
      </c>
      <c r="Q36" s="100">
        <v>19.76</v>
      </c>
      <c r="R36" s="100">
        <v>20.08</v>
      </c>
      <c r="S36" s="100">
        <v>7.55</v>
      </c>
      <c r="T36" s="100">
        <v>16.91</v>
      </c>
      <c r="U36" s="100">
        <v>29.19</v>
      </c>
      <c r="V36" s="100">
        <v>8.18</v>
      </c>
      <c r="W36" s="100">
        <v>11.33</v>
      </c>
      <c r="X36" s="100">
        <v>18.67</v>
      </c>
      <c r="Y36" s="100">
        <v>18.12</v>
      </c>
      <c r="Z36" s="100">
        <v>18.18</v>
      </c>
      <c r="AA36" s="100">
        <v>10.95</v>
      </c>
      <c r="AB36" s="100">
        <v>12.59</v>
      </c>
      <c r="AC36" s="100">
        <v>10.49</v>
      </c>
      <c r="AD36" s="100">
        <v>21.23</v>
      </c>
      <c r="AE36" s="100">
        <v>5.9</v>
      </c>
      <c r="AF36" s="100">
        <v>0</v>
      </c>
      <c r="AG36" s="100">
        <v>0</v>
      </c>
      <c r="AH36" s="100">
        <v>3.79</v>
      </c>
      <c r="AI36" s="100">
        <v>2.88</v>
      </c>
      <c r="AJ36" s="100">
        <v>1.51</v>
      </c>
      <c r="AK36" s="100">
        <v>2.06</v>
      </c>
      <c r="AL36" s="100">
        <v>1.9</v>
      </c>
      <c r="AM36" s="100">
        <v>3.57</v>
      </c>
      <c r="AN36" s="100">
        <v>4.24</v>
      </c>
      <c r="AO36" s="100">
        <v>3.9</v>
      </c>
      <c r="AP36" s="100">
        <v>2.9</v>
      </c>
      <c r="AQ36" s="100">
        <v>2.86</v>
      </c>
      <c r="AR36" s="100">
        <v>5.76</v>
      </c>
      <c r="AS36" s="100">
        <v>372.17</v>
      </c>
      <c r="AT36" s="100">
        <v>424.19</v>
      </c>
      <c r="AU36" s="100">
        <v>389.74</v>
      </c>
      <c r="AV36" s="100">
        <v>369.79</v>
      </c>
      <c r="AW36" s="100">
        <v>62.43</v>
      </c>
      <c r="AX36" s="100">
        <v>2875.8</v>
      </c>
      <c r="AY36" s="100">
        <v>2775.84</v>
      </c>
      <c r="AZ36" s="100">
        <v>2463.21</v>
      </c>
      <c r="BA36" s="100">
        <v>2633.09</v>
      </c>
      <c r="BB36" s="100">
        <v>2493.79</v>
      </c>
      <c r="BC36" s="100">
        <v>2504.31</v>
      </c>
      <c r="BD36" s="100">
        <v>2646.29</v>
      </c>
      <c r="BE36" s="100">
        <v>2532.24</v>
      </c>
      <c r="BF36" s="100">
        <v>2541.23</v>
      </c>
      <c r="BG36" s="100">
        <v>2288.06</v>
      </c>
      <c r="BH36" s="100">
        <v>2155.1</v>
      </c>
      <c r="BI36" s="100">
        <v>1908.38</v>
      </c>
      <c r="BJ36" s="100">
        <v>1652.2</v>
      </c>
      <c r="BK36" s="100">
        <v>278.8</v>
      </c>
      <c r="BL36" s="100">
        <v>243.14</v>
      </c>
      <c r="BM36" s="100">
        <v>236.54</v>
      </c>
      <c r="BN36" s="100">
        <v>199.27</v>
      </c>
      <c r="BO36" s="100">
        <v>115.95</v>
      </c>
      <c r="BP36" s="100">
        <v>110.24</v>
      </c>
      <c r="BQ36" s="100">
        <v>44.14</v>
      </c>
      <c r="BR36" s="100">
        <v>35.08</v>
      </c>
      <c r="BS36" s="100">
        <v>49.72</v>
      </c>
      <c r="BT36" s="100">
        <v>65.66</v>
      </c>
      <c r="BU36" s="100">
        <v>48.18</v>
      </c>
      <c r="BV36" s="100">
        <v>41.99</v>
      </c>
      <c r="BW36" s="100">
        <v>39.38</v>
      </c>
      <c r="BX36" s="107">
        <f t="shared" si="0"/>
        <v>41186.01999999999</v>
      </c>
    </row>
    <row r="37" spans="1:76" ht="15.75">
      <c r="A37" s="106">
        <v>36</v>
      </c>
      <c r="B37" s="106" t="s">
        <v>47</v>
      </c>
      <c r="C37" s="100">
        <v>561.9</v>
      </c>
      <c r="D37" s="100">
        <v>621.49</v>
      </c>
      <c r="E37" s="100">
        <v>794.27</v>
      </c>
      <c r="F37" s="100">
        <v>1099.05</v>
      </c>
      <c r="G37" s="100">
        <v>1540.96</v>
      </c>
      <c r="H37" s="100">
        <v>1477.97</v>
      </c>
      <c r="I37" s="100">
        <v>1459.44</v>
      </c>
      <c r="J37" s="100">
        <v>1373.35</v>
      </c>
      <c r="K37" s="100">
        <v>1327.5</v>
      </c>
      <c r="L37" s="100">
        <v>1279.3</v>
      </c>
      <c r="M37" s="100">
        <v>1157.65</v>
      </c>
      <c r="N37" s="100">
        <v>1100.19</v>
      </c>
      <c r="O37" s="100">
        <v>1108.7</v>
      </c>
      <c r="P37" s="100">
        <v>1274.59</v>
      </c>
      <c r="Q37" s="100">
        <v>119.67</v>
      </c>
      <c r="R37" s="100">
        <v>67.19</v>
      </c>
      <c r="S37" s="100">
        <v>58.17</v>
      </c>
      <c r="T37" s="100">
        <v>44.37</v>
      </c>
      <c r="U37" s="100">
        <v>57</v>
      </c>
      <c r="V37" s="100">
        <v>48.46</v>
      </c>
      <c r="W37" s="100">
        <v>54.67</v>
      </c>
      <c r="X37" s="100">
        <v>48.3</v>
      </c>
      <c r="Y37" s="100">
        <v>30.1</v>
      </c>
      <c r="Z37" s="100">
        <v>43.29</v>
      </c>
      <c r="AA37" s="100">
        <v>22.38</v>
      </c>
      <c r="AB37" s="100">
        <v>26.51</v>
      </c>
      <c r="AC37" s="100">
        <v>21.55</v>
      </c>
      <c r="AD37" s="100">
        <v>51.09</v>
      </c>
      <c r="AE37" s="100">
        <v>16.38</v>
      </c>
      <c r="AF37" s="100">
        <v>10.9</v>
      </c>
      <c r="AG37" s="100">
        <v>7.6</v>
      </c>
      <c r="AH37" s="100">
        <v>10.06</v>
      </c>
      <c r="AI37" s="100">
        <v>13.35</v>
      </c>
      <c r="AJ37" s="100">
        <v>9.89</v>
      </c>
      <c r="AK37" s="100">
        <v>15.5</v>
      </c>
      <c r="AL37" s="100">
        <v>13.31</v>
      </c>
      <c r="AM37" s="100">
        <v>6.01</v>
      </c>
      <c r="AN37" s="100">
        <v>8.9</v>
      </c>
      <c r="AO37" s="100">
        <v>5.22</v>
      </c>
      <c r="AP37" s="100">
        <v>10.22</v>
      </c>
      <c r="AQ37" s="100">
        <v>5.89</v>
      </c>
      <c r="AR37" s="100">
        <v>20.16</v>
      </c>
      <c r="AS37" s="100">
        <v>539.48</v>
      </c>
      <c r="AT37" s="100">
        <v>375.28</v>
      </c>
      <c r="AU37" s="100">
        <v>358.2</v>
      </c>
      <c r="AV37" s="100">
        <v>630.01</v>
      </c>
      <c r="AW37" s="100">
        <v>125.63</v>
      </c>
      <c r="AX37" s="100">
        <v>4903.99</v>
      </c>
      <c r="AY37" s="100">
        <v>4669.74</v>
      </c>
      <c r="AZ37" s="100">
        <v>4585.61</v>
      </c>
      <c r="BA37" s="100">
        <v>4686</v>
      </c>
      <c r="BB37" s="100">
        <v>4504.31</v>
      </c>
      <c r="BC37" s="100">
        <v>4322.36</v>
      </c>
      <c r="BD37" s="100">
        <v>4314.9</v>
      </c>
      <c r="BE37" s="100">
        <v>4194.15</v>
      </c>
      <c r="BF37" s="100">
        <v>4159.84</v>
      </c>
      <c r="BG37" s="100">
        <v>3851.86</v>
      </c>
      <c r="BH37" s="100">
        <v>3477.13</v>
      </c>
      <c r="BI37" s="100">
        <v>3246.02</v>
      </c>
      <c r="BJ37" s="100">
        <v>3336.71</v>
      </c>
      <c r="BK37" s="100">
        <v>1242.23</v>
      </c>
      <c r="BL37" s="100">
        <v>586.63</v>
      </c>
      <c r="BM37" s="100">
        <v>337.55</v>
      </c>
      <c r="BN37" s="100">
        <v>232.02</v>
      </c>
      <c r="BO37" s="100">
        <v>219.72</v>
      </c>
      <c r="BP37" s="100">
        <v>215.76</v>
      </c>
      <c r="BQ37" s="100">
        <v>195.19</v>
      </c>
      <c r="BR37" s="100">
        <v>199.22</v>
      </c>
      <c r="BS37" s="100">
        <v>272.33</v>
      </c>
      <c r="BT37" s="100">
        <v>221.35</v>
      </c>
      <c r="BU37" s="100">
        <v>276.57</v>
      </c>
      <c r="BV37" s="100">
        <v>245.72</v>
      </c>
      <c r="BW37" s="100">
        <v>270.15</v>
      </c>
      <c r="BX37" s="107">
        <f t="shared" si="0"/>
        <v>77818.16000000003</v>
      </c>
    </row>
    <row r="38" spans="1:76" ht="15.75">
      <c r="A38" s="106">
        <v>37</v>
      </c>
      <c r="B38" s="106" t="s">
        <v>48</v>
      </c>
      <c r="C38" s="100">
        <v>632.66</v>
      </c>
      <c r="D38" s="100">
        <v>379.3</v>
      </c>
      <c r="E38" s="100">
        <v>461.27</v>
      </c>
      <c r="F38" s="100">
        <v>494.85</v>
      </c>
      <c r="G38" s="100">
        <v>481.02</v>
      </c>
      <c r="H38" s="100">
        <v>539.3</v>
      </c>
      <c r="I38" s="100">
        <v>512.38</v>
      </c>
      <c r="J38" s="100">
        <v>563.58</v>
      </c>
      <c r="K38" s="100">
        <v>448.5</v>
      </c>
      <c r="L38" s="100">
        <v>464.95</v>
      </c>
      <c r="M38" s="100">
        <v>474.12</v>
      </c>
      <c r="N38" s="100">
        <v>429.07</v>
      </c>
      <c r="O38" s="100">
        <v>305.89</v>
      </c>
      <c r="P38" s="100">
        <v>251.37</v>
      </c>
      <c r="Q38" s="100">
        <v>17.13</v>
      </c>
      <c r="R38" s="100">
        <v>24.31</v>
      </c>
      <c r="S38" s="100">
        <v>19.02</v>
      </c>
      <c r="T38" s="100">
        <v>21.92</v>
      </c>
      <c r="U38" s="100">
        <v>19.1</v>
      </c>
      <c r="V38" s="100">
        <v>17.3</v>
      </c>
      <c r="W38" s="100">
        <v>13.53</v>
      </c>
      <c r="X38" s="100">
        <v>18.68</v>
      </c>
      <c r="Y38" s="100">
        <v>15.76</v>
      </c>
      <c r="Z38" s="100">
        <v>21.75</v>
      </c>
      <c r="AA38" s="100">
        <v>24.29</v>
      </c>
      <c r="AB38" s="100">
        <v>20.35</v>
      </c>
      <c r="AC38" s="100">
        <v>28.43</v>
      </c>
      <c r="AD38" s="100">
        <v>68.07</v>
      </c>
      <c r="AE38" s="100">
        <v>1.12</v>
      </c>
      <c r="AF38" s="100">
        <v>4.15</v>
      </c>
      <c r="AG38" s="100">
        <v>1.09</v>
      </c>
      <c r="AH38" s="100">
        <v>4.11</v>
      </c>
      <c r="AI38" s="100">
        <v>4.95</v>
      </c>
      <c r="AJ38" s="100">
        <v>3.17</v>
      </c>
      <c r="AK38" s="100">
        <v>10.09</v>
      </c>
      <c r="AL38" s="100">
        <v>3.23</v>
      </c>
      <c r="AM38" s="100">
        <v>5.32</v>
      </c>
      <c r="AN38" s="100">
        <v>8.93</v>
      </c>
      <c r="AO38" s="100">
        <v>4.55</v>
      </c>
      <c r="AP38" s="100">
        <v>6.42</v>
      </c>
      <c r="AQ38" s="100">
        <v>7.99</v>
      </c>
      <c r="AR38" s="100">
        <v>12.88</v>
      </c>
      <c r="AS38" s="100">
        <v>196.86</v>
      </c>
      <c r="AT38" s="100">
        <v>151.36</v>
      </c>
      <c r="AU38" s="100">
        <v>161.12</v>
      </c>
      <c r="AV38" s="100">
        <v>193.33</v>
      </c>
      <c r="AW38" s="100">
        <v>52.1</v>
      </c>
      <c r="AX38" s="100">
        <v>2147.66</v>
      </c>
      <c r="AY38" s="100">
        <v>2230.65</v>
      </c>
      <c r="AZ38" s="100">
        <v>2065.85</v>
      </c>
      <c r="BA38" s="100">
        <v>2024.25</v>
      </c>
      <c r="BB38" s="100">
        <v>2070.07</v>
      </c>
      <c r="BC38" s="100">
        <v>2057.77</v>
      </c>
      <c r="BD38" s="100">
        <v>2047.82</v>
      </c>
      <c r="BE38" s="100">
        <v>1883.38</v>
      </c>
      <c r="BF38" s="100">
        <v>1821.65</v>
      </c>
      <c r="BG38" s="100">
        <v>1991.26</v>
      </c>
      <c r="BH38" s="100">
        <v>1672.14</v>
      </c>
      <c r="BI38" s="100">
        <v>1692.83</v>
      </c>
      <c r="BJ38" s="100">
        <v>1446.71</v>
      </c>
      <c r="BK38" s="100">
        <v>38.23</v>
      </c>
      <c r="BL38" s="100">
        <v>46.36</v>
      </c>
      <c r="BM38" s="100">
        <v>29.19</v>
      </c>
      <c r="BN38" s="100">
        <v>22.64</v>
      </c>
      <c r="BO38" s="100">
        <v>16.86</v>
      </c>
      <c r="BP38" s="100">
        <v>17.13</v>
      </c>
      <c r="BQ38" s="100">
        <v>5.44</v>
      </c>
      <c r="BR38" s="100">
        <v>11.82</v>
      </c>
      <c r="BS38" s="100">
        <v>18.7</v>
      </c>
      <c r="BT38" s="100">
        <v>4.87</v>
      </c>
      <c r="BU38" s="100">
        <v>5.49</v>
      </c>
      <c r="BV38" s="100">
        <v>6.26</v>
      </c>
      <c r="BW38" s="100">
        <v>4.02</v>
      </c>
      <c r="BX38" s="107">
        <f t="shared" si="0"/>
        <v>32979.72</v>
      </c>
    </row>
    <row r="39" spans="1:76" ht="15.75">
      <c r="A39" s="106">
        <v>38</v>
      </c>
      <c r="B39" s="106" t="s">
        <v>49</v>
      </c>
      <c r="C39" s="100">
        <v>39.23</v>
      </c>
      <c r="D39" s="100">
        <v>97.7</v>
      </c>
      <c r="E39" s="100">
        <v>127.23</v>
      </c>
      <c r="F39" s="100">
        <v>105.02</v>
      </c>
      <c r="G39" s="100">
        <v>128.82</v>
      </c>
      <c r="H39" s="100">
        <v>140.39</v>
      </c>
      <c r="I39" s="100">
        <v>149.06</v>
      </c>
      <c r="J39" s="100">
        <v>177.47</v>
      </c>
      <c r="K39" s="100">
        <v>144.41</v>
      </c>
      <c r="L39" s="100">
        <v>147.32</v>
      </c>
      <c r="M39" s="100">
        <v>144.91</v>
      </c>
      <c r="N39" s="100">
        <v>136.99</v>
      </c>
      <c r="O39" s="100">
        <v>93.3</v>
      </c>
      <c r="P39" s="100">
        <v>84.53</v>
      </c>
      <c r="Q39" s="100">
        <v>0</v>
      </c>
      <c r="R39" s="100">
        <v>0</v>
      </c>
      <c r="S39" s="100">
        <v>2.1</v>
      </c>
      <c r="T39" s="100">
        <v>3.49</v>
      </c>
      <c r="U39" s="100">
        <v>2.82</v>
      </c>
      <c r="V39" s="100">
        <v>0</v>
      </c>
      <c r="W39" s="100">
        <v>2.01</v>
      </c>
      <c r="X39" s="100">
        <v>0</v>
      </c>
      <c r="Y39" s="100">
        <v>0.93</v>
      </c>
      <c r="Z39" s="100">
        <v>0.91</v>
      </c>
      <c r="AA39" s="100">
        <v>0</v>
      </c>
      <c r="AB39" s="100">
        <v>0.93</v>
      </c>
      <c r="AC39" s="100">
        <v>0.68</v>
      </c>
      <c r="AD39" s="100">
        <v>3.47</v>
      </c>
      <c r="AE39" s="100">
        <v>0.08</v>
      </c>
      <c r="AF39" s="100">
        <v>0.08</v>
      </c>
      <c r="AG39" s="100">
        <v>0.16</v>
      </c>
      <c r="AH39" s="100">
        <v>0.06</v>
      </c>
      <c r="AI39" s="100">
        <v>0</v>
      </c>
      <c r="AJ39" s="100">
        <v>0</v>
      </c>
      <c r="AK39" s="100">
        <v>0</v>
      </c>
      <c r="AL39" s="100">
        <v>0</v>
      </c>
      <c r="AM39" s="100">
        <v>0.1</v>
      </c>
      <c r="AN39" s="100">
        <v>1.25</v>
      </c>
      <c r="AO39" s="100">
        <v>0.51</v>
      </c>
      <c r="AP39" s="100">
        <v>1.06</v>
      </c>
      <c r="AQ39" s="100">
        <v>0.45</v>
      </c>
      <c r="AR39" s="100">
        <v>0.17</v>
      </c>
      <c r="AS39" s="100">
        <v>38.46</v>
      </c>
      <c r="AT39" s="100">
        <v>39.48</v>
      </c>
      <c r="AU39" s="100">
        <v>32.85</v>
      </c>
      <c r="AV39" s="100">
        <v>34.99</v>
      </c>
      <c r="AW39" s="100">
        <v>8.59</v>
      </c>
      <c r="AX39" s="100">
        <v>411.22</v>
      </c>
      <c r="AY39" s="100">
        <v>369.83</v>
      </c>
      <c r="AZ39" s="100">
        <v>285.56</v>
      </c>
      <c r="BA39" s="100">
        <v>309.78</v>
      </c>
      <c r="BB39" s="100">
        <v>311.4</v>
      </c>
      <c r="BC39" s="100">
        <v>288.87</v>
      </c>
      <c r="BD39" s="100">
        <v>289.29</v>
      </c>
      <c r="BE39" s="100">
        <v>313.42</v>
      </c>
      <c r="BF39" s="100">
        <v>303.31</v>
      </c>
      <c r="BG39" s="100">
        <v>269.99</v>
      </c>
      <c r="BH39" s="100">
        <v>255.78</v>
      </c>
      <c r="BI39" s="100">
        <v>244.46</v>
      </c>
      <c r="BJ39" s="100">
        <v>180.98</v>
      </c>
      <c r="BK39" s="100">
        <v>12.03</v>
      </c>
      <c r="BL39" s="100">
        <v>12.48</v>
      </c>
      <c r="BM39" s="100">
        <v>9.28</v>
      </c>
      <c r="BN39" s="100">
        <v>12.45</v>
      </c>
      <c r="BO39" s="100">
        <v>4.63</v>
      </c>
      <c r="BP39" s="100">
        <v>3.45</v>
      </c>
      <c r="BQ39" s="100">
        <v>0.68</v>
      </c>
      <c r="BR39" s="100">
        <v>2.19</v>
      </c>
      <c r="BS39" s="100">
        <v>1.75</v>
      </c>
      <c r="BT39" s="100">
        <v>2.9</v>
      </c>
      <c r="BU39" s="100">
        <v>1.57</v>
      </c>
      <c r="BV39" s="100">
        <v>3.86</v>
      </c>
      <c r="BW39" s="100">
        <v>0.53</v>
      </c>
      <c r="BX39" s="107">
        <f t="shared" si="0"/>
        <v>5793.699999999997</v>
      </c>
    </row>
    <row r="40" spans="1:76" ht="15.75">
      <c r="A40" s="106">
        <v>39</v>
      </c>
      <c r="B40" s="106" t="s">
        <v>50</v>
      </c>
      <c r="C40" s="100">
        <v>6.38</v>
      </c>
      <c r="D40" s="100">
        <v>20.01</v>
      </c>
      <c r="E40" s="100">
        <v>23.09</v>
      </c>
      <c r="F40" s="100">
        <v>13.14</v>
      </c>
      <c r="G40" s="100">
        <v>22.71</v>
      </c>
      <c r="H40" s="100">
        <v>9.03</v>
      </c>
      <c r="I40" s="100">
        <v>13.22</v>
      </c>
      <c r="J40" s="100">
        <v>13.06</v>
      </c>
      <c r="K40" s="100">
        <v>21.1</v>
      </c>
      <c r="L40" s="100">
        <v>26.91</v>
      </c>
      <c r="M40" s="100">
        <v>34.58</v>
      </c>
      <c r="N40" s="100">
        <v>33.29</v>
      </c>
      <c r="O40" s="100">
        <v>11.61</v>
      </c>
      <c r="P40" s="100">
        <v>15.72</v>
      </c>
      <c r="Q40" s="100">
        <v>1</v>
      </c>
      <c r="R40" s="100">
        <v>2.22</v>
      </c>
      <c r="S40" s="100">
        <v>0</v>
      </c>
      <c r="T40" s="100">
        <v>3.36</v>
      </c>
      <c r="U40" s="100">
        <v>0</v>
      </c>
      <c r="V40" s="100">
        <v>1.01</v>
      </c>
      <c r="W40" s="100">
        <v>1.29</v>
      </c>
      <c r="X40" s="100">
        <v>5.39</v>
      </c>
      <c r="Y40" s="100">
        <v>7.52</v>
      </c>
      <c r="Z40" s="100">
        <v>5.78</v>
      </c>
      <c r="AA40" s="100">
        <v>5.76</v>
      </c>
      <c r="AB40" s="100">
        <v>3.81</v>
      </c>
      <c r="AC40" s="100">
        <v>2.81</v>
      </c>
      <c r="AD40" s="100">
        <v>0</v>
      </c>
      <c r="AE40" s="100">
        <v>0</v>
      </c>
      <c r="AF40" s="100">
        <v>2.14</v>
      </c>
      <c r="AG40" s="100">
        <v>0.45</v>
      </c>
      <c r="AH40" s="100">
        <v>0</v>
      </c>
      <c r="AI40" s="100">
        <v>0</v>
      </c>
      <c r="AJ40" s="100">
        <v>0.98</v>
      </c>
      <c r="AK40" s="100">
        <v>0</v>
      </c>
      <c r="AL40" s="100">
        <v>0.36</v>
      </c>
      <c r="AM40" s="100">
        <v>0.24</v>
      </c>
      <c r="AN40" s="100">
        <v>0</v>
      </c>
      <c r="AO40" s="100">
        <v>0</v>
      </c>
      <c r="AP40" s="100">
        <v>0.6</v>
      </c>
      <c r="AQ40" s="100">
        <v>0</v>
      </c>
      <c r="AR40" s="100">
        <v>0</v>
      </c>
      <c r="AS40" s="100">
        <v>20.02</v>
      </c>
      <c r="AT40" s="100">
        <v>13.9</v>
      </c>
      <c r="AU40" s="100">
        <v>9.56</v>
      </c>
      <c r="AV40" s="100">
        <v>17.7</v>
      </c>
      <c r="AW40" s="100">
        <v>0</v>
      </c>
      <c r="AX40" s="100">
        <v>117.73</v>
      </c>
      <c r="AY40" s="100">
        <v>98.02</v>
      </c>
      <c r="AZ40" s="100">
        <v>104.13</v>
      </c>
      <c r="BA40" s="100">
        <v>98.55</v>
      </c>
      <c r="BB40" s="100">
        <v>94.29</v>
      </c>
      <c r="BC40" s="100">
        <v>83.12</v>
      </c>
      <c r="BD40" s="100">
        <v>91.66</v>
      </c>
      <c r="BE40" s="100">
        <v>78.15</v>
      </c>
      <c r="BF40" s="100">
        <v>70.52</v>
      </c>
      <c r="BG40" s="100">
        <v>69.12</v>
      </c>
      <c r="BH40" s="100">
        <v>46.45</v>
      </c>
      <c r="BI40" s="100">
        <v>54.08</v>
      </c>
      <c r="BJ40" s="100">
        <v>45.62</v>
      </c>
      <c r="BK40" s="100">
        <v>0.22</v>
      </c>
      <c r="BL40" s="100">
        <v>0</v>
      </c>
      <c r="BM40" s="100">
        <v>0</v>
      </c>
      <c r="BN40" s="100">
        <v>0.2</v>
      </c>
      <c r="BO40" s="100">
        <v>0</v>
      </c>
      <c r="BP40" s="100">
        <v>0.18</v>
      </c>
      <c r="BQ40" s="100">
        <v>0</v>
      </c>
      <c r="BR40" s="100">
        <v>0</v>
      </c>
      <c r="BS40" s="100">
        <v>0</v>
      </c>
      <c r="BT40" s="100">
        <v>0.14</v>
      </c>
      <c r="BU40" s="100">
        <v>0.1</v>
      </c>
      <c r="BV40" s="100">
        <v>0</v>
      </c>
      <c r="BW40" s="100">
        <v>0</v>
      </c>
      <c r="BX40" s="107">
        <f t="shared" si="0"/>
        <v>1422.03</v>
      </c>
    </row>
    <row r="41" spans="1:76" ht="15.75">
      <c r="A41" s="106">
        <v>40</v>
      </c>
      <c r="B41" s="106" t="s">
        <v>51</v>
      </c>
      <c r="C41" s="100">
        <v>85.27</v>
      </c>
      <c r="D41" s="100">
        <v>47.87</v>
      </c>
      <c r="E41" s="100">
        <v>42.73</v>
      </c>
      <c r="F41" s="100">
        <v>47.32</v>
      </c>
      <c r="G41" s="100">
        <v>45.41</v>
      </c>
      <c r="H41" s="100">
        <v>38.28</v>
      </c>
      <c r="I41" s="100">
        <v>46.52</v>
      </c>
      <c r="J41" s="100">
        <v>35.82</v>
      </c>
      <c r="K41" s="100">
        <v>40.26</v>
      </c>
      <c r="L41" s="100">
        <v>65.15</v>
      </c>
      <c r="M41" s="100">
        <v>66.97</v>
      </c>
      <c r="N41" s="100">
        <v>57.17</v>
      </c>
      <c r="O41" s="100">
        <v>42.83</v>
      </c>
      <c r="P41" s="100">
        <v>30.57</v>
      </c>
      <c r="Q41" s="100">
        <v>1.12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23.06</v>
      </c>
      <c r="AT41" s="100">
        <v>24.65</v>
      </c>
      <c r="AU41" s="100">
        <v>17.17</v>
      </c>
      <c r="AV41" s="100">
        <v>33.39</v>
      </c>
      <c r="AW41" s="100">
        <v>7.76</v>
      </c>
      <c r="AX41" s="100">
        <v>181.01</v>
      </c>
      <c r="AY41" s="100">
        <v>176.76</v>
      </c>
      <c r="AZ41" s="100">
        <v>146.42</v>
      </c>
      <c r="BA41" s="100">
        <v>139.76</v>
      </c>
      <c r="BB41" s="100">
        <v>135.1</v>
      </c>
      <c r="BC41" s="100">
        <v>138.09</v>
      </c>
      <c r="BD41" s="100">
        <v>151.6</v>
      </c>
      <c r="BE41" s="100">
        <v>157.52</v>
      </c>
      <c r="BF41" s="100">
        <v>132.05</v>
      </c>
      <c r="BG41" s="100">
        <v>150.93</v>
      </c>
      <c r="BH41" s="100">
        <v>99.97</v>
      </c>
      <c r="BI41" s="100">
        <v>105.72</v>
      </c>
      <c r="BJ41" s="100">
        <v>110.51</v>
      </c>
      <c r="BK41" s="100">
        <v>1.19</v>
      </c>
      <c r="BL41" s="100">
        <v>0.94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0.99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7">
        <f t="shared" si="0"/>
        <v>2627.879999999999</v>
      </c>
    </row>
    <row r="42" spans="1:76" ht="15.75">
      <c r="A42" s="106">
        <v>41</v>
      </c>
      <c r="B42" s="106" t="s">
        <v>52</v>
      </c>
      <c r="C42" s="100">
        <v>337.11</v>
      </c>
      <c r="D42" s="100">
        <v>405.68</v>
      </c>
      <c r="E42" s="100">
        <v>568.38</v>
      </c>
      <c r="F42" s="100">
        <v>666.61</v>
      </c>
      <c r="G42" s="100">
        <v>819.34</v>
      </c>
      <c r="H42" s="100">
        <v>847.66</v>
      </c>
      <c r="I42" s="100">
        <v>897.99</v>
      </c>
      <c r="J42" s="100">
        <v>751.92</v>
      </c>
      <c r="K42" s="100">
        <v>734.47</v>
      </c>
      <c r="L42" s="100">
        <v>693.01</v>
      </c>
      <c r="M42" s="100">
        <v>828.45</v>
      </c>
      <c r="N42" s="100">
        <v>727.14</v>
      </c>
      <c r="O42" s="100">
        <v>577.32</v>
      </c>
      <c r="P42" s="100">
        <v>514.17</v>
      </c>
      <c r="Q42" s="100">
        <v>78.18</v>
      </c>
      <c r="R42" s="100">
        <v>50.89</v>
      </c>
      <c r="S42" s="100">
        <v>42.79</v>
      </c>
      <c r="T42" s="100">
        <v>29.02</v>
      </c>
      <c r="U42" s="100">
        <v>38.32</v>
      </c>
      <c r="V42" s="100">
        <v>23.23</v>
      </c>
      <c r="W42" s="100">
        <v>27.95</v>
      </c>
      <c r="X42" s="100">
        <v>25.7</v>
      </c>
      <c r="Y42" s="100">
        <v>15.66</v>
      </c>
      <c r="Z42" s="100">
        <v>17.82</v>
      </c>
      <c r="AA42" s="100">
        <v>13.65</v>
      </c>
      <c r="AB42" s="100">
        <v>11.16</v>
      </c>
      <c r="AC42" s="100">
        <v>4.76</v>
      </c>
      <c r="AD42" s="100">
        <v>20.1</v>
      </c>
      <c r="AE42" s="100">
        <v>3.66</v>
      </c>
      <c r="AF42" s="100">
        <v>3.28</v>
      </c>
      <c r="AG42" s="100">
        <v>2.11</v>
      </c>
      <c r="AH42" s="100">
        <v>0.36</v>
      </c>
      <c r="AI42" s="100">
        <v>4.14</v>
      </c>
      <c r="AJ42" s="100">
        <v>1.37</v>
      </c>
      <c r="AK42" s="100">
        <v>4.71</v>
      </c>
      <c r="AL42" s="100">
        <v>3.78</v>
      </c>
      <c r="AM42" s="100">
        <v>1.32</v>
      </c>
      <c r="AN42" s="100">
        <v>0.81</v>
      </c>
      <c r="AO42" s="100">
        <v>3.86</v>
      </c>
      <c r="AP42" s="100">
        <v>3.88</v>
      </c>
      <c r="AQ42" s="100">
        <v>5.52</v>
      </c>
      <c r="AR42" s="100">
        <v>10.59</v>
      </c>
      <c r="AS42" s="100">
        <v>318.21</v>
      </c>
      <c r="AT42" s="100">
        <v>245.68</v>
      </c>
      <c r="AU42" s="100">
        <v>224.81</v>
      </c>
      <c r="AV42" s="100">
        <v>283.82</v>
      </c>
      <c r="AW42" s="100">
        <v>93.14</v>
      </c>
      <c r="AX42" s="100">
        <v>2570.57</v>
      </c>
      <c r="AY42" s="100">
        <v>2342.16</v>
      </c>
      <c r="AZ42" s="100">
        <v>2167.79</v>
      </c>
      <c r="BA42" s="100">
        <v>2303.25</v>
      </c>
      <c r="BB42" s="100">
        <v>2378.5</v>
      </c>
      <c r="BC42" s="100">
        <v>2324.68</v>
      </c>
      <c r="BD42" s="100">
        <v>2354.16</v>
      </c>
      <c r="BE42" s="100">
        <v>2224.36</v>
      </c>
      <c r="BF42" s="100">
        <v>2387.9</v>
      </c>
      <c r="BG42" s="100">
        <v>2329.25</v>
      </c>
      <c r="BH42" s="100">
        <v>2017.5</v>
      </c>
      <c r="BI42" s="100">
        <v>1741.26</v>
      </c>
      <c r="BJ42" s="100">
        <v>1487</v>
      </c>
      <c r="BK42" s="100">
        <v>695.24</v>
      </c>
      <c r="BL42" s="100">
        <v>553.72</v>
      </c>
      <c r="BM42" s="100">
        <v>405.11</v>
      </c>
      <c r="BN42" s="100">
        <v>291.14</v>
      </c>
      <c r="BO42" s="100">
        <v>166.83</v>
      </c>
      <c r="BP42" s="100">
        <v>97.21</v>
      </c>
      <c r="BQ42" s="100">
        <v>81.06</v>
      </c>
      <c r="BR42" s="100">
        <v>83.44</v>
      </c>
      <c r="BS42" s="100">
        <v>69.74</v>
      </c>
      <c r="BT42" s="100">
        <v>112.07</v>
      </c>
      <c r="BU42" s="100">
        <v>85.25</v>
      </c>
      <c r="BV42" s="100">
        <v>65.37</v>
      </c>
      <c r="BW42" s="100">
        <v>34.65</v>
      </c>
      <c r="BX42" s="107">
        <f t="shared" si="0"/>
        <v>42352.740000000005</v>
      </c>
    </row>
    <row r="43" spans="1:76" ht="15.75">
      <c r="A43" s="106">
        <v>42</v>
      </c>
      <c r="B43" s="106" t="s">
        <v>53</v>
      </c>
      <c r="C43" s="100">
        <v>69.22</v>
      </c>
      <c r="D43" s="100">
        <v>396.82</v>
      </c>
      <c r="E43" s="100">
        <v>505.67</v>
      </c>
      <c r="F43" s="100">
        <v>572.05</v>
      </c>
      <c r="G43" s="100">
        <v>667.11</v>
      </c>
      <c r="H43" s="100">
        <v>735.56</v>
      </c>
      <c r="I43" s="100">
        <v>697.95</v>
      </c>
      <c r="J43" s="100">
        <v>717.6</v>
      </c>
      <c r="K43" s="100">
        <v>668.9</v>
      </c>
      <c r="L43" s="100">
        <v>630.25</v>
      </c>
      <c r="M43" s="100">
        <v>607.22</v>
      </c>
      <c r="N43" s="100">
        <v>635.4</v>
      </c>
      <c r="O43" s="100">
        <v>538.85</v>
      </c>
      <c r="P43" s="100">
        <v>554.42</v>
      </c>
      <c r="Q43" s="100">
        <v>105.63</v>
      </c>
      <c r="R43" s="100">
        <v>2.16</v>
      </c>
      <c r="S43" s="100">
        <v>5.49</v>
      </c>
      <c r="T43" s="100">
        <v>7.11</v>
      </c>
      <c r="U43" s="100">
        <v>0.45</v>
      </c>
      <c r="V43" s="100">
        <v>0.43</v>
      </c>
      <c r="W43" s="100">
        <v>0.65</v>
      </c>
      <c r="X43" s="100">
        <v>0.53</v>
      </c>
      <c r="Y43" s="100">
        <v>0.62</v>
      </c>
      <c r="Z43" s="100">
        <v>26.14</v>
      </c>
      <c r="AA43" s="100">
        <v>16.58</v>
      </c>
      <c r="AB43" s="100">
        <v>27.56</v>
      </c>
      <c r="AC43" s="100">
        <v>13.1</v>
      </c>
      <c r="AD43" s="100">
        <v>18.91</v>
      </c>
      <c r="AE43" s="100">
        <v>2.61</v>
      </c>
      <c r="AF43" s="100">
        <v>1.92</v>
      </c>
      <c r="AG43" s="100">
        <v>0.32</v>
      </c>
      <c r="AH43" s="100">
        <v>1.57</v>
      </c>
      <c r="AI43" s="100">
        <v>1.16</v>
      </c>
      <c r="AJ43" s="100">
        <v>0</v>
      </c>
      <c r="AK43" s="100">
        <v>0.47</v>
      </c>
      <c r="AL43" s="100">
        <v>1.47</v>
      </c>
      <c r="AM43" s="100">
        <v>0.21</v>
      </c>
      <c r="AN43" s="100">
        <v>3.3</v>
      </c>
      <c r="AO43" s="100">
        <v>2.1</v>
      </c>
      <c r="AP43" s="100">
        <v>0.32</v>
      </c>
      <c r="AQ43" s="100">
        <v>2.04</v>
      </c>
      <c r="AR43" s="100">
        <v>2.14</v>
      </c>
      <c r="AS43" s="100">
        <v>423.7</v>
      </c>
      <c r="AT43" s="100">
        <v>270.04</v>
      </c>
      <c r="AU43" s="100">
        <v>246.02</v>
      </c>
      <c r="AV43" s="100">
        <v>680.25</v>
      </c>
      <c r="AW43" s="100">
        <v>17.99</v>
      </c>
      <c r="AX43" s="100">
        <v>2758</v>
      </c>
      <c r="AY43" s="100">
        <v>2380.19</v>
      </c>
      <c r="AZ43" s="100">
        <v>2423.82</v>
      </c>
      <c r="BA43" s="100">
        <v>2541.3</v>
      </c>
      <c r="BB43" s="100">
        <v>2616.46</v>
      </c>
      <c r="BC43" s="100">
        <v>2586.22</v>
      </c>
      <c r="BD43" s="100">
        <v>2662.65</v>
      </c>
      <c r="BE43" s="100">
        <v>2522.3</v>
      </c>
      <c r="BF43" s="100">
        <v>2510.04</v>
      </c>
      <c r="BG43" s="100">
        <v>2320.31</v>
      </c>
      <c r="BH43" s="100">
        <v>2238.47</v>
      </c>
      <c r="BI43" s="100">
        <v>1909.26</v>
      </c>
      <c r="BJ43" s="100">
        <v>1548.83</v>
      </c>
      <c r="BK43" s="100">
        <v>231.51</v>
      </c>
      <c r="BL43" s="100">
        <v>154.32</v>
      </c>
      <c r="BM43" s="100">
        <v>144.81</v>
      </c>
      <c r="BN43" s="100">
        <v>141.91</v>
      </c>
      <c r="BO43" s="100">
        <v>151.6</v>
      </c>
      <c r="BP43" s="100">
        <v>90.27</v>
      </c>
      <c r="BQ43" s="100">
        <v>55.01</v>
      </c>
      <c r="BR43" s="100">
        <v>53.91</v>
      </c>
      <c r="BS43" s="100">
        <v>49.34</v>
      </c>
      <c r="BT43" s="100">
        <v>29.34</v>
      </c>
      <c r="BU43" s="100">
        <v>39.27</v>
      </c>
      <c r="BV43" s="100">
        <v>37.27</v>
      </c>
      <c r="BW43" s="100">
        <v>24.02</v>
      </c>
      <c r="BX43" s="107">
        <f t="shared" si="0"/>
        <v>42100.43999999999</v>
      </c>
    </row>
    <row r="44" spans="1:76" ht="15.75">
      <c r="A44" s="106">
        <v>43</v>
      </c>
      <c r="B44" s="106" t="s">
        <v>54</v>
      </c>
      <c r="C44" s="100">
        <v>92.09</v>
      </c>
      <c r="D44" s="100">
        <v>158.93</v>
      </c>
      <c r="E44" s="100">
        <v>198.35</v>
      </c>
      <c r="F44" s="100">
        <v>255.85</v>
      </c>
      <c r="G44" s="100">
        <v>316.43</v>
      </c>
      <c r="H44" s="100">
        <v>265.89</v>
      </c>
      <c r="I44" s="100">
        <v>321.94</v>
      </c>
      <c r="J44" s="100">
        <v>309.96</v>
      </c>
      <c r="K44" s="100">
        <v>282.1</v>
      </c>
      <c r="L44" s="100">
        <v>327.05</v>
      </c>
      <c r="M44" s="100">
        <v>201.15</v>
      </c>
      <c r="N44" s="100">
        <v>179.97</v>
      </c>
      <c r="O44" s="100">
        <v>158.44</v>
      </c>
      <c r="P44" s="100">
        <v>176.08</v>
      </c>
      <c r="Q44" s="100">
        <v>4.55</v>
      </c>
      <c r="R44" s="100">
        <v>4.49</v>
      </c>
      <c r="S44" s="100">
        <v>3.94</v>
      </c>
      <c r="T44" s="100">
        <v>7.94</v>
      </c>
      <c r="U44" s="100">
        <v>6.01</v>
      </c>
      <c r="V44" s="100">
        <v>6.63</v>
      </c>
      <c r="W44" s="100">
        <v>4.18</v>
      </c>
      <c r="X44" s="100">
        <v>12.6</v>
      </c>
      <c r="Y44" s="100">
        <v>13.99</v>
      </c>
      <c r="Z44" s="100">
        <v>13.35</v>
      </c>
      <c r="AA44" s="100">
        <v>18.95</v>
      </c>
      <c r="AB44" s="100">
        <v>21.15</v>
      </c>
      <c r="AC44" s="100">
        <v>10.27</v>
      </c>
      <c r="AD44" s="100">
        <v>12.54</v>
      </c>
      <c r="AE44" s="100">
        <v>9.48</v>
      </c>
      <c r="AF44" s="100">
        <v>2.31</v>
      </c>
      <c r="AG44" s="100">
        <v>3.05</v>
      </c>
      <c r="AH44" s="100">
        <v>8.19</v>
      </c>
      <c r="AI44" s="100">
        <v>5.14</v>
      </c>
      <c r="AJ44" s="100">
        <v>7.08</v>
      </c>
      <c r="AK44" s="100">
        <v>7.55</v>
      </c>
      <c r="AL44" s="100">
        <v>8.46</v>
      </c>
      <c r="AM44" s="100">
        <v>7.46</v>
      </c>
      <c r="AN44" s="100">
        <v>7.48</v>
      </c>
      <c r="AO44" s="100">
        <v>13.26</v>
      </c>
      <c r="AP44" s="100">
        <v>8.38</v>
      </c>
      <c r="AQ44" s="100">
        <v>6.73</v>
      </c>
      <c r="AR44" s="100">
        <v>14.31</v>
      </c>
      <c r="AS44" s="100">
        <v>220.65</v>
      </c>
      <c r="AT44" s="100">
        <v>192.05</v>
      </c>
      <c r="AU44" s="100">
        <v>141.8</v>
      </c>
      <c r="AV44" s="100">
        <v>126.53</v>
      </c>
      <c r="AW44" s="100">
        <v>21.72</v>
      </c>
      <c r="AX44" s="100">
        <v>924.71</v>
      </c>
      <c r="AY44" s="100">
        <v>885.27</v>
      </c>
      <c r="AZ44" s="100">
        <v>782.56</v>
      </c>
      <c r="BA44" s="100">
        <v>888.64</v>
      </c>
      <c r="BB44" s="100">
        <v>844.92</v>
      </c>
      <c r="BC44" s="100">
        <v>952.31</v>
      </c>
      <c r="BD44" s="100">
        <v>974.12</v>
      </c>
      <c r="BE44" s="100">
        <v>1006.47</v>
      </c>
      <c r="BF44" s="100">
        <v>1010.73</v>
      </c>
      <c r="BG44" s="100">
        <v>1049.42</v>
      </c>
      <c r="BH44" s="100">
        <v>1029.75</v>
      </c>
      <c r="BI44" s="100">
        <v>964.74</v>
      </c>
      <c r="BJ44" s="100">
        <v>942.86</v>
      </c>
      <c r="BK44" s="100">
        <v>301.93</v>
      </c>
      <c r="BL44" s="100">
        <v>224.32</v>
      </c>
      <c r="BM44" s="100">
        <v>164.22</v>
      </c>
      <c r="BN44" s="100">
        <v>128.34</v>
      </c>
      <c r="BO44" s="100">
        <v>109.66</v>
      </c>
      <c r="BP44" s="100">
        <v>55.09</v>
      </c>
      <c r="BQ44" s="100">
        <v>25.9</v>
      </c>
      <c r="BR44" s="100">
        <v>27.9</v>
      </c>
      <c r="BS44" s="100">
        <v>31.45</v>
      </c>
      <c r="BT44" s="100">
        <v>36.75</v>
      </c>
      <c r="BU44" s="100">
        <v>43.97</v>
      </c>
      <c r="BV44" s="100">
        <v>21.96</v>
      </c>
      <c r="BW44" s="100">
        <v>17.88</v>
      </c>
      <c r="BX44" s="107">
        <f t="shared" si="0"/>
        <v>17642.320000000003</v>
      </c>
    </row>
    <row r="45" spans="1:76" ht="15.75">
      <c r="A45" s="106">
        <v>44</v>
      </c>
      <c r="B45" s="106" t="s">
        <v>55</v>
      </c>
      <c r="C45" s="100">
        <v>60.65</v>
      </c>
      <c r="D45" s="100">
        <v>76.73</v>
      </c>
      <c r="E45" s="100">
        <v>100.26</v>
      </c>
      <c r="F45" s="100">
        <v>105.19</v>
      </c>
      <c r="G45" s="100">
        <v>140.15</v>
      </c>
      <c r="H45" s="100">
        <v>134.73</v>
      </c>
      <c r="I45" s="100">
        <v>160.59</v>
      </c>
      <c r="J45" s="100">
        <v>145.5</v>
      </c>
      <c r="K45" s="100">
        <v>173.27</v>
      </c>
      <c r="L45" s="100">
        <v>161.32</v>
      </c>
      <c r="M45" s="100">
        <v>163</v>
      </c>
      <c r="N45" s="100">
        <v>161.71</v>
      </c>
      <c r="O45" s="100">
        <v>124.21</v>
      </c>
      <c r="P45" s="100">
        <v>99.33</v>
      </c>
      <c r="Q45" s="100">
        <v>0</v>
      </c>
      <c r="R45" s="100">
        <v>0</v>
      </c>
      <c r="S45" s="100">
        <v>7.68</v>
      </c>
      <c r="T45" s="100">
        <v>4.02</v>
      </c>
      <c r="U45" s="100">
        <v>6.86</v>
      </c>
      <c r="V45" s="100">
        <v>2.05</v>
      </c>
      <c r="W45" s="100">
        <v>7.69</v>
      </c>
      <c r="X45" s="100">
        <v>1.85</v>
      </c>
      <c r="Y45" s="100">
        <v>6.86</v>
      </c>
      <c r="Z45" s="100">
        <v>4.3</v>
      </c>
      <c r="AA45" s="100">
        <v>0.93</v>
      </c>
      <c r="AB45" s="100">
        <v>4.97</v>
      </c>
      <c r="AC45" s="100">
        <v>2.15</v>
      </c>
      <c r="AD45" s="100">
        <v>2.22</v>
      </c>
      <c r="AE45" s="100">
        <v>0</v>
      </c>
      <c r="AF45" s="100">
        <v>1.05</v>
      </c>
      <c r="AG45" s="100">
        <v>0</v>
      </c>
      <c r="AH45" s="100">
        <v>0</v>
      </c>
      <c r="AI45" s="100">
        <v>0</v>
      </c>
      <c r="AJ45" s="100">
        <v>0</v>
      </c>
      <c r="AK45" s="100">
        <v>1.03</v>
      </c>
      <c r="AL45" s="100">
        <v>0</v>
      </c>
      <c r="AM45" s="100">
        <v>0</v>
      </c>
      <c r="AN45" s="100">
        <v>2.65</v>
      </c>
      <c r="AO45" s="100">
        <v>0.88</v>
      </c>
      <c r="AP45" s="100">
        <v>0</v>
      </c>
      <c r="AQ45" s="100">
        <v>0</v>
      </c>
      <c r="AR45" s="100">
        <v>3.14</v>
      </c>
      <c r="AS45" s="100">
        <v>74.49</v>
      </c>
      <c r="AT45" s="100">
        <v>35.84</v>
      </c>
      <c r="AU45" s="100">
        <v>58.75</v>
      </c>
      <c r="AV45" s="100">
        <v>45.79</v>
      </c>
      <c r="AW45" s="100">
        <v>1.08</v>
      </c>
      <c r="AX45" s="100">
        <v>476.78</v>
      </c>
      <c r="AY45" s="100">
        <v>479.45</v>
      </c>
      <c r="AZ45" s="100">
        <v>429.68</v>
      </c>
      <c r="BA45" s="100">
        <v>435.33</v>
      </c>
      <c r="BB45" s="100">
        <v>398.27</v>
      </c>
      <c r="BC45" s="100">
        <v>425.2</v>
      </c>
      <c r="BD45" s="100">
        <v>379.74</v>
      </c>
      <c r="BE45" s="100">
        <v>426.48</v>
      </c>
      <c r="BF45" s="100">
        <v>368.62</v>
      </c>
      <c r="BG45" s="100">
        <v>446.16</v>
      </c>
      <c r="BH45" s="100">
        <v>436.49</v>
      </c>
      <c r="BI45" s="100">
        <v>404.04</v>
      </c>
      <c r="BJ45" s="100">
        <v>365.36</v>
      </c>
      <c r="BK45" s="100">
        <v>48.42</v>
      </c>
      <c r="BL45" s="100">
        <v>41.29</v>
      </c>
      <c r="BM45" s="100">
        <v>36.24</v>
      </c>
      <c r="BN45" s="100">
        <v>29.64</v>
      </c>
      <c r="BO45" s="100">
        <v>20.61</v>
      </c>
      <c r="BP45" s="100">
        <v>30.43</v>
      </c>
      <c r="BQ45" s="100">
        <v>21.57</v>
      </c>
      <c r="BR45" s="100">
        <v>32.07</v>
      </c>
      <c r="BS45" s="100">
        <v>25.2</v>
      </c>
      <c r="BT45" s="100">
        <v>34.97</v>
      </c>
      <c r="BU45" s="100">
        <v>23.21</v>
      </c>
      <c r="BV45" s="100">
        <v>26.38</v>
      </c>
      <c r="BW45" s="100">
        <v>23.43</v>
      </c>
      <c r="BX45" s="107">
        <f t="shared" si="0"/>
        <v>7947.979999999998</v>
      </c>
    </row>
    <row r="46" spans="1:76" ht="15.75">
      <c r="A46" s="106">
        <v>45</v>
      </c>
      <c r="B46" s="106" t="s">
        <v>56</v>
      </c>
      <c r="C46" s="100">
        <v>75.08</v>
      </c>
      <c r="D46" s="100">
        <v>126.65</v>
      </c>
      <c r="E46" s="100">
        <v>144.9</v>
      </c>
      <c r="F46" s="100">
        <v>146.28</v>
      </c>
      <c r="G46" s="100">
        <v>133.86</v>
      </c>
      <c r="H46" s="100">
        <v>155.71</v>
      </c>
      <c r="I46" s="100">
        <v>162.12</v>
      </c>
      <c r="J46" s="100">
        <v>132.33</v>
      </c>
      <c r="K46" s="100">
        <v>146.71</v>
      </c>
      <c r="L46" s="100">
        <v>157.75</v>
      </c>
      <c r="M46" s="100">
        <v>146.19</v>
      </c>
      <c r="N46" s="100">
        <v>127.62</v>
      </c>
      <c r="O46" s="100">
        <v>109.69</v>
      </c>
      <c r="P46" s="100">
        <v>130.04</v>
      </c>
      <c r="Q46" s="100">
        <v>2.35</v>
      </c>
      <c r="R46" s="100">
        <v>2.28</v>
      </c>
      <c r="S46" s="100">
        <v>4.05</v>
      </c>
      <c r="T46" s="100">
        <v>3.93</v>
      </c>
      <c r="U46" s="100">
        <v>3.92</v>
      </c>
      <c r="V46" s="100">
        <v>3.17</v>
      </c>
      <c r="W46" s="100">
        <v>0.96</v>
      </c>
      <c r="X46" s="100">
        <v>1.96</v>
      </c>
      <c r="Y46" s="100">
        <v>1.06</v>
      </c>
      <c r="Z46" s="100">
        <v>3.3</v>
      </c>
      <c r="AA46" s="100">
        <v>4.27</v>
      </c>
      <c r="AB46" s="100">
        <v>1.81</v>
      </c>
      <c r="AC46" s="100">
        <v>2.67</v>
      </c>
      <c r="AD46" s="100">
        <v>6.99</v>
      </c>
      <c r="AE46" s="100">
        <v>0</v>
      </c>
      <c r="AF46" s="100">
        <v>0.98</v>
      </c>
      <c r="AG46" s="100">
        <v>0.87</v>
      </c>
      <c r="AH46" s="100">
        <v>1.78</v>
      </c>
      <c r="AI46" s="100">
        <v>0.85</v>
      </c>
      <c r="AJ46" s="100">
        <v>0</v>
      </c>
      <c r="AK46" s="100">
        <v>2.49</v>
      </c>
      <c r="AL46" s="100">
        <v>2.54</v>
      </c>
      <c r="AM46" s="100">
        <v>1.83</v>
      </c>
      <c r="AN46" s="100">
        <v>0.96</v>
      </c>
      <c r="AO46" s="100">
        <v>0.93</v>
      </c>
      <c r="AP46" s="100">
        <v>0.79</v>
      </c>
      <c r="AQ46" s="100">
        <v>0.77</v>
      </c>
      <c r="AR46" s="100">
        <v>0.1</v>
      </c>
      <c r="AS46" s="100">
        <v>84.74</v>
      </c>
      <c r="AT46" s="100">
        <v>58.53</v>
      </c>
      <c r="AU46" s="100">
        <v>51.38</v>
      </c>
      <c r="AV46" s="100">
        <v>203.6</v>
      </c>
      <c r="AW46" s="100">
        <v>2.31</v>
      </c>
      <c r="AX46" s="100">
        <v>754.36</v>
      </c>
      <c r="AY46" s="100">
        <v>653.94</v>
      </c>
      <c r="AZ46" s="100">
        <v>654.8</v>
      </c>
      <c r="BA46" s="100">
        <v>659.39</v>
      </c>
      <c r="BB46" s="100">
        <v>714.4</v>
      </c>
      <c r="BC46" s="100">
        <v>646.66</v>
      </c>
      <c r="BD46" s="100">
        <v>741.15</v>
      </c>
      <c r="BE46" s="100">
        <v>753.95</v>
      </c>
      <c r="BF46" s="100">
        <v>773.6</v>
      </c>
      <c r="BG46" s="100">
        <v>685.87</v>
      </c>
      <c r="BH46" s="100">
        <v>625.78</v>
      </c>
      <c r="BI46" s="100">
        <v>527.66</v>
      </c>
      <c r="BJ46" s="100">
        <v>385.93</v>
      </c>
      <c r="BK46" s="100">
        <v>10.08</v>
      </c>
      <c r="BL46" s="100">
        <v>9.8</v>
      </c>
      <c r="BM46" s="100">
        <v>5.06</v>
      </c>
      <c r="BN46" s="100">
        <v>2.59</v>
      </c>
      <c r="BO46" s="100">
        <v>9.7</v>
      </c>
      <c r="BP46" s="100">
        <v>3.93</v>
      </c>
      <c r="BQ46" s="100">
        <v>2.29</v>
      </c>
      <c r="BR46" s="100">
        <v>1.83</v>
      </c>
      <c r="BS46" s="100">
        <v>3.81</v>
      </c>
      <c r="BT46" s="100">
        <v>3.06</v>
      </c>
      <c r="BU46" s="100">
        <v>0.79</v>
      </c>
      <c r="BV46" s="100">
        <v>0.61</v>
      </c>
      <c r="BW46" s="100">
        <v>2.65</v>
      </c>
      <c r="BX46" s="107">
        <f t="shared" si="0"/>
        <v>10986.79</v>
      </c>
    </row>
    <row r="47" spans="1:76" ht="15.75">
      <c r="A47" s="106">
        <v>46</v>
      </c>
      <c r="B47" s="106" t="s">
        <v>57</v>
      </c>
      <c r="C47" s="100">
        <v>179.04</v>
      </c>
      <c r="D47" s="100">
        <v>254.18</v>
      </c>
      <c r="E47" s="100">
        <v>318.44</v>
      </c>
      <c r="F47" s="100">
        <v>398.8</v>
      </c>
      <c r="G47" s="100">
        <v>469.98</v>
      </c>
      <c r="H47" s="100">
        <v>459.34</v>
      </c>
      <c r="I47" s="100">
        <v>427.53</v>
      </c>
      <c r="J47" s="100">
        <v>456.73</v>
      </c>
      <c r="K47" s="100">
        <v>456.66</v>
      </c>
      <c r="L47" s="100">
        <v>444.21</v>
      </c>
      <c r="M47" s="100">
        <v>514.18</v>
      </c>
      <c r="N47" s="100">
        <v>350.48</v>
      </c>
      <c r="O47" s="100">
        <v>261.45</v>
      </c>
      <c r="P47" s="100">
        <v>232.95</v>
      </c>
      <c r="Q47" s="100">
        <v>12.2</v>
      </c>
      <c r="R47" s="100">
        <v>9.67</v>
      </c>
      <c r="S47" s="100">
        <v>19.48</v>
      </c>
      <c r="T47" s="100">
        <v>8.77</v>
      </c>
      <c r="U47" s="100">
        <v>5.85</v>
      </c>
      <c r="V47" s="100">
        <v>10.22</v>
      </c>
      <c r="W47" s="100">
        <v>5.96</v>
      </c>
      <c r="X47" s="100">
        <v>3.36</v>
      </c>
      <c r="Y47" s="100">
        <v>10.58</v>
      </c>
      <c r="Z47" s="100">
        <v>6.66</v>
      </c>
      <c r="AA47" s="100">
        <v>10.66</v>
      </c>
      <c r="AB47" s="100">
        <v>7.85</v>
      </c>
      <c r="AC47" s="100">
        <v>5.05</v>
      </c>
      <c r="AD47" s="100">
        <v>36.24</v>
      </c>
      <c r="AE47" s="100">
        <v>6.72</v>
      </c>
      <c r="AF47" s="100">
        <v>3.29</v>
      </c>
      <c r="AG47" s="100">
        <v>11</v>
      </c>
      <c r="AH47" s="100">
        <v>3.15</v>
      </c>
      <c r="AI47" s="100">
        <v>7.09</v>
      </c>
      <c r="AJ47" s="100">
        <v>4.3</v>
      </c>
      <c r="AK47" s="100">
        <v>7.35</v>
      </c>
      <c r="AL47" s="100">
        <v>5.69</v>
      </c>
      <c r="AM47" s="100">
        <v>6.15</v>
      </c>
      <c r="AN47" s="100">
        <v>12.58</v>
      </c>
      <c r="AO47" s="100">
        <v>5.05</v>
      </c>
      <c r="AP47" s="100">
        <v>9.77</v>
      </c>
      <c r="AQ47" s="100">
        <v>5.86</v>
      </c>
      <c r="AR47" s="100">
        <v>20.47</v>
      </c>
      <c r="AS47" s="100">
        <v>254.89</v>
      </c>
      <c r="AT47" s="100">
        <v>185.54</v>
      </c>
      <c r="AU47" s="100">
        <v>207.66</v>
      </c>
      <c r="AV47" s="100">
        <v>256.98</v>
      </c>
      <c r="AW47" s="100">
        <v>21.54</v>
      </c>
      <c r="AX47" s="100">
        <v>2034.03</v>
      </c>
      <c r="AY47" s="100">
        <v>1846.05</v>
      </c>
      <c r="AZ47" s="100">
        <v>1687.61</v>
      </c>
      <c r="BA47" s="100">
        <v>1691.34</v>
      </c>
      <c r="BB47" s="100">
        <v>1629.34</v>
      </c>
      <c r="BC47" s="100">
        <v>1645.95</v>
      </c>
      <c r="BD47" s="100">
        <v>1624.4</v>
      </c>
      <c r="BE47" s="100">
        <v>1704.86</v>
      </c>
      <c r="BF47" s="100">
        <v>1701.22</v>
      </c>
      <c r="BG47" s="100">
        <v>1761.85</v>
      </c>
      <c r="BH47" s="100">
        <v>1732.05</v>
      </c>
      <c r="BI47" s="100">
        <v>1635</v>
      </c>
      <c r="BJ47" s="100">
        <v>1391.08</v>
      </c>
      <c r="BK47" s="100">
        <v>94.92</v>
      </c>
      <c r="BL47" s="100">
        <v>79.93</v>
      </c>
      <c r="BM47" s="100">
        <v>60.33</v>
      </c>
      <c r="BN47" s="100">
        <v>25.97</v>
      </c>
      <c r="BO47" s="100">
        <v>32.88</v>
      </c>
      <c r="BP47" s="100">
        <v>27.85</v>
      </c>
      <c r="BQ47" s="100">
        <v>19.66</v>
      </c>
      <c r="BR47" s="100">
        <v>21.26</v>
      </c>
      <c r="BS47" s="100">
        <v>22.65</v>
      </c>
      <c r="BT47" s="100">
        <v>23.9</v>
      </c>
      <c r="BU47" s="100">
        <v>15.82</v>
      </c>
      <c r="BV47" s="100">
        <v>11.46</v>
      </c>
      <c r="BW47" s="100">
        <v>4.24</v>
      </c>
      <c r="BX47" s="107">
        <f t="shared" si="0"/>
        <v>28937.25</v>
      </c>
    </row>
    <row r="48" spans="1:76" ht="15.75">
      <c r="A48" s="106">
        <v>47</v>
      </c>
      <c r="B48" s="106" t="s">
        <v>58</v>
      </c>
      <c r="C48" s="100">
        <v>44.44</v>
      </c>
      <c r="D48" s="100">
        <v>94.02</v>
      </c>
      <c r="E48" s="100">
        <v>90.8</v>
      </c>
      <c r="F48" s="100">
        <v>94.67</v>
      </c>
      <c r="G48" s="100">
        <v>131.53</v>
      </c>
      <c r="H48" s="100">
        <v>120.93</v>
      </c>
      <c r="I48" s="100">
        <v>143.21</v>
      </c>
      <c r="J48" s="100">
        <v>117.91</v>
      </c>
      <c r="K48" s="100">
        <v>140.71</v>
      </c>
      <c r="L48" s="100">
        <v>143.89</v>
      </c>
      <c r="M48" s="100">
        <v>148.76</v>
      </c>
      <c r="N48" s="100">
        <v>125.83</v>
      </c>
      <c r="O48" s="100">
        <v>108.33</v>
      </c>
      <c r="P48" s="100">
        <v>98.56</v>
      </c>
      <c r="Q48" s="100">
        <v>4.45</v>
      </c>
      <c r="R48" s="100">
        <v>6.83</v>
      </c>
      <c r="S48" s="100">
        <v>8.07</v>
      </c>
      <c r="T48" s="100">
        <v>5.02</v>
      </c>
      <c r="U48" s="100">
        <v>5.56</v>
      </c>
      <c r="V48" s="100">
        <v>1.03</v>
      </c>
      <c r="W48" s="100">
        <v>0</v>
      </c>
      <c r="X48" s="100">
        <v>0.89</v>
      </c>
      <c r="Y48" s="100">
        <v>0</v>
      </c>
      <c r="Z48" s="100">
        <v>0</v>
      </c>
      <c r="AA48" s="100">
        <v>0.93</v>
      </c>
      <c r="AB48" s="100">
        <v>0</v>
      </c>
      <c r="AC48" s="100">
        <v>2</v>
      </c>
      <c r="AD48" s="100">
        <v>0</v>
      </c>
      <c r="AE48" s="100">
        <v>0</v>
      </c>
      <c r="AF48" s="100">
        <v>0</v>
      </c>
      <c r="AG48" s="100">
        <v>0.96</v>
      </c>
      <c r="AH48" s="100">
        <v>0</v>
      </c>
      <c r="AI48" s="100">
        <v>0.04</v>
      </c>
      <c r="AJ48" s="100">
        <v>0.24</v>
      </c>
      <c r="AK48" s="100">
        <v>0</v>
      </c>
      <c r="AL48" s="100">
        <v>0</v>
      </c>
      <c r="AM48" s="100">
        <v>0</v>
      </c>
      <c r="AN48" s="100">
        <v>0.12</v>
      </c>
      <c r="AO48" s="100">
        <v>0.11</v>
      </c>
      <c r="AP48" s="100">
        <v>0.18</v>
      </c>
      <c r="AQ48" s="100">
        <v>0</v>
      </c>
      <c r="AR48" s="100">
        <v>0.19</v>
      </c>
      <c r="AS48" s="100">
        <v>46.33</v>
      </c>
      <c r="AT48" s="100">
        <v>90.48</v>
      </c>
      <c r="AU48" s="100">
        <v>42.16</v>
      </c>
      <c r="AV48" s="100">
        <v>47.9</v>
      </c>
      <c r="AW48" s="100">
        <v>14.3</v>
      </c>
      <c r="AX48" s="100">
        <v>365.29</v>
      </c>
      <c r="AY48" s="100">
        <v>352.1</v>
      </c>
      <c r="AZ48" s="100">
        <v>322.21</v>
      </c>
      <c r="BA48" s="100">
        <v>380.82</v>
      </c>
      <c r="BB48" s="100">
        <v>376.49</v>
      </c>
      <c r="BC48" s="100">
        <v>350.27</v>
      </c>
      <c r="BD48" s="100">
        <v>360.4</v>
      </c>
      <c r="BE48" s="100">
        <v>389.23</v>
      </c>
      <c r="BF48" s="100">
        <v>418.71</v>
      </c>
      <c r="BG48" s="100">
        <v>381.64</v>
      </c>
      <c r="BH48" s="100">
        <v>302.9</v>
      </c>
      <c r="BI48" s="100">
        <v>266.44</v>
      </c>
      <c r="BJ48" s="100">
        <v>300.67</v>
      </c>
      <c r="BK48" s="100">
        <v>109.19</v>
      </c>
      <c r="BL48" s="100">
        <v>112.72</v>
      </c>
      <c r="BM48" s="100">
        <v>31.91</v>
      </c>
      <c r="BN48" s="100">
        <v>16.33</v>
      </c>
      <c r="BO48" s="100">
        <v>10.84</v>
      </c>
      <c r="BP48" s="100">
        <v>15.6</v>
      </c>
      <c r="BQ48" s="100">
        <v>14.85</v>
      </c>
      <c r="BR48" s="100">
        <v>5.46</v>
      </c>
      <c r="BS48" s="100">
        <v>10.51</v>
      </c>
      <c r="BT48" s="100">
        <v>4.08</v>
      </c>
      <c r="BU48" s="100">
        <v>11.64</v>
      </c>
      <c r="BV48" s="100">
        <v>5.93</v>
      </c>
      <c r="BW48" s="100">
        <v>11.58</v>
      </c>
      <c r="BX48" s="107">
        <f t="shared" si="0"/>
        <v>6809.190000000001</v>
      </c>
    </row>
    <row r="49" spans="1:76" ht="15.75">
      <c r="A49" s="106">
        <v>48</v>
      </c>
      <c r="B49" s="106" t="s">
        <v>59</v>
      </c>
      <c r="C49" s="100">
        <v>140.45</v>
      </c>
      <c r="D49" s="100">
        <v>805.6</v>
      </c>
      <c r="E49" s="100">
        <v>1286.43</v>
      </c>
      <c r="F49" s="100">
        <v>1681.31</v>
      </c>
      <c r="G49" s="100">
        <v>2384.34</v>
      </c>
      <c r="H49" s="100">
        <v>2578.36</v>
      </c>
      <c r="I49" s="100">
        <v>2673.2</v>
      </c>
      <c r="J49" s="100">
        <v>2844.73</v>
      </c>
      <c r="K49" s="100">
        <v>2743.31</v>
      </c>
      <c r="L49" s="100">
        <v>2656.6</v>
      </c>
      <c r="M49" s="100">
        <v>2764.28</v>
      </c>
      <c r="N49" s="100">
        <v>2290.86</v>
      </c>
      <c r="O49" s="100">
        <v>2139.65</v>
      </c>
      <c r="P49" s="100">
        <v>1770.59</v>
      </c>
      <c r="Q49" s="100">
        <v>613.25</v>
      </c>
      <c r="R49" s="100">
        <v>215.35</v>
      </c>
      <c r="S49" s="100">
        <v>131.41</v>
      </c>
      <c r="T49" s="100">
        <v>166.26</v>
      </c>
      <c r="U49" s="100">
        <v>169.18</v>
      </c>
      <c r="V49" s="100">
        <v>144.78</v>
      </c>
      <c r="W49" s="100">
        <v>158.46</v>
      </c>
      <c r="X49" s="100">
        <v>111.7</v>
      </c>
      <c r="Y49" s="100">
        <v>96.42</v>
      </c>
      <c r="Z49" s="100">
        <v>119.28</v>
      </c>
      <c r="AA49" s="100">
        <v>70.43</v>
      </c>
      <c r="AB49" s="100">
        <v>95.7</v>
      </c>
      <c r="AC49" s="100">
        <v>89.17</v>
      </c>
      <c r="AD49" s="100">
        <v>184.61</v>
      </c>
      <c r="AE49" s="100">
        <v>61.1</v>
      </c>
      <c r="AF49" s="100">
        <v>48.48</v>
      </c>
      <c r="AG49" s="100">
        <v>59.99</v>
      </c>
      <c r="AH49" s="100">
        <v>44.24</v>
      </c>
      <c r="AI49" s="100">
        <v>49.16</v>
      </c>
      <c r="AJ49" s="100">
        <v>49.57</v>
      </c>
      <c r="AK49" s="100">
        <v>54.09</v>
      </c>
      <c r="AL49" s="100">
        <v>43.7</v>
      </c>
      <c r="AM49" s="100">
        <v>31.92</v>
      </c>
      <c r="AN49" s="100">
        <v>39.7</v>
      </c>
      <c r="AO49" s="100">
        <v>19.48</v>
      </c>
      <c r="AP49" s="100">
        <v>21.03</v>
      </c>
      <c r="AQ49" s="100">
        <v>34.23</v>
      </c>
      <c r="AR49" s="100">
        <v>75.98</v>
      </c>
      <c r="AS49" s="100">
        <v>674.04</v>
      </c>
      <c r="AT49" s="100">
        <v>585.85</v>
      </c>
      <c r="AU49" s="100">
        <v>660.81</v>
      </c>
      <c r="AV49" s="100">
        <v>907.01</v>
      </c>
      <c r="AW49" s="100">
        <v>192.48</v>
      </c>
      <c r="AX49" s="100">
        <v>9552.96</v>
      </c>
      <c r="AY49" s="100">
        <v>8786.29</v>
      </c>
      <c r="AZ49" s="100">
        <v>7838.09</v>
      </c>
      <c r="BA49" s="100">
        <v>7759.62</v>
      </c>
      <c r="BB49" s="100">
        <v>8087.81</v>
      </c>
      <c r="BC49" s="100">
        <v>7872.26</v>
      </c>
      <c r="BD49" s="100">
        <v>8389.81</v>
      </c>
      <c r="BE49" s="100">
        <v>8092.59</v>
      </c>
      <c r="BF49" s="100">
        <v>8599.8</v>
      </c>
      <c r="BG49" s="100">
        <v>9420.91</v>
      </c>
      <c r="BH49" s="100">
        <v>8177.38</v>
      </c>
      <c r="BI49" s="100">
        <v>8376.37</v>
      </c>
      <c r="BJ49" s="100">
        <v>7153.71</v>
      </c>
      <c r="BK49" s="100">
        <v>3346.38</v>
      </c>
      <c r="BL49" s="100">
        <v>3047.23</v>
      </c>
      <c r="BM49" s="100">
        <v>3022.87</v>
      </c>
      <c r="BN49" s="100">
        <v>3214.75</v>
      </c>
      <c r="BO49" s="100">
        <v>2474.22</v>
      </c>
      <c r="BP49" s="100">
        <v>2057</v>
      </c>
      <c r="BQ49" s="100">
        <v>1697.15</v>
      </c>
      <c r="BR49" s="100">
        <v>1369.91</v>
      </c>
      <c r="BS49" s="100">
        <v>1313.27</v>
      </c>
      <c r="BT49" s="100">
        <v>1074.52</v>
      </c>
      <c r="BU49" s="100">
        <v>962.96</v>
      </c>
      <c r="BV49" s="100">
        <v>875.42</v>
      </c>
      <c r="BW49" s="100">
        <v>620.99</v>
      </c>
      <c r="BX49" s="107">
        <f t="shared" si="0"/>
        <v>167962.83999999997</v>
      </c>
    </row>
    <row r="50" spans="1:76" ht="15.75">
      <c r="A50" s="106">
        <v>49</v>
      </c>
      <c r="B50" s="106" t="s">
        <v>60</v>
      </c>
      <c r="C50" s="100">
        <v>383.06</v>
      </c>
      <c r="D50" s="100">
        <v>359.77</v>
      </c>
      <c r="E50" s="100">
        <v>340.31</v>
      </c>
      <c r="F50" s="100">
        <v>383.5</v>
      </c>
      <c r="G50" s="100">
        <v>533.05</v>
      </c>
      <c r="H50" s="100">
        <v>566.27</v>
      </c>
      <c r="I50" s="100">
        <v>596.99</v>
      </c>
      <c r="J50" s="100">
        <v>610.94</v>
      </c>
      <c r="K50" s="100">
        <v>599.3</v>
      </c>
      <c r="L50" s="100">
        <v>591.01</v>
      </c>
      <c r="M50" s="100">
        <v>620.39</v>
      </c>
      <c r="N50" s="100">
        <v>581.93</v>
      </c>
      <c r="O50" s="100">
        <v>465.86</v>
      </c>
      <c r="P50" s="100">
        <v>339.3</v>
      </c>
      <c r="Q50" s="100">
        <v>87.12</v>
      </c>
      <c r="R50" s="100">
        <v>37.92</v>
      </c>
      <c r="S50" s="100">
        <v>34.77</v>
      </c>
      <c r="T50" s="100">
        <v>43.34</v>
      </c>
      <c r="U50" s="100">
        <v>45.88</v>
      </c>
      <c r="V50" s="100">
        <v>33.12</v>
      </c>
      <c r="W50" s="100">
        <v>38.64</v>
      </c>
      <c r="X50" s="100">
        <v>34.18</v>
      </c>
      <c r="Y50" s="100">
        <v>28.95</v>
      </c>
      <c r="Z50" s="100">
        <v>40.56</v>
      </c>
      <c r="AA50" s="100">
        <v>74.05</v>
      </c>
      <c r="AB50" s="100">
        <v>67.5</v>
      </c>
      <c r="AC50" s="100">
        <v>38.82</v>
      </c>
      <c r="AD50" s="100">
        <v>57.87</v>
      </c>
      <c r="AE50" s="100">
        <v>10.93</v>
      </c>
      <c r="AF50" s="100">
        <v>4.14</v>
      </c>
      <c r="AG50" s="100">
        <v>6.44</v>
      </c>
      <c r="AH50" s="100">
        <v>4.33</v>
      </c>
      <c r="AI50" s="100">
        <v>8.19</v>
      </c>
      <c r="AJ50" s="100">
        <v>11.32</v>
      </c>
      <c r="AK50" s="100">
        <v>13.17</v>
      </c>
      <c r="AL50" s="100">
        <v>5.2</v>
      </c>
      <c r="AM50" s="100">
        <v>6.95</v>
      </c>
      <c r="AN50" s="100">
        <v>6.66</v>
      </c>
      <c r="AO50" s="100">
        <v>5.12</v>
      </c>
      <c r="AP50" s="100">
        <v>4.25</v>
      </c>
      <c r="AQ50" s="100">
        <v>0.97</v>
      </c>
      <c r="AR50" s="100">
        <v>15.94</v>
      </c>
      <c r="AS50" s="100">
        <v>214.87</v>
      </c>
      <c r="AT50" s="100">
        <v>188.7</v>
      </c>
      <c r="AU50" s="100">
        <v>207.56</v>
      </c>
      <c r="AV50" s="100">
        <v>405.26</v>
      </c>
      <c r="AW50" s="100">
        <v>36.91</v>
      </c>
      <c r="AX50" s="100">
        <v>2244.88</v>
      </c>
      <c r="AY50" s="100">
        <v>2385.13</v>
      </c>
      <c r="AZ50" s="100">
        <v>2587.84</v>
      </c>
      <c r="BA50" s="100">
        <v>2758.92</v>
      </c>
      <c r="BB50" s="100">
        <v>2707.38</v>
      </c>
      <c r="BC50" s="100">
        <v>2689.91</v>
      </c>
      <c r="BD50" s="100">
        <v>2961.78</v>
      </c>
      <c r="BE50" s="100">
        <v>2761.01</v>
      </c>
      <c r="BF50" s="100">
        <v>3005.05</v>
      </c>
      <c r="BG50" s="100">
        <v>3096.63</v>
      </c>
      <c r="BH50" s="100">
        <v>3016.23</v>
      </c>
      <c r="BI50" s="100">
        <v>2668.6</v>
      </c>
      <c r="BJ50" s="100">
        <v>2013</v>
      </c>
      <c r="BK50" s="100">
        <v>1234.41</v>
      </c>
      <c r="BL50" s="100">
        <v>812.1</v>
      </c>
      <c r="BM50" s="100">
        <v>645.63</v>
      </c>
      <c r="BN50" s="100">
        <v>577.81</v>
      </c>
      <c r="BO50" s="100">
        <v>480.64</v>
      </c>
      <c r="BP50" s="100">
        <v>438.01</v>
      </c>
      <c r="BQ50" s="100">
        <v>376.52</v>
      </c>
      <c r="BR50" s="100">
        <v>356.66</v>
      </c>
      <c r="BS50" s="100">
        <v>391.84</v>
      </c>
      <c r="BT50" s="100">
        <v>516.93</v>
      </c>
      <c r="BU50" s="100">
        <v>410.73</v>
      </c>
      <c r="BV50" s="100">
        <v>300.19</v>
      </c>
      <c r="BW50" s="100">
        <v>147.99</v>
      </c>
      <c r="BX50" s="107">
        <f t="shared" si="0"/>
        <v>50377.130000000005</v>
      </c>
    </row>
    <row r="51" spans="1:76" ht="15.75">
      <c r="A51" s="106">
        <v>50</v>
      </c>
      <c r="B51" s="106" t="s">
        <v>61</v>
      </c>
      <c r="C51" s="100">
        <v>855.55</v>
      </c>
      <c r="D51" s="100">
        <v>1811.36</v>
      </c>
      <c r="E51" s="100">
        <v>2471.36</v>
      </c>
      <c r="F51" s="100">
        <v>2684.06</v>
      </c>
      <c r="G51" s="100">
        <v>3183.78</v>
      </c>
      <c r="H51" s="100">
        <v>3124.45</v>
      </c>
      <c r="I51" s="100">
        <v>3055.57</v>
      </c>
      <c r="J51" s="100">
        <v>2897.91</v>
      </c>
      <c r="K51" s="100">
        <v>2810.32</v>
      </c>
      <c r="L51" s="100">
        <v>2753.14</v>
      </c>
      <c r="M51" s="100">
        <v>1863.55</v>
      </c>
      <c r="N51" s="100">
        <v>1713.64</v>
      </c>
      <c r="O51" s="100">
        <v>1401.17</v>
      </c>
      <c r="P51" s="100">
        <v>1398.41</v>
      </c>
      <c r="Q51" s="100">
        <v>203.88</v>
      </c>
      <c r="R51" s="100">
        <v>93.97</v>
      </c>
      <c r="S51" s="100">
        <v>89.2</v>
      </c>
      <c r="T51" s="100">
        <v>78.27</v>
      </c>
      <c r="U51" s="100">
        <v>80.07</v>
      </c>
      <c r="V51" s="100">
        <v>72.55</v>
      </c>
      <c r="W51" s="100">
        <v>61.44</v>
      </c>
      <c r="X51" s="100">
        <v>66.75</v>
      </c>
      <c r="Y51" s="100">
        <v>50.83</v>
      </c>
      <c r="Z51" s="100">
        <v>60.3</v>
      </c>
      <c r="AA51" s="100">
        <v>46.5</v>
      </c>
      <c r="AB51" s="100">
        <v>51.12</v>
      </c>
      <c r="AC51" s="100">
        <v>44.8</v>
      </c>
      <c r="AD51" s="100">
        <v>126.39</v>
      </c>
      <c r="AE51" s="100">
        <v>56.19</v>
      </c>
      <c r="AF51" s="100">
        <v>23.6</v>
      </c>
      <c r="AG51" s="100">
        <v>15.43</v>
      </c>
      <c r="AH51" s="100">
        <v>23.45</v>
      </c>
      <c r="AI51" s="100">
        <v>18.28</v>
      </c>
      <c r="AJ51" s="100">
        <v>14.75</v>
      </c>
      <c r="AK51" s="100">
        <v>18.79</v>
      </c>
      <c r="AL51" s="100">
        <v>16.29</v>
      </c>
      <c r="AM51" s="100">
        <v>12.9</v>
      </c>
      <c r="AN51" s="100">
        <v>29.72</v>
      </c>
      <c r="AO51" s="100">
        <v>24.13</v>
      </c>
      <c r="AP51" s="100">
        <v>10.67</v>
      </c>
      <c r="AQ51" s="100">
        <v>15.36</v>
      </c>
      <c r="AR51" s="100">
        <v>51.6</v>
      </c>
      <c r="AS51" s="100">
        <v>1445.04</v>
      </c>
      <c r="AT51" s="100">
        <v>1160.1</v>
      </c>
      <c r="AU51" s="100">
        <v>1103.62</v>
      </c>
      <c r="AV51" s="100">
        <v>1385.19</v>
      </c>
      <c r="AW51" s="100">
        <v>182.14</v>
      </c>
      <c r="AX51" s="100">
        <v>8915.54</v>
      </c>
      <c r="AY51" s="100">
        <v>8580.54</v>
      </c>
      <c r="AZ51" s="100">
        <v>7780.97</v>
      </c>
      <c r="BA51" s="100">
        <v>8094.81</v>
      </c>
      <c r="BB51" s="100">
        <v>8481.33</v>
      </c>
      <c r="BC51" s="100">
        <v>8955.6</v>
      </c>
      <c r="BD51" s="100">
        <v>9695.5</v>
      </c>
      <c r="BE51" s="100">
        <v>9479.67</v>
      </c>
      <c r="BF51" s="100">
        <v>9698.99</v>
      </c>
      <c r="BG51" s="100">
        <v>10274.83</v>
      </c>
      <c r="BH51" s="100">
        <v>9432.04</v>
      </c>
      <c r="BI51" s="100">
        <v>8797.18</v>
      </c>
      <c r="BJ51" s="100">
        <v>7934.92</v>
      </c>
      <c r="BK51" s="100">
        <v>2307.37</v>
      </c>
      <c r="BL51" s="100">
        <v>2359.12</v>
      </c>
      <c r="BM51" s="100">
        <v>2065.88</v>
      </c>
      <c r="BN51" s="100">
        <v>1726.1</v>
      </c>
      <c r="BO51" s="100">
        <v>1087.56</v>
      </c>
      <c r="BP51" s="100">
        <v>596.95</v>
      </c>
      <c r="BQ51" s="100">
        <v>415.92</v>
      </c>
      <c r="BR51" s="100">
        <v>455.73</v>
      </c>
      <c r="BS51" s="100">
        <v>533.79</v>
      </c>
      <c r="BT51" s="100">
        <v>687.46</v>
      </c>
      <c r="BU51" s="100">
        <v>715.96</v>
      </c>
      <c r="BV51" s="100">
        <v>703.41</v>
      </c>
      <c r="BW51" s="100">
        <v>510.67</v>
      </c>
      <c r="BX51" s="107">
        <f t="shared" si="0"/>
        <v>169045.43000000008</v>
      </c>
    </row>
    <row r="52" spans="1:76" ht="15.75">
      <c r="A52" s="106">
        <v>51</v>
      </c>
      <c r="B52" s="106" t="s">
        <v>62</v>
      </c>
      <c r="C52" s="100">
        <v>229.96</v>
      </c>
      <c r="D52" s="100">
        <v>462.25</v>
      </c>
      <c r="E52" s="100">
        <v>617.6</v>
      </c>
      <c r="F52" s="100">
        <v>753.77</v>
      </c>
      <c r="G52" s="100">
        <v>1137.69</v>
      </c>
      <c r="H52" s="100">
        <v>1061.43</v>
      </c>
      <c r="I52" s="100">
        <v>1205.91</v>
      </c>
      <c r="J52" s="100">
        <v>1236.58</v>
      </c>
      <c r="K52" s="100">
        <v>1131.47</v>
      </c>
      <c r="L52" s="100">
        <v>1204.49</v>
      </c>
      <c r="M52" s="100">
        <v>1344.78</v>
      </c>
      <c r="N52" s="100">
        <v>1082.91</v>
      </c>
      <c r="O52" s="100">
        <v>881.54</v>
      </c>
      <c r="P52" s="100">
        <v>747.64</v>
      </c>
      <c r="Q52" s="100">
        <v>132.74</v>
      </c>
      <c r="R52" s="100">
        <v>55.79</v>
      </c>
      <c r="S52" s="100">
        <v>47.57</v>
      </c>
      <c r="T52" s="100">
        <v>43.87</v>
      </c>
      <c r="U52" s="100">
        <v>53.67</v>
      </c>
      <c r="V52" s="100">
        <v>42.44</v>
      </c>
      <c r="W52" s="100">
        <v>27.61</v>
      </c>
      <c r="X52" s="100">
        <v>43.13</v>
      </c>
      <c r="Y52" s="100">
        <v>43.72</v>
      </c>
      <c r="Z52" s="100">
        <v>46.59</v>
      </c>
      <c r="AA52" s="100">
        <v>37.95</v>
      </c>
      <c r="AB52" s="100">
        <v>21.88</v>
      </c>
      <c r="AC52" s="100">
        <v>29</v>
      </c>
      <c r="AD52" s="100">
        <v>55.88</v>
      </c>
      <c r="AE52" s="100">
        <v>42.14</v>
      </c>
      <c r="AF52" s="100">
        <v>24.94</v>
      </c>
      <c r="AG52" s="100">
        <v>18.54</v>
      </c>
      <c r="AH52" s="100">
        <v>15.62</v>
      </c>
      <c r="AI52" s="100">
        <v>16.31</v>
      </c>
      <c r="AJ52" s="100">
        <v>12.81</v>
      </c>
      <c r="AK52" s="100">
        <v>14.91</v>
      </c>
      <c r="AL52" s="100">
        <v>12</v>
      </c>
      <c r="AM52" s="100">
        <v>15.92</v>
      </c>
      <c r="AN52" s="100">
        <v>24.48</v>
      </c>
      <c r="AO52" s="100">
        <v>19.86</v>
      </c>
      <c r="AP52" s="100">
        <v>3.47</v>
      </c>
      <c r="AQ52" s="100">
        <v>10.87</v>
      </c>
      <c r="AR52" s="100">
        <v>37.05</v>
      </c>
      <c r="AS52" s="100">
        <v>341.05</v>
      </c>
      <c r="AT52" s="100">
        <v>268.4</v>
      </c>
      <c r="AU52" s="100">
        <v>398.74</v>
      </c>
      <c r="AV52" s="100">
        <v>645.15</v>
      </c>
      <c r="AW52" s="100">
        <v>88.17</v>
      </c>
      <c r="AX52" s="100">
        <v>4608.23</v>
      </c>
      <c r="AY52" s="100">
        <v>4344.24</v>
      </c>
      <c r="AZ52" s="100">
        <v>4028.06</v>
      </c>
      <c r="BA52" s="100">
        <v>3967.73</v>
      </c>
      <c r="BB52" s="100">
        <v>3927.34</v>
      </c>
      <c r="BC52" s="100">
        <v>4021.51</v>
      </c>
      <c r="BD52" s="100">
        <v>3867.5</v>
      </c>
      <c r="BE52" s="100">
        <v>3749.75</v>
      </c>
      <c r="BF52" s="100">
        <v>3909.21</v>
      </c>
      <c r="BG52" s="100">
        <v>4222.27</v>
      </c>
      <c r="BH52" s="100">
        <v>3586.86</v>
      </c>
      <c r="BI52" s="100">
        <v>3010.24</v>
      </c>
      <c r="BJ52" s="100">
        <v>2343.68</v>
      </c>
      <c r="BK52" s="100">
        <v>467.19</v>
      </c>
      <c r="BL52" s="100">
        <v>373.04</v>
      </c>
      <c r="BM52" s="100">
        <v>216.36</v>
      </c>
      <c r="BN52" s="100">
        <v>151.71</v>
      </c>
      <c r="BO52" s="100">
        <v>103.38</v>
      </c>
      <c r="BP52" s="100">
        <v>123.49</v>
      </c>
      <c r="BQ52" s="100">
        <v>117.32</v>
      </c>
      <c r="BR52" s="100">
        <v>85.12</v>
      </c>
      <c r="BS52" s="100">
        <v>73.06</v>
      </c>
      <c r="BT52" s="100">
        <v>81.56</v>
      </c>
      <c r="BU52" s="100">
        <v>85.23</v>
      </c>
      <c r="BV52" s="100">
        <v>63.92</v>
      </c>
      <c r="BW52" s="100">
        <v>47.06</v>
      </c>
      <c r="BX52" s="107">
        <f t="shared" si="0"/>
        <v>67365.35</v>
      </c>
    </row>
    <row r="53" spans="1:76" ht="15.75">
      <c r="A53" s="106">
        <v>52</v>
      </c>
      <c r="B53" s="106" t="s">
        <v>63</v>
      </c>
      <c r="C53" s="100">
        <v>696.8</v>
      </c>
      <c r="D53" s="100">
        <v>724.09</v>
      </c>
      <c r="E53" s="100">
        <v>1201.55</v>
      </c>
      <c r="F53" s="100">
        <v>1598.72</v>
      </c>
      <c r="G53" s="100">
        <v>1927.97</v>
      </c>
      <c r="H53" s="100">
        <v>1945.1</v>
      </c>
      <c r="I53" s="100">
        <v>2112.59</v>
      </c>
      <c r="J53" s="100">
        <v>1852.51</v>
      </c>
      <c r="K53" s="100">
        <v>1916.08</v>
      </c>
      <c r="L53" s="100">
        <v>1948.4</v>
      </c>
      <c r="M53" s="100">
        <v>973.5</v>
      </c>
      <c r="N53" s="100">
        <v>1103.02</v>
      </c>
      <c r="O53" s="100">
        <v>1056.89</v>
      </c>
      <c r="P53" s="100">
        <v>884.6</v>
      </c>
      <c r="Q53" s="100">
        <v>49.88</v>
      </c>
      <c r="R53" s="100">
        <v>23.68</v>
      </c>
      <c r="S53" s="100">
        <v>31.55</v>
      </c>
      <c r="T53" s="100">
        <v>40.84</v>
      </c>
      <c r="U53" s="100">
        <v>49.32</v>
      </c>
      <c r="V53" s="100">
        <v>54.83</v>
      </c>
      <c r="W53" s="100">
        <v>65.43</v>
      </c>
      <c r="X53" s="100">
        <v>54.81</v>
      </c>
      <c r="Y53" s="100">
        <v>73.12</v>
      </c>
      <c r="Z53" s="100">
        <v>79.56</v>
      </c>
      <c r="AA53" s="100">
        <v>67.98</v>
      </c>
      <c r="AB53" s="100">
        <v>66.22</v>
      </c>
      <c r="AC53" s="100">
        <v>73.92</v>
      </c>
      <c r="AD53" s="100">
        <v>155.2</v>
      </c>
      <c r="AE53" s="100">
        <v>31.62</v>
      </c>
      <c r="AF53" s="100">
        <v>9.76</v>
      </c>
      <c r="AG53" s="100">
        <v>20.21</v>
      </c>
      <c r="AH53" s="100">
        <v>20.59</v>
      </c>
      <c r="AI53" s="100">
        <v>14.71</v>
      </c>
      <c r="AJ53" s="100">
        <v>15.88</v>
      </c>
      <c r="AK53" s="100">
        <v>15.16</v>
      </c>
      <c r="AL53" s="100">
        <v>21.06</v>
      </c>
      <c r="AM53" s="100">
        <v>24.59</v>
      </c>
      <c r="AN53" s="100">
        <v>16.26</v>
      </c>
      <c r="AO53" s="100">
        <v>24.85</v>
      </c>
      <c r="AP53" s="100">
        <v>17.21</v>
      </c>
      <c r="AQ53" s="100">
        <v>15.83</v>
      </c>
      <c r="AR53" s="100">
        <v>56.11</v>
      </c>
      <c r="AS53" s="100">
        <v>744.63</v>
      </c>
      <c r="AT53" s="100">
        <v>600.13</v>
      </c>
      <c r="AU53" s="100">
        <v>681.72</v>
      </c>
      <c r="AV53" s="100">
        <v>913.55</v>
      </c>
      <c r="AW53" s="100">
        <v>240.41</v>
      </c>
      <c r="AX53" s="100">
        <v>6045.97</v>
      </c>
      <c r="AY53" s="100">
        <v>5798.7</v>
      </c>
      <c r="AZ53" s="100">
        <v>5239.14</v>
      </c>
      <c r="BA53" s="100">
        <v>5303.28</v>
      </c>
      <c r="BB53" s="100">
        <v>5276.79</v>
      </c>
      <c r="BC53" s="100">
        <v>5361.97</v>
      </c>
      <c r="BD53" s="100">
        <v>5635.5</v>
      </c>
      <c r="BE53" s="100">
        <v>5606.05</v>
      </c>
      <c r="BF53" s="100">
        <v>5691.62</v>
      </c>
      <c r="BG53" s="100">
        <v>6510.9</v>
      </c>
      <c r="BH53" s="100">
        <v>6540.34</v>
      </c>
      <c r="BI53" s="100">
        <v>5622.7</v>
      </c>
      <c r="BJ53" s="100">
        <v>4631.04</v>
      </c>
      <c r="BK53" s="100">
        <v>591.22</v>
      </c>
      <c r="BL53" s="100">
        <v>531.75</v>
      </c>
      <c r="BM53" s="100">
        <v>405.04</v>
      </c>
      <c r="BN53" s="100">
        <v>318.25</v>
      </c>
      <c r="BO53" s="100">
        <v>208.64</v>
      </c>
      <c r="BP53" s="100">
        <v>170.93</v>
      </c>
      <c r="BQ53" s="100">
        <v>98.27</v>
      </c>
      <c r="BR53" s="100">
        <v>99.99</v>
      </c>
      <c r="BS53" s="100">
        <v>98.15</v>
      </c>
      <c r="BT53" s="100">
        <v>116.28</v>
      </c>
      <c r="BU53" s="100">
        <v>119.57</v>
      </c>
      <c r="BV53" s="100">
        <v>94.68</v>
      </c>
      <c r="BW53" s="100">
        <v>80.78</v>
      </c>
      <c r="BX53" s="107">
        <f t="shared" si="0"/>
        <v>100509.98999999996</v>
      </c>
    </row>
    <row r="54" spans="1:76" ht="15.75">
      <c r="A54" s="106">
        <v>53</v>
      </c>
      <c r="B54" s="106" t="s">
        <v>64</v>
      </c>
      <c r="C54" s="100">
        <v>540.38</v>
      </c>
      <c r="D54" s="100">
        <v>437.16</v>
      </c>
      <c r="E54" s="100">
        <v>570.34</v>
      </c>
      <c r="F54" s="100">
        <v>761.53</v>
      </c>
      <c r="G54" s="100">
        <v>1115.28</v>
      </c>
      <c r="H54" s="100">
        <v>1222.71</v>
      </c>
      <c r="I54" s="100">
        <v>1246.24</v>
      </c>
      <c r="J54" s="100">
        <v>1232.91</v>
      </c>
      <c r="K54" s="100">
        <v>1265.49</v>
      </c>
      <c r="L54" s="100">
        <v>1361.9</v>
      </c>
      <c r="M54" s="100">
        <v>1382.11</v>
      </c>
      <c r="N54" s="100">
        <v>1228.98</v>
      </c>
      <c r="O54" s="100">
        <v>1135.58</v>
      </c>
      <c r="P54" s="100">
        <v>1032.3</v>
      </c>
      <c r="Q54" s="100">
        <v>73.9</v>
      </c>
      <c r="R54" s="100">
        <v>19.93</v>
      </c>
      <c r="S54" s="100">
        <v>11.87</v>
      </c>
      <c r="T54" s="100">
        <v>17.01</v>
      </c>
      <c r="U54" s="100">
        <v>13.4</v>
      </c>
      <c r="V54" s="100">
        <v>12.48</v>
      </c>
      <c r="W54" s="100">
        <v>11.65</v>
      </c>
      <c r="X54" s="100">
        <v>19.92</v>
      </c>
      <c r="Y54" s="100">
        <v>13.03</v>
      </c>
      <c r="Z54" s="100">
        <v>11.27</v>
      </c>
      <c r="AA54" s="100">
        <v>5.79</v>
      </c>
      <c r="AB54" s="100">
        <v>13.3</v>
      </c>
      <c r="AC54" s="100">
        <v>13.15</v>
      </c>
      <c r="AD54" s="100">
        <v>51.1</v>
      </c>
      <c r="AE54" s="100">
        <v>17.43</v>
      </c>
      <c r="AF54" s="100">
        <v>7.6</v>
      </c>
      <c r="AG54" s="100">
        <v>9.52</v>
      </c>
      <c r="AH54" s="100">
        <v>9.28</v>
      </c>
      <c r="AI54" s="100">
        <v>15.06</v>
      </c>
      <c r="AJ54" s="100">
        <v>8.73</v>
      </c>
      <c r="AK54" s="100">
        <v>15.16</v>
      </c>
      <c r="AL54" s="100">
        <v>14.4</v>
      </c>
      <c r="AM54" s="100">
        <v>11.44</v>
      </c>
      <c r="AN54" s="100">
        <v>8.74</v>
      </c>
      <c r="AO54" s="100">
        <v>11.53</v>
      </c>
      <c r="AP54" s="100">
        <v>17.02</v>
      </c>
      <c r="AQ54" s="100">
        <v>15.7</v>
      </c>
      <c r="AR54" s="100">
        <v>47.51</v>
      </c>
      <c r="AS54" s="100">
        <v>797.99</v>
      </c>
      <c r="AT54" s="100">
        <v>594.96</v>
      </c>
      <c r="AU54" s="100">
        <v>654.67</v>
      </c>
      <c r="AV54" s="100">
        <v>1033.77</v>
      </c>
      <c r="AW54" s="100">
        <v>124.97</v>
      </c>
      <c r="AX54" s="100">
        <v>6191.38</v>
      </c>
      <c r="AY54" s="100">
        <v>5510.34</v>
      </c>
      <c r="AZ54" s="100">
        <v>5528.81</v>
      </c>
      <c r="BA54" s="100">
        <v>6051.92</v>
      </c>
      <c r="BB54" s="100">
        <v>5786.59</v>
      </c>
      <c r="BC54" s="100">
        <v>5978.3</v>
      </c>
      <c r="BD54" s="100">
        <v>5750.63</v>
      </c>
      <c r="BE54" s="100">
        <v>5460.6</v>
      </c>
      <c r="BF54" s="100">
        <v>5356.2</v>
      </c>
      <c r="BG54" s="100">
        <v>4914.82</v>
      </c>
      <c r="BH54" s="100">
        <v>4578.61</v>
      </c>
      <c r="BI54" s="100">
        <v>4053.1</v>
      </c>
      <c r="BJ54" s="100">
        <v>3260.81</v>
      </c>
      <c r="BK54" s="100">
        <v>1211.72</v>
      </c>
      <c r="BL54" s="100">
        <v>1082.06</v>
      </c>
      <c r="BM54" s="100">
        <v>757.23</v>
      </c>
      <c r="BN54" s="100">
        <v>825.2</v>
      </c>
      <c r="BO54" s="100">
        <v>620.09</v>
      </c>
      <c r="BP54" s="100">
        <v>462.55</v>
      </c>
      <c r="BQ54" s="100">
        <v>310.47</v>
      </c>
      <c r="BR54" s="100">
        <v>258.29</v>
      </c>
      <c r="BS54" s="100">
        <v>231.81</v>
      </c>
      <c r="BT54" s="100">
        <v>216.72</v>
      </c>
      <c r="BU54" s="100">
        <v>228.26</v>
      </c>
      <c r="BV54" s="100">
        <v>197.67</v>
      </c>
      <c r="BW54" s="100">
        <v>139.28</v>
      </c>
      <c r="BX54" s="107">
        <f t="shared" si="0"/>
        <v>93199.64999999998</v>
      </c>
    </row>
    <row r="55" spans="1:76" ht="15.75">
      <c r="A55" s="106">
        <v>54</v>
      </c>
      <c r="B55" s="106" t="s">
        <v>65</v>
      </c>
      <c r="C55" s="100">
        <v>131.48</v>
      </c>
      <c r="D55" s="100">
        <v>149.53</v>
      </c>
      <c r="E55" s="100">
        <v>144.19</v>
      </c>
      <c r="F55" s="100">
        <v>160.97</v>
      </c>
      <c r="G55" s="100">
        <v>194.28</v>
      </c>
      <c r="H55" s="100">
        <v>205</v>
      </c>
      <c r="I55" s="100">
        <v>201.15</v>
      </c>
      <c r="J55" s="100">
        <v>198.71</v>
      </c>
      <c r="K55" s="100">
        <v>196.95</v>
      </c>
      <c r="L55" s="100">
        <v>168.26</v>
      </c>
      <c r="M55" s="100">
        <v>210.54</v>
      </c>
      <c r="N55" s="100">
        <v>169.87</v>
      </c>
      <c r="O55" s="100">
        <v>124.62</v>
      </c>
      <c r="P55" s="100">
        <v>128.86</v>
      </c>
      <c r="Q55" s="100">
        <v>5.75</v>
      </c>
      <c r="R55" s="100">
        <v>3.24</v>
      </c>
      <c r="S55" s="100">
        <v>5.33</v>
      </c>
      <c r="T55" s="100">
        <v>3.8</v>
      </c>
      <c r="U55" s="100">
        <v>2.79</v>
      </c>
      <c r="V55" s="100">
        <v>0.99</v>
      </c>
      <c r="W55" s="100">
        <v>4.16</v>
      </c>
      <c r="X55" s="100">
        <v>1.91</v>
      </c>
      <c r="Y55" s="100">
        <v>1.88</v>
      </c>
      <c r="Z55" s="100">
        <v>2.9</v>
      </c>
      <c r="AA55" s="100">
        <v>7.35</v>
      </c>
      <c r="AB55" s="100">
        <v>1.87</v>
      </c>
      <c r="AC55" s="100">
        <v>4.88</v>
      </c>
      <c r="AD55" s="100">
        <v>10.46</v>
      </c>
      <c r="AE55" s="100">
        <v>0</v>
      </c>
      <c r="AF55" s="100">
        <v>0</v>
      </c>
      <c r="AG55" s="100">
        <v>1.03</v>
      </c>
      <c r="AH55" s="100">
        <v>0.91</v>
      </c>
      <c r="AI55" s="100">
        <v>0</v>
      </c>
      <c r="AJ55" s="100">
        <v>0</v>
      </c>
      <c r="AK55" s="100">
        <v>1</v>
      </c>
      <c r="AL55" s="100">
        <v>0</v>
      </c>
      <c r="AM55" s="100">
        <v>0.11</v>
      </c>
      <c r="AN55" s="100">
        <v>1.98</v>
      </c>
      <c r="AO55" s="100">
        <v>2.05</v>
      </c>
      <c r="AP55" s="100">
        <v>0.13</v>
      </c>
      <c r="AQ55" s="100">
        <v>0.12</v>
      </c>
      <c r="AR55" s="100">
        <v>4.03</v>
      </c>
      <c r="AS55" s="100">
        <v>119.55</v>
      </c>
      <c r="AT55" s="100">
        <v>76.9</v>
      </c>
      <c r="AU55" s="100">
        <v>54.13</v>
      </c>
      <c r="AV55" s="100">
        <v>125.03</v>
      </c>
      <c r="AW55" s="100">
        <v>11.37</v>
      </c>
      <c r="AX55" s="100">
        <v>849.49</v>
      </c>
      <c r="AY55" s="100">
        <v>759.18</v>
      </c>
      <c r="AZ55" s="100">
        <v>635.62</v>
      </c>
      <c r="BA55" s="100">
        <v>600.84</v>
      </c>
      <c r="BB55" s="100">
        <v>612.98</v>
      </c>
      <c r="BC55" s="100">
        <v>640.33</v>
      </c>
      <c r="BD55" s="100">
        <v>644.84</v>
      </c>
      <c r="BE55" s="100">
        <v>606.59</v>
      </c>
      <c r="BF55" s="100">
        <v>624.08</v>
      </c>
      <c r="BG55" s="100">
        <v>502.72</v>
      </c>
      <c r="BH55" s="100">
        <v>488.23</v>
      </c>
      <c r="BI55" s="100">
        <v>411.74</v>
      </c>
      <c r="BJ55" s="100">
        <v>357.27</v>
      </c>
      <c r="BK55" s="100">
        <v>126.38</v>
      </c>
      <c r="BL55" s="100">
        <v>91.38</v>
      </c>
      <c r="BM55" s="100">
        <v>82.14</v>
      </c>
      <c r="BN55" s="100">
        <v>41.26</v>
      </c>
      <c r="BO55" s="100">
        <v>47.47</v>
      </c>
      <c r="BP55" s="100">
        <v>26.95</v>
      </c>
      <c r="BQ55" s="100">
        <v>9.64</v>
      </c>
      <c r="BR55" s="100">
        <v>7.67</v>
      </c>
      <c r="BS55" s="100">
        <v>4.36</v>
      </c>
      <c r="BT55" s="100">
        <v>9.8</v>
      </c>
      <c r="BU55" s="100">
        <v>4.5</v>
      </c>
      <c r="BV55" s="100">
        <v>4.17</v>
      </c>
      <c r="BW55" s="100">
        <v>4.92</v>
      </c>
      <c r="BX55" s="107">
        <f t="shared" si="0"/>
        <v>11034.609999999997</v>
      </c>
    </row>
    <row r="56" spans="1:76" ht="15.75">
      <c r="A56" s="106">
        <v>55</v>
      </c>
      <c r="B56" s="106" t="s">
        <v>66</v>
      </c>
      <c r="C56" s="100">
        <v>124.51</v>
      </c>
      <c r="D56" s="100">
        <v>185.21</v>
      </c>
      <c r="E56" s="100">
        <v>326.65</v>
      </c>
      <c r="F56" s="100">
        <v>468.41</v>
      </c>
      <c r="G56" s="100">
        <v>616.48</v>
      </c>
      <c r="H56" s="100">
        <v>572.59</v>
      </c>
      <c r="I56" s="100">
        <v>617.24</v>
      </c>
      <c r="J56" s="100">
        <v>540.23</v>
      </c>
      <c r="K56" s="100">
        <v>475.23</v>
      </c>
      <c r="L56" s="100">
        <v>508.21</v>
      </c>
      <c r="M56" s="100">
        <v>329.52</v>
      </c>
      <c r="N56" s="100">
        <v>298.46</v>
      </c>
      <c r="O56" s="100">
        <v>252.43</v>
      </c>
      <c r="P56" s="100">
        <v>194.17</v>
      </c>
      <c r="Q56" s="100">
        <v>35.92</v>
      </c>
      <c r="R56" s="100">
        <v>26.16</v>
      </c>
      <c r="S56" s="100">
        <v>19.55</v>
      </c>
      <c r="T56" s="100">
        <v>15.83</v>
      </c>
      <c r="U56" s="100">
        <v>9.82</v>
      </c>
      <c r="V56" s="100">
        <v>12.63</v>
      </c>
      <c r="W56" s="100">
        <v>14.14</v>
      </c>
      <c r="X56" s="100">
        <v>12.38</v>
      </c>
      <c r="Y56" s="100">
        <v>9.28</v>
      </c>
      <c r="Z56" s="100">
        <v>8.29</v>
      </c>
      <c r="AA56" s="100">
        <v>7.75</v>
      </c>
      <c r="AB56" s="100">
        <v>12.82</v>
      </c>
      <c r="AC56" s="100">
        <v>15.23</v>
      </c>
      <c r="AD56" s="100">
        <v>13.1</v>
      </c>
      <c r="AE56" s="100">
        <v>6.24</v>
      </c>
      <c r="AF56" s="100">
        <v>3.59</v>
      </c>
      <c r="AG56" s="100">
        <v>3.55</v>
      </c>
      <c r="AH56" s="100">
        <v>10.86</v>
      </c>
      <c r="AI56" s="100">
        <v>4.22</v>
      </c>
      <c r="AJ56" s="100">
        <v>4.27</v>
      </c>
      <c r="AK56" s="100">
        <v>5.96</v>
      </c>
      <c r="AL56" s="100">
        <v>2.27</v>
      </c>
      <c r="AM56" s="100">
        <v>6.29</v>
      </c>
      <c r="AN56" s="100">
        <v>14.08</v>
      </c>
      <c r="AO56" s="100">
        <v>4.74</v>
      </c>
      <c r="AP56" s="100">
        <v>2.23</v>
      </c>
      <c r="AQ56" s="100">
        <v>2.77</v>
      </c>
      <c r="AR56" s="100">
        <v>3.55</v>
      </c>
      <c r="AS56" s="100">
        <v>204.77</v>
      </c>
      <c r="AT56" s="100">
        <v>199.84</v>
      </c>
      <c r="AU56" s="100">
        <v>146.32</v>
      </c>
      <c r="AV56" s="100">
        <v>162.56</v>
      </c>
      <c r="AW56" s="100">
        <v>9.81</v>
      </c>
      <c r="AX56" s="100">
        <v>2072.14</v>
      </c>
      <c r="AY56" s="100">
        <v>1911.03</v>
      </c>
      <c r="AZ56" s="100">
        <v>1752.93</v>
      </c>
      <c r="BA56" s="100">
        <v>1637.63</v>
      </c>
      <c r="BB56" s="100">
        <v>1741.05</v>
      </c>
      <c r="BC56" s="100">
        <v>1803.6</v>
      </c>
      <c r="BD56" s="100">
        <v>1928.78</v>
      </c>
      <c r="BE56" s="100">
        <v>1838.85</v>
      </c>
      <c r="BF56" s="100">
        <v>1903.31</v>
      </c>
      <c r="BG56" s="100">
        <v>2220.47</v>
      </c>
      <c r="BH56" s="100">
        <v>1991.35</v>
      </c>
      <c r="BI56" s="100">
        <v>1896.2</v>
      </c>
      <c r="BJ56" s="100">
        <v>1635.56</v>
      </c>
      <c r="BK56" s="100">
        <v>16.93</v>
      </c>
      <c r="BL56" s="100">
        <v>5.04</v>
      </c>
      <c r="BM56" s="100">
        <v>3.53</v>
      </c>
      <c r="BN56" s="100">
        <v>4.54</v>
      </c>
      <c r="BO56" s="100">
        <v>6.52</v>
      </c>
      <c r="BP56" s="100">
        <v>2.52</v>
      </c>
      <c r="BQ56" s="100">
        <v>3.1</v>
      </c>
      <c r="BR56" s="100">
        <v>3.5</v>
      </c>
      <c r="BS56" s="100">
        <v>5.52</v>
      </c>
      <c r="BT56" s="100">
        <v>1.85</v>
      </c>
      <c r="BU56" s="100">
        <v>1.98</v>
      </c>
      <c r="BV56" s="100">
        <v>3.45</v>
      </c>
      <c r="BW56" s="100">
        <v>0.75</v>
      </c>
      <c r="BX56" s="107">
        <f t="shared" si="0"/>
        <v>30912.29</v>
      </c>
    </row>
    <row r="57" spans="1:76" ht="15.75">
      <c r="A57" s="106">
        <v>56</v>
      </c>
      <c r="B57" s="106" t="s">
        <v>67</v>
      </c>
      <c r="C57" s="100">
        <v>144.8</v>
      </c>
      <c r="D57" s="100">
        <v>277.42</v>
      </c>
      <c r="E57" s="100">
        <v>333.69</v>
      </c>
      <c r="F57" s="100">
        <v>381.37</v>
      </c>
      <c r="G57" s="100">
        <v>434.78</v>
      </c>
      <c r="H57" s="100">
        <v>487.03</v>
      </c>
      <c r="I57" s="100">
        <v>537.39</v>
      </c>
      <c r="J57" s="100">
        <v>455.6</v>
      </c>
      <c r="K57" s="100">
        <v>480.06</v>
      </c>
      <c r="L57" s="100">
        <v>458.34</v>
      </c>
      <c r="M57" s="100">
        <v>405.52</v>
      </c>
      <c r="N57" s="100">
        <v>423.38</v>
      </c>
      <c r="O57" s="100">
        <v>414.36</v>
      </c>
      <c r="P57" s="100">
        <v>296.51</v>
      </c>
      <c r="Q57" s="100">
        <v>18.07</v>
      </c>
      <c r="R57" s="100">
        <v>4.56</v>
      </c>
      <c r="S57" s="100">
        <v>6.62</v>
      </c>
      <c r="T57" s="100">
        <v>8.52</v>
      </c>
      <c r="U57" s="100">
        <v>6.64</v>
      </c>
      <c r="V57" s="100">
        <v>10.12</v>
      </c>
      <c r="W57" s="100">
        <v>9.04</v>
      </c>
      <c r="X57" s="100">
        <v>11.87</v>
      </c>
      <c r="Y57" s="100">
        <v>14.94</v>
      </c>
      <c r="Z57" s="100">
        <v>19.68</v>
      </c>
      <c r="AA57" s="100">
        <v>13.75</v>
      </c>
      <c r="AB57" s="100">
        <v>20.55</v>
      </c>
      <c r="AC57" s="100">
        <v>13.78</v>
      </c>
      <c r="AD57" s="100">
        <v>34.53</v>
      </c>
      <c r="AE57" s="100">
        <v>1.51</v>
      </c>
      <c r="AF57" s="100">
        <v>0.7</v>
      </c>
      <c r="AG57" s="100">
        <v>0</v>
      </c>
      <c r="AH57" s="100">
        <v>0.97</v>
      </c>
      <c r="AI57" s="100">
        <v>0.98</v>
      </c>
      <c r="AJ57" s="100">
        <v>2.08</v>
      </c>
      <c r="AK57" s="100">
        <v>3.44</v>
      </c>
      <c r="AL57" s="100">
        <v>0.41</v>
      </c>
      <c r="AM57" s="100">
        <v>2.67</v>
      </c>
      <c r="AN57" s="100">
        <v>3.35</v>
      </c>
      <c r="AO57" s="100">
        <v>3.38</v>
      </c>
      <c r="AP57" s="100">
        <v>0.49</v>
      </c>
      <c r="AQ57" s="100">
        <v>3.32</v>
      </c>
      <c r="AR57" s="100">
        <v>9.63</v>
      </c>
      <c r="AS57" s="100">
        <v>307.05</v>
      </c>
      <c r="AT57" s="100">
        <v>327.81</v>
      </c>
      <c r="AU57" s="100">
        <v>370.34</v>
      </c>
      <c r="AV57" s="100">
        <v>304.53</v>
      </c>
      <c r="AW57" s="100">
        <v>41.45</v>
      </c>
      <c r="AX57" s="100">
        <v>2545.26</v>
      </c>
      <c r="AY57" s="100">
        <v>2517.35</v>
      </c>
      <c r="AZ57" s="100">
        <v>2141.21</v>
      </c>
      <c r="BA57" s="100">
        <v>2308.75</v>
      </c>
      <c r="BB57" s="100">
        <v>2229.92</v>
      </c>
      <c r="BC57" s="100">
        <v>2239.45</v>
      </c>
      <c r="BD57" s="100">
        <v>2259.43</v>
      </c>
      <c r="BE57" s="100">
        <v>2289.65</v>
      </c>
      <c r="BF57" s="100">
        <v>2304.97</v>
      </c>
      <c r="BG57" s="100">
        <v>2252.12</v>
      </c>
      <c r="BH57" s="100">
        <v>2115.67</v>
      </c>
      <c r="BI57" s="100">
        <v>1871.75</v>
      </c>
      <c r="BJ57" s="100">
        <v>1622.19</v>
      </c>
      <c r="BK57" s="100">
        <v>517.44</v>
      </c>
      <c r="BL57" s="100">
        <v>400.93</v>
      </c>
      <c r="BM57" s="100">
        <v>297.8</v>
      </c>
      <c r="BN57" s="100">
        <v>276.51</v>
      </c>
      <c r="BO57" s="100">
        <v>153.74</v>
      </c>
      <c r="BP57" s="100">
        <v>135.43</v>
      </c>
      <c r="BQ57" s="100">
        <v>112.93</v>
      </c>
      <c r="BR57" s="100">
        <v>99.27</v>
      </c>
      <c r="BS57" s="100">
        <v>88.62</v>
      </c>
      <c r="BT57" s="100">
        <v>95.22</v>
      </c>
      <c r="BU57" s="100">
        <v>104.22</v>
      </c>
      <c r="BV57" s="100">
        <v>98.6</v>
      </c>
      <c r="BW57" s="100">
        <v>65.88</v>
      </c>
      <c r="BX57" s="107">
        <f t="shared" si="0"/>
        <v>38251.34000000001</v>
      </c>
    </row>
    <row r="58" spans="1:76" ht="15.75">
      <c r="A58" s="106">
        <v>57</v>
      </c>
      <c r="B58" s="106" t="s">
        <v>68</v>
      </c>
      <c r="C58" s="100">
        <v>191.78</v>
      </c>
      <c r="D58" s="100">
        <v>235.98</v>
      </c>
      <c r="E58" s="100">
        <v>321.6</v>
      </c>
      <c r="F58" s="100">
        <v>355.83</v>
      </c>
      <c r="G58" s="100">
        <v>432.9</v>
      </c>
      <c r="H58" s="100">
        <v>454.58</v>
      </c>
      <c r="I58" s="100">
        <v>466.49</v>
      </c>
      <c r="J58" s="100">
        <v>374.58</v>
      </c>
      <c r="K58" s="100">
        <v>377.01</v>
      </c>
      <c r="L58" s="100">
        <v>370.63</v>
      </c>
      <c r="M58" s="100">
        <v>238.02</v>
      </c>
      <c r="N58" s="100">
        <v>230.7</v>
      </c>
      <c r="O58" s="100">
        <v>228.58</v>
      </c>
      <c r="P58" s="100">
        <v>224.59</v>
      </c>
      <c r="Q58" s="100">
        <v>36.39</v>
      </c>
      <c r="R58" s="100">
        <v>14.94</v>
      </c>
      <c r="S58" s="100">
        <v>8.8</v>
      </c>
      <c r="T58" s="100">
        <v>9.89</v>
      </c>
      <c r="U58" s="100">
        <v>11.36</v>
      </c>
      <c r="V58" s="100">
        <v>6.77</v>
      </c>
      <c r="W58" s="100">
        <v>4.05</v>
      </c>
      <c r="X58" s="100">
        <v>7.2</v>
      </c>
      <c r="Y58" s="100">
        <v>6.04</v>
      </c>
      <c r="Z58" s="100">
        <v>7.66</v>
      </c>
      <c r="AA58" s="100">
        <v>10.48</v>
      </c>
      <c r="AB58" s="100">
        <v>6.29</v>
      </c>
      <c r="AC58" s="100">
        <v>6.49</v>
      </c>
      <c r="AD58" s="100">
        <v>21.58</v>
      </c>
      <c r="AE58" s="100">
        <v>12.17</v>
      </c>
      <c r="AF58" s="100">
        <v>2.08</v>
      </c>
      <c r="AG58" s="100">
        <v>2.09</v>
      </c>
      <c r="AH58" s="100">
        <v>1.75</v>
      </c>
      <c r="AI58" s="100">
        <v>3.84</v>
      </c>
      <c r="AJ58" s="100">
        <v>0.93</v>
      </c>
      <c r="AK58" s="100">
        <v>2.49</v>
      </c>
      <c r="AL58" s="100">
        <v>2.72</v>
      </c>
      <c r="AM58" s="100">
        <v>2.85</v>
      </c>
      <c r="AN58" s="100">
        <v>1.12</v>
      </c>
      <c r="AO58" s="100">
        <v>5.24</v>
      </c>
      <c r="AP58" s="100">
        <v>2.38</v>
      </c>
      <c r="AQ58" s="100">
        <v>1.94</v>
      </c>
      <c r="AR58" s="100">
        <v>7.44</v>
      </c>
      <c r="AS58" s="100">
        <v>134.64</v>
      </c>
      <c r="AT58" s="100">
        <v>166.34</v>
      </c>
      <c r="AU58" s="100">
        <v>148.39</v>
      </c>
      <c r="AV58" s="100">
        <v>217.14</v>
      </c>
      <c r="AW58" s="100">
        <v>10.72</v>
      </c>
      <c r="AX58" s="100">
        <v>1502.21</v>
      </c>
      <c r="AY58" s="100">
        <v>1413.12</v>
      </c>
      <c r="AZ58" s="100">
        <v>1240.46</v>
      </c>
      <c r="BA58" s="100">
        <v>1338.74</v>
      </c>
      <c r="BB58" s="100">
        <v>1342.97</v>
      </c>
      <c r="BC58" s="100">
        <v>1443.22</v>
      </c>
      <c r="BD58" s="100">
        <v>1609.37</v>
      </c>
      <c r="BE58" s="100">
        <v>1570.56</v>
      </c>
      <c r="BF58" s="100">
        <v>1537.53</v>
      </c>
      <c r="BG58" s="100">
        <v>1585.18</v>
      </c>
      <c r="BH58" s="100">
        <v>1527.28</v>
      </c>
      <c r="BI58" s="100">
        <v>1464.43</v>
      </c>
      <c r="BJ58" s="100">
        <v>1320.28</v>
      </c>
      <c r="BK58" s="100">
        <v>16.45</v>
      </c>
      <c r="BL58" s="100">
        <v>28.31</v>
      </c>
      <c r="BM58" s="100">
        <v>16.94</v>
      </c>
      <c r="BN58" s="100">
        <v>6.87</v>
      </c>
      <c r="BO58" s="100">
        <v>1.4</v>
      </c>
      <c r="BP58" s="100">
        <v>5.88</v>
      </c>
      <c r="BQ58" s="100">
        <v>7.37</v>
      </c>
      <c r="BR58" s="100">
        <v>15.56</v>
      </c>
      <c r="BS58" s="100">
        <v>11.62</v>
      </c>
      <c r="BT58" s="100">
        <v>10.31</v>
      </c>
      <c r="BU58" s="100">
        <v>6.19</v>
      </c>
      <c r="BV58" s="100">
        <v>6.16</v>
      </c>
      <c r="BW58" s="100">
        <v>8.3</v>
      </c>
      <c r="BX58" s="107">
        <f t="shared" si="0"/>
        <v>24424.19</v>
      </c>
    </row>
    <row r="59" spans="1:76" ht="15.75">
      <c r="A59" s="106">
        <v>58</v>
      </c>
      <c r="B59" s="106" t="s">
        <v>69</v>
      </c>
      <c r="C59" s="100">
        <v>358.56</v>
      </c>
      <c r="D59" s="100">
        <v>234.21</v>
      </c>
      <c r="E59" s="100">
        <v>378.3</v>
      </c>
      <c r="F59" s="100">
        <v>625.96</v>
      </c>
      <c r="G59" s="100">
        <v>762.14</v>
      </c>
      <c r="H59" s="100">
        <v>903.48</v>
      </c>
      <c r="I59" s="100">
        <v>1001.55</v>
      </c>
      <c r="J59" s="100">
        <v>993.85</v>
      </c>
      <c r="K59" s="100">
        <v>1044.83</v>
      </c>
      <c r="L59" s="100">
        <v>952.59</v>
      </c>
      <c r="M59" s="100">
        <v>828.24</v>
      </c>
      <c r="N59" s="100">
        <v>679.93</v>
      </c>
      <c r="O59" s="100">
        <v>572.97</v>
      </c>
      <c r="P59" s="100">
        <v>522.09</v>
      </c>
      <c r="Q59" s="100">
        <v>32.63</v>
      </c>
      <c r="R59" s="100">
        <v>19.71</v>
      </c>
      <c r="S59" s="100">
        <v>21.79</v>
      </c>
      <c r="T59" s="100">
        <v>24.46</v>
      </c>
      <c r="U59" s="100">
        <v>30.57</v>
      </c>
      <c r="V59" s="100">
        <v>19.08</v>
      </c>
      <c r="W59" s="100">
        <v>18.64</v>
      </c>
      <c r="X59" s="100">
        <v>26.76</v>
      </c>
      <c r="Y59" s="100">
        <v>38.57</v>
      </c>
      <c r="Z59" s="100">
        <v>26.04</v>
      </c>
      <c r="AA59" s="100">
        <v>37.23</v>
      </c>
      <c r="AB59" s="100">
        <v>56.85</v>
      </c>
      <c r="AC59" s="100">
        <v>30.55</v>
      </c>
      <c r="AD59" s="100">
        <v>59.27</v>
      </c>
      <c r="AE59" s="100">
        <v>0.3</v>
      </c>
      <c r="AF59" s="100">
        <v>0</v>
      </c>
      <c r="AG59" s="100">
        <v>3.45</v>
      </c>
      <c r="AH59" s="100">
        <v>2.14</v>
      </c>
      <c r="AI59" s="100">
        <v>0.11</v>
      </c>
      <c r="AJ59" s="100">
        <v>3.89</v>
      </c>
      <c r="AK59" s="100">
        <v>4.49</v>
      </c>
      <c r="AL59" s="100">
        <v>6.18</v>
      </c>
      <c r="AM59" s="100">
        <v>10.75</v>
      </c>
      <c r="AN59" s="100">
        <v>3.18</v>
      </c>
      <c r="AO59" s="100">
        <v>17.51</v>
      </c>
      <c r="AP59" s="100">
        <v>11.27</v>
      </c>
      <c r="AQ59" s="100">
        <v>12.69</v>
      </c>
      <c r="AR59" s="100">
        <v>16.47</v>
      </c>
      <c r="AS59" s="100">
        <v>309.44</v>
      </c>
      <c r="AT59" s="100">
        <v>287.41</v>
      </c>
      <c r="AU59" s="100">
        <v>341.85</v>
      </c>
      <c r="AV59" s="100">
        <v>312.51</v>
      </c>
      <c r="AW59" s="100">
        <v>15.27</v>
      </c>
      <c r="AX59" s="100">
        <v>2299.48</v>
      </c>
      <c r="AY59" s="100">
        <v>2132.04</v>
      </c>
      <c r="AZ59" s="100">
        <v>2049.92</v>
      </c>
      <c r="BA59" s="100">
        <v>1916.6</v>
      </c>
      <c r="BB59" s="100">
        <v>1859.86</v>
      </c>
      <c r="BC59" s="100">
        <v>1962.47</v>
      </c>
      <c r="BD59" s="100">
        <v>2008.81</v>
      </c>
      <c r="BE59" s="100">
        <v>1951.83</v>
      </c>
      <c r="BF59" s="100">
        <v>2015.69</v>
      </c>
      <c r="BG59" s="100">
        <v>2158.31</v>
      </c>
      <c r="BH59" s="100">
        <v>2105.34</v>
      </c>
      <c r="BI59" s="100">
        <v>1800.2</v>
      </c>
      <c r="BJ59" s="100">
        <v>1683.76</v>
      </c>
      <c r="BK59" s="100">
        <v>354.81</v>
      </c>
      <c r="BL59" s="100">
        <v>320.11</v>
      </c>
      <c r="BM59" s="100">
        <v>224.74</v>
      </c>
      <c r="BN59" s="100">
        <v>163.14</v>
      </c>
      <c r="BO59" s="100">
        <v>135.33</v>
      </c>
      <c r="BP59" s="100">
        <v>121.52</v>
      </c>
      <c r="BQ59" s="100">
        <v>69.85</v>
      </c>
      <c r="BR59" s="100">
        <v>69.54</v>
      </c>
      <c r="BS59" s="100">
        <v>69.65</v>
      </c>
      <c r="BT59" s="100">
        <v>67.16</v>
      </c>
      <c r="BU59" s="100">
        <v>44.3</v>
      </c>
      <c r="BV59" s="100">
        <v>38.09</v>
      </c>
      <c r="BW59" s="100">
        <v>33.95</v>
      </c>
      <c r="BX59" s="107">
        <f t="shared" si="0"/>
        <v>39316.259999999995</v>
      </c>
    </row>
    <row r="60" spans="1:76" ht="15.75">
      <c r="A60" s="106">
        <v>59</v>
      </c>
      <c r="B60" s="106" t="s">
        <v>70</v>
      </c>
      <c r="C60" s="100">
        <v>286.86</v>
      </c>
      <c r="D60" s="100">
        <v>388.92</v>
      </c>
      <c r="E60" s="100">
        <v>623.2</v>
      </c>
      <c r="F60" s="100">
        <v>849.76</v>
      </c>
      <c r="G60" s="100">
        <v>986.23</v>
      </c>
      <c r="H60" s="100">
        <v>1081.42</v>
      </c>
      <c r="I60" s="100">
        <v>1061.06</v>
      </c>
      <c r="J60" s="100">
        <v>1168.56</v>
      </c>
      <c r="K60" s="100">
        <v>1053.51</v>
      </c>
      <c r="L60" s="100">
        <v>1190.43</v>
      </c>
      <c r="M60" s="100">
        <v>974.87</v>
      </c>
      <c r="N60" s="100">
        <v>881.25</v>
      </c>
      <c r="O60" s="100">
        <v>594.33</v>
      </c>
      <c r="P60" s="100">
        <v>519.63</v>
      </c>
      <c r="Q60" s="100">
        <v>25.03</v>
      </c>
      <c r="R60" s="100">
        <v>14.26</v>
      </c>
      <c r="S60" s="100">
        <v>21.85</v>
      </c>
      <c r="T60" s="100">
        <v>25.76</v>
      </c>
      <c r="U60" s="100">
        <v>21.99</v>
      </c>
      <c r="V60" s="100">
        <v>19.77</v>
      </c>
      <c r="W60" s="100">
        <v>29.06</v>
      </c>
      <c r="X60" s="100">
        <v>22.45</v>
      </c>
      <c r="Y60" s="100">
        <v>26.41</v>
      </c>
      <c r="Z60" s="100">
        <v>34.4</v>
      </c>
      <c r="AA60" s="100">
        <v>34.05</v>
      </c>
      <c r="AB60" s="100">
        <v>24.6</v>
      </c>
      <c r="AC60" s="100">
        <v>14.25</v>
      </c>
      <c r="AD60" s="100">
        <v>38.43</v>
      </c>
      <c r="AE60" s="100">
        <v>4.54</v>
      </c>
      <c r="AF60" s="100">
        <v>0.39</v>
      </c>
      <c r="AG60" s="100">
        <v>3.04</v>
      </c>
      <c r="AH60" s="100">
        <v>2.99</v>
      </c>
      <c r="AI60" s="100">
        <v>7.68</v>
      </c>
      <c r="AJ60" s="100">
        <v>2.14</v>
      </c>
      <c r="AK60" s="100">
        <v>2</v>
      </c>
      <c r="AL60" s="100">
        <v>1.87</v>
      </c>
      <c r="AM60" s="100">
        <v>4.95</v>
      </c>
      <c r="AN60" s="100">
        <v>5.19</v>
      </c>
      <c r="AO60" s="100">
        <v>2.25</v>
      </c>
      <c r="AP60" s="100">
        <v>1.35</v>
      </c>
      <c r="AQ60" s="100">
        <v>5.02</v>
      </c>
      <c r="AR60" s="100">
        <v>4.24</v>
      </c>
      <c r="AS60" s="100">
        <v>531.37</v>
      </c>
      <c r="AT60" s="100">
        <v>399.24</v>
      </c>
      <c r="AU60" s="100">
        <v>407.02</v>
      </c>
      <c r="AV60" s="100">
        <v>472.43</v>
      </c>
      <c r="AW60" s="100">
        <v>19.59</v>
      </c>
      <c r="AX60" s="100">
        <v>3900.08</v>
      </c>
      <c r="AY60" s="100">
        <v>3614.73</v>
      </c>
      <c r="AZ60" s="100">
        <v>3531.68</v>
      </c>
      <c r="BA60" s="100">
        <v>3416.66</v>
      </c>
      <c r="BB60" s="100">
        <v>3588.48</v>
      </c>
      <c r="BC60" s="100">
        <v>3575.93</v>
      </c>
      <c r="BD60" s="100">
        <v>3766.21</v>
      </c>
      <c r="BE60" s="100">
        <v>3760.05</v>
      </c>
      <c r="BF60" s="100">
        <v>3937.28</v>
      </c>
      <c r="BG60" s="100">
        <v>4025.45</v>
      </c>
      <c r="BH60" s="100">
        <v>3933.48</v>
      </c>
      <c r="BI60" s="100">
        <v>3783.69</v>
      </c>
      <c r="BJ60" s="100">
        <v>3462.66</v>
      </c>
      <c r="BK60" s="100">
        <v>299.74</v>
      </c>
      <c r="BL60" s="100">
        <v>282.14</v>
      </c>
      <c r="BM60" s="100">
        <v>197.75</v>
      </c>
      <c r="BN60" s="100">
        <v>188.41</v>
      </c>
      <c r="BO60" s="100">
        <v>138.38</v>
      </c>
      <c r="BP60" s="100">
        <v>114.98</v>
      </c>
      <c r="BQ60" s="100">
        <v>87.96</v>
      </c>
      <c r="BR60" s="100">
        <v>93.44</v>
      </c>
      <c r="BS60" s="100">
        <v>103.2</v>
      </c>
      <c r="BT60" s="100">
        <v>122.56</v>
      </c>
      <c r="BU60" s="100">
        <v>120.69</v>
      </c>
      <c r="BV60" s="100">
        <v>95.34</v>
      </c>
      <c r="BW60" s="100">
        <v>64.85</v>
      </c>
      <c r="BX60" s="107">
        <f t="shared" si="0"/>
        <v>64095.46</v>
      </c>
    </row>
    <row r="61" spans="1:76" ht="15.75">
      <c r="A61" s="106">
        <v>60</v>
      </c>
      <c r="B61" s="106" t="s">
        <v>71</v>
      </c>
      <c r="C61" s="100">
        <v>20.08</v>
      </c>
      <c r="D61" s="100">
        <v>112.6</v>
      </c>
      <c r="E61" s="100">
        <v>88.9</v>
      </c>
      <c r="F61" s="100">
        <v>98.35</v>
      </c>
      <c r="G61" s="100">
        <v>96.42</v>
      </c>
      <c r="H61" s="100">
        <v>104.53</v>
      </c>
      <c r="I61" s="100">
        <v>95.77</v>
      </c>
      <c r="J61" s="100">
        <v>83.74</v>
      </c>
      <c r="K61" s="100">
        <v>93.31</v>
      </c>
      <c r="L61" s="100">
        <v>113.39</v>
      </c>
      <c r="M61" s="100">
        <v>95.09</v>
      </c>
      <c r="N61" s="100">
        <v>116.1</v>
      </c>
      <c r="O61" s="100">
        <v>76.75</v>
      </c>
      <c r="P61" s="100">
        <v>80.2</v>
      </c>
      <c r="Q61" s="100">
        <v>0</v>
      </c>
      <c r="R61" s="100">
        <v>1.09</v>
      </c>
      <c r="S61" s="100">
        <v>0</v>
      </c>
      <c r="T61" s="100">
        <v>1.12</v>
      </c>
      <c r="U61" s="100">
        <v>0</v>
      </c>
      <c r="V61" s="100">
        <v>1.09</v>
      </c>
      <c r="W61" s="100">
        <v>1.12</v>
      </c>
      <c r="X61" s="100">
        <v>2.89</v>
      </c>
      <c r="Y61" s="100">
        <v>6.04</v>
      </c>
      <c r="Z61" s="100">
        <v>6.08</v>
      </c>
      <c r="AA61" s="100">
        <v>6.62</v>
      </c>
      <c r="AB61" s="100">
        <v>2.08</v>
      </c>
      <c r="AC61" s="100">
        <v>1.94</v>
      </c>
      <c r="AD61" s="100">
        <v>7.32</v>
      </c>
      <c r="AE61" s="100">
        <v>0</v>
      </c>
      <c r="AF61" s="100">
        <v>1.03</v>
      </c>
      <c r="AG61" s="100">
        <v>1.98</v>
      </c>
      <c r="AH61" s="100">
        <v>0</v>
      </c>
      <c r="AI61" s="100">
        <v>0</v>
      </c>
      <c r="AJ61" s="100">
        <v>0</v>
      </c>
      <c r="AK61" s="100">
        <v>0</v>
      </c>
      <c r="AL61" s="100">
        <v>0.15</v>
      </c>
      <c r="AM61" s="100">
        <v>0</v>
      </c>
      <c r="AN61" s="100">
        <v>0.96</v>
      </c>
      <c r="AO61" s="100">
        <v>0</v>
      </c>
      <c r="AP61" s="100">
        <v>0.99</v>
      </c>
      <c r="AQ61" s="100">
        <v>0</v>
      </c>
      <c r="AR61" s="100">
        <v>0.99</v>
      </c>
      <c r="AS61" s="100">
        <v>75.76</v>
      </c>
      <c r="AT61" s="100">
        <v>80.98</v>
      </c>
      <c r="AU61" s="100">
        <v>77.51</v>
      </c>
      <c r="AV61" s="100">
        <v>121.01</v>
      </c>
      <c r="AW61" s="100">
        <v>12.83</v>
      </c>
      <c r="AX61" s="100">
        <v>500.1</v>
      </c>
      <c r="AY61" s="100">
        <v>467.21</v>
      </c>
      <c r="AZ61" s="100">
        <v>501.11</v>
      </c>
      <c r="BA61" s="100">
        <v>480.68</v>
      </c>
      <c r="BB61" s="100">
        <v>439.87</v>
      </c>
      <c r="BC61" s="100">
        <v>494.36</v>
      </c>
      <c r="BD61" s="100">
        <v>469.19</v>
      </c>
      <c r="BE61" s="100">
        <v>497.47</v>
      </c>
      <c r="BF61" s="100">
        <v>469.02</v>
      </c>
      <c r="BG61" s="100">
        <v>413.5</v>
      </c>
      <c r="BH61" s="100">
        <v>380.32</v>
      </c>
      <c r="BI61" s="100">
        <v>303.2</v>
      </c>
      <c r="BJ61" s="100">
        <v>302.71</v>
      </c>
      <c r="BK61" s="100">
        <v>51.75</v>
      </c>
      <c r="BL61" s="100">
        <v>48.02</v>
      </c>
      <c r="BM61" s="100">
        <v>23.6</v>
      </c>
      <c r="BN61" s="100">
        <v>4.88</v>
      </c>
      <c r="BO61" s="100">
        <v>6.03</v>
      </c>
      <c r="BP61" s="100">
        <v>8.34</v>
      </c>
      <c r="BQ61" s="100">
        <v>6.44</v>
      </c>
      <c r="BR61" s="100">
        <v>8.06</v>
      </c>
      <c r="BS61" s="100">
        <v>4.3</v>
      </c>
      <c r="BT61" s="100">
        <v>8.64</v>
      </c>
      <c r="BU61" s="100">
        <v>5.42</v>
      </c>
      <c r="BV61" s="100">
        <v>3.98</v>
      </c>
      <c r="BW61" s="100">
        <v>6.72</v>
      </c>
      <c r="BX61" s="107">
        <f t="shared" si="0"/>
        <v>7591.7300000000005</v>
      </c>
    </row>
    <row r="62" spans="1:76" ht="15.75">
      <c r="A62" s="106">
        <v>61</v>
      </c>
      <c r="B62" s="106" t="s">
        <v>72</v>
      </c>
      <c r="C62" s="100">
        <v>69.18</v>
      </c>
      <c r="D62" s="100">
        <v>65.55</v>
      </c>
      <c r="E62" s="100">
        <v>56.82</v>
      </c>
      <c r="F62" s="100">
        <v>58.42</v>
      </c>
      <c r="G62" s="100">
        <v>83.34</v>
      </c>
      <c r="H62" s="100">
        <v>62.94</v>
      </c>
      <c r="I62" s="100">
        <v>78.89</v>
      </c>
      <c r="J62" s="100">
        <v>68.74</v>
      </c>
      <c r="K62" s="100">
        <v>62.32</v>
      </c>
      <c r="L62" s="100">
        <v>65.54</v>
      </c>
      <c r="M62" s="100">
        <v>52.71</v>
      </c>
      <c r="N62" s="100">
        <v>60.18</v>
      </c>
      <c r="O62" s="100">
        <v>41.17</v>
      </c>
      <c r="P62" s="100">
        <v>27.59</v>
      </c>
      <c r="Q62" s="100">
        <v>0</v>
      </c>
      <c r="R62" s="100">
        <v>0</v>
      </c>
      <c r="S62" s="100">
        <v>0</v>
      </c>
      <c r="T62" s="100">
        <v>0.42</v>
      </c>
      <c r="U62" s="100">
        <v>0.44</v>
      </c>
      <c r="V62" s="100">
        <v>0</v>
      </c>
      <c r="W62" s="100">
        <v>1</v>
      </c>
      <c r="X62" s="100">
        <v>0</v>
      </c>
      <c r="Y62" s="100">
        <v>0.46</v>
      </c>
      <c r="Z62" s="100">
        <v>0</v>
      </c>
      <c r="AA62" s="100">
        <v>0</v>
      </c>
      <c r="AB62" s="100">
        <v>0</v>
      </c>
      <c r="AC62" s="100">
        <v>0</v>
      </c>
      <c r="AD62" s="100">
        <v>0.8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50</v>
      </c>
      <c r="AT62" s="100">
        <v>45.72</v>
      </c>
      <c r="AU62" s="100">
        <v>52.57</v>
      </c>
      <c r="AV62" s="100">
        <v>76.66</v>
      </c>
      <c r="AW62" s="100">
        <v>1.18</v>
      </c>
      <c r="AX62" s="100">
        <v>379.62</v>
      </c>
      <c r="AY62" s="100">
        <v>381.2</v>
      </c>
      <c r="AZ62" s="100">
        <v>363.04</v>
      </c>
      <c r="BA62" s="100">
        <v>379.01</v>
      </c>
      <c r="BB62" s="100">
        <v>388.3</v>
      </c>
      <c r="BC62" s="100">
        <v>372.71</v>
      </c>
      <c r="BD62" s="100">
        <v>381.32</v>
      </c>
      <c r="BE62" s="100">
        <v>380.85</v>
      </c>
      <c r="BF62" s="100">
        <v>377.1</v>
      </c>
      <c r="BG62" s="100">
        <v>340.46</v>
      </c>
      <c r="BH62" s="100">
        <v>358.67</v>
      </c>
      <c r="BI62" s="100">
        <v>257.74</v>
      </c>
      <c r="BJ62" s="100">
        <v>172.04</v>
      </c>
      <c r="BK62" s="100">
        <v>49.91</v>
      </c>
      <c r="BL62" s="100">
        <v>37.51</v>
      </c>
      <c r="BM62" s="100">
        <v>24.34</v>
      </c>
      <c r="BN62" s="100">
        <v>19.27</v>
      </c>
      <c r="BO62" s="100">
        <v>18.86</v>
      </c>
      <c r="BP62" s="100">
        <v>2.53</v>
      </c>
      <c r="BQ62" s="100">
        <v>5.85</v>
      </c>
      <c r="BR62" s="100">
        <v>9.91</v>
      </c>
      <c r="BS62" s="100">
        <v>4.68</v>
      </c>
      <c r="BT62" s="100">
        <v>1.28</v>
      </c>
      <c r="BU62" s="100">
        <v>3.22</v>
      </c>
      <c r="BV62" s="100">
        <v>3.41</v>
      </c>
      <c r="BW62" s="100">
        <v>0.76</v>
      </c>
      <c r="BX62" s="107">
        <f t="shared" si="0"/>
        <v>5796.230000000001</v>
      </c>
    </row>
    <row r="63" spans="1:76" ht="15.75">
      <c r="A63" s="106">
        <v>62</v>
      </c>
      <c r="B63" s="106" t="s">
        <v>73</v>
      </c>
      <c r="C63" s="100">
        <v>54.86</v>
      </c>
      <c r="D63" s="100">
        <v>44.25</v>
      </c>
      <c r="E63" s="100">
        <v>50.61</v>
      </c>
      <c r="F63" s="100">
        <v>32.06</v>
      </c>
      <c r="G63" s="100">
        <v>55.07</v>
      </c>
      <c r="H63" s="100">
        <v>36.52</v>
      </c>
      <c r="I63" s="100">
        <v>53.97</v>
      </c>
      <c r="J63" s="100">
        <v>40.36</v>
      </c>
      <c r="K63" s="100">
        <v>66.09</v>
      </c>
      <c r="L63" s="100">
        <v>47.49</v>
      </c>
      <c r="M63" s="100">
        <v>31.42</v>
      </c>
      <c r="N63" s="100">
        <v>36.02</v>
      </c>
      <c r="O63" s="100">
        <v>27.51</v>
      </c>
      <c r="P63" s="100">
        <v>35.23</v>
      </c>
      <c r="Q63" s="100">
        <v>1.26</v>
      </c>
      <c r="R63" s="100">
        <v>3.17</v>
      </c>
      <c r="S63" s="100">
        <v>1.87</v>
      </c>
      <c r="T63" s="100">
        <v>0</v>
      </c>
      <c r="U63" s="100">
        <v>0</v>
      </c>
      <c r="V63" s="100">
        <v>5.31</v>
      </c>
      <c r="W63" s="100">
        <v>1.03</v>
      </c>
      <c r="X63" s="100">
        <v>2.93</v>
      </c>
      <c r="Y63" s="100">
        <v>1.1</v>
      </c>
      <c r="Z63" s="100">
        <v>3.15</v>
      </c>
      <c r="AA63" s="100">
        <v>2.71</v>
      </c>
      <c r="AB63" s="100">
        <v>1.76</v>
      </c>
      <c r="AC63" s="100">
        <v>1.44</v>
      </c>
      <c r="AD63" s="100">
        <v>0</v>
      </c>
      <c r="AE63" s="100">
        <v>0</v>
      </c>
      <c r="AF63" s="100">
        <v>0</v>
      </c>
      <c r="AG63" s="100">
        <v>0.92</v>
      </c>
      <c r="AH63" s="100">
        <v>0</v>
      </c>
      <c r="AI63" s="100">
        <v>1.95</v>
      </c>
      <c r="AJ63" s="100">
        <v>0.11</v>
      </c>
      <c r="AK63" s="100">
        <v>1.01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1.19</v>
      </c>
      <c r="AS63" s="100">
        <v>1.4</v>
      </c>
      <c r="AT63" s="100">
        <v>3.81</v>
      </c>
      <c r="AU63" s="100">
        <v>7.5</v>
      </c>
      <c r="AV63" s="100">
        <v>24.8</v>
      </c>
      <c r="AW63" s="100">
        <v>4.93</v>
      </c>
      <c r="AX63" s="100">
        <v>208.19</v>
      </c>
      <c r="AY63" s="100">
        <v>207.13</v>
      </c>
      <c r="AZ63" s="100">
        <v>180.4</v>
      </c>
      <c r="BA63" s="100">
        <v>200.74</v>
      </c>
      <c r="BB63" s="100">
        <v>188.13</v>
      </c>
      <c r="BC63" s="100">
        <v>195.84</v>
      </c>
      <c r="BD63" s="100">
        <v>187.65</v>
      </c>
      <c r="BE63" s="100">
        <v>176.59</v>
      </c>
      <c r="BF63" s="100">
        <v>175.78</v>
      </c>
      <c r="BG63" s="100">
        <v>198.84</v>
      </c>
      <c r="BH63" s="100">
        <v>149</v>
      </c>
      <c r="BI63" s="100">
        <v>91.23</v>
      </c>
      <c r="BJ63" s="100">
        <v>94.1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0.76</v>
      </c>
      <c r="BU63" s="100">
        <v>0</v>
      </c>
      <c r="BV63" s="100">
        <v>0</v>
      </c>
      <c r="BW63" s="100">
        <v>0</v>
      </c>
      <c r="BX63" s="107">
        <f t="shared" si="0"/>
        <v>2939.19</v>
      </c>
    </row>
    <row r="64" spans="1:76" ht="15.75">
      <c r="A64" s="106">
        <v>63</v>
      </c>
      <c r="B64" s="106" t="s">
        <v>74</v>
      </c>
      <c r="C64" s="100">
        <v>8.94</v>
      </c>
      <c r="D64" s="100">
        <v>43.79</v>
      </c>
      <c r="E64" s="100">
        <v>37.43</v>
      </c>
      <c r="F64" s="100">
        <v>36.93</v>
      </c>
      <c r="G64" s="100">
        <v>28.33</v>
      </c>
      <c r="H64" s="100">
        <v>44.35</v>
      </c>
      <c r="I64" s="100">
        <v>36.6</v>
      </c>
      <c r="J64" s="100">
        <v>36.67</v>
      </c>
      <c r="K64" s="100">
        <v>23.38</v>
      </c>
      <c r="L64" s="100">
        <v>35.77</v>
      </c>
      <c r="M64" s="100">
        <v>35.32</v>
      </c>
      <c r="N64" s="100">
        <v>19.57</v>
      </c>
      <c r="O64" s="100">
        <v>23.31</v>
      </c>
      <c r="P64" s="100">
        <v>29.55</v>
      </c>
      <c r="Q64" s="100">
        <v>2.94</v>
      </c>
      <c r="R64" s="100">
        <v>1</v>
      </c>
      <c r="S64" s="100">
        <v>0</v>
      </c>
      <c r="T64" s="100">
        <v>0</v>
      </c>
      <c r="U64" s="100">
        <v>2.61</v>
      </c>
      <c r="V64" s="100">
        <v>1.9</v>
      </c>
      <c r="W64" s="100">
        <v>1.22</v>
      </c>
      <c r="X64" s="100">
        <v>1.87</v>
      </c>
      <c r="Y64" s="100">
        <v>0.97</v>
      </c>
      <c r="Z64" s="100">
        <v>0</v>
      </c>
      <c r="AA64" s="100">
        <v>0.62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0.63</v>
      </c>
      <c r="AP64" s="100">
        <v>0</v>
      </c>
      <c r="AQ64" s="100">
        <v>0</v>
      </c>
      <c r="AR64" s="100">
        <v>0</v>
      </c>
      <c r="AS64" s="100">
        <v>26.68</v>
      </c>
      <c r="AT64" s="100">
        <v>13.14</v>
      </c>
      <c r="AU64" s="100">
        <v>17.54</v>
      </c>
      <c r="AV64" s="100">
        <v>22.23</v>
      </c>
      <c r="AW64" s="100">
        <v>0</v>
      </c>
      <c r="AX64" s="100">
        <v>163.9</v>
      </c>
      <c r="AY64" s="100">
        <v>150.79</v>
      </c>
      <c r="AZ64" s="100">
        <v>140.59</v>
      </c>
      <c r="BA64" s="100">
        <v>153.98</v>
      </c>
      <c r="BB64" s="100">
        <v>119.79</v>
      </c>
      <c r="BC64" s="100">
        <v>172.76</v>
      </c>
      <c r="BD64" s="100">
        <v>143.22</v>
      </c>
      <c r="BE64" s="100">
        <v>141.05</v>
      </c>
      <c r="BF64" s="100">
        <v>168.47</v>
      </c>
      <c r="BG64" s="100">
        <v>84.77</v>
      </c>
      <c r="BH64" s="100">
        <v>72.42</v>
      </c>
      <c r="BI64" s="100">
        <v>111.39</v>
      </c>
      <c r="BJ64" s="100">
        <v>100.21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7">
        <f t="shared" si="0"/>
        <v>2256.63</v>
      </c>
    </row>
    <row r="65" spans="1:76" ht="15.75">
      <c r="A65" s="106">
        <v>64</v>
      </c>
      <c r="B65" s="106" t="s">
        <v>75</v>
      </c>
      <c r="C65" s="100">
        <v>230.49</v>
      </c>
      <c r="D65" s="100">
        <v>441.12</v>
      </c>
      <c r="E65" s="100">
        <v>633.8</v>
      </c>
      <c r="F65" s="100">
        <v>715.87</v>
      </c>
      <c r="G65" s="100">
        <v>935.5</v>
      </c>
      <c r="H65" s="100">
        <v>1019.09</v>
      </c>
      <c r="I65" s="100">
        <v>1005.48</v>
      </c>
      <c r="J65" s="100">
        <v>1045.99</v>
      </c>
      <c r="K65" s="100">
        <v>1138.84</v>
      </c>
      <c r="L65" s="100">
        <v>1196.59</v>
      </c>
      <c r="M65" s="100">
        <v>1218.46</v>
      </c>
      <c r="N65" s="100">
        <v>918.69</v>
      </c>
      <c r="O65" s="100">
        <v>678.04</v>
      </c>
      <c r="P65" s="100">
        <v>586.33</v>
      </c>
      <c r="Q65" s="100">
        <v>102.57</v>
      </c>
      <c r="R65" s="100">
        <v>21.55</v>
      </c>
      <c r="S65" s="100">
        <v>25.94</v>
      </c>
      <c r="T65" s="100">
        <v>33.57</v>
      </c>
      <c r="U65" s="100">
        <v>28.75</v>
      </c>
      <c r="V65" s="100">
        <v>29.84</v>
      </c>
      <c r="W65" s="100">
        <v>28.87</v>
      </c>
      <c r="X65" s="100">
        <v>41.21</v>
      </c>
      <c r="Y65" s="100">
        <v>46.1</v>
      </c>
      <c r="Z65" s="100">
        <v>42.88</v>
      </c>
      <c r="AA65" s="100">
        <v>44.86</v>
      </c>
      <c r="AB65" s="100">
        <v>34.39</v>
      </c>
      <c r="AC65" s="100">
        <v>17.25</v>
      </c>
      <c r="AD65" s="100">
        <v>75.71</v>
      </c>
      <c r="AE65" s="100">
        <v>5.34</v>
      </c>
      <c r="AF65" s="100">
        <v>6.76</v>
      </c>
      <c r="AG65" s="100">
        <v>8.33</v>
      </c>
      <c r="AH65" s="100">
        <v>7.25</v>
      </c>
      <c r="AI65" s="100">
        <v>7.24</v>
      </c>
      <c r="AJ65" s="100">
        <v>11.18</v>
      </c>
      <c r="AK65" s="100">
        <v>11.18</v>
      </c>
      <c r="AL65" s="100">
        <v>7.82</v>
      </c>
      <c r="AM65" s="100">
        <v>6.55</v>
      </c>
      <c r="AN65" s="100">
        <v>6.02</v>
      </c>
      <c r="AO65" s="100">
        <v>15.33</v>
      </c>
      <c r="AP65" s="100">
        <v>5.69</v>
      </c>
      <c r="AQ65" s="100">
        <v>2.25</v>
      </c>
      <c r="AR65" s="100">
        <v>26.04</v>
      </c>
      <c r="AS65" s="100">
        <v>477.65</v>
      </c>
      <c r="AT65" s="100">
        <v>425.67</v>
      </c>
      <c r="AU65" s="100">
        <v>464.42</v>
      </c>
      <c r="AV65" s="100">
        <v>421.34</v>
      </c>
      <c r="AW65" s="100">
        <v>129.26</v>
      </c>
      <c r="AX65" s="100">
        <v>3707.44</v>
      </c>
      <c r="AY65" s="100">
        <v>3459.26</v>
      </c>
      <c r="AZ65" s="100">
        <v>3301.31</v>
      </c>
      <c r="BA65" s="100">
        <v>3307.66</v>
      </c>
      <c r="BB65" s="100">
        <v>3517.07</v>
      </c>
      <c r="BC65" s="100">
        <v>3386.95</v>
      </c>
      <c r="BD65" s="100">
        <v>3506.63</v>
      </c>
      <c r="BE65" s="100">
        <v>3442.03</v>
      </c>
      <c r="BF65" s="100">
        <v>3472.95</v>
      </c>
      <c r="BG65" s="100">
        <v>3630.69</v>
      </c>
      <c r="BH65" s="100">
        <v>3341.61</v>
      </c>
      <c r="BI65" s="100">
        <v>2950.43</v>
      </c>
      <c r="BJ65" s="100">
        <v>2766.02</v>
      </c>
      <c r="BK65" s="100">
        <v>428.77</v>
      </c>
      <c r="BL65" s="100">
        <v>453.53</v>
      </c>
      <c r="BM65" s="100">
        <v>346.74</v>
      </c>
      <c r="BN65" s="100">
        <v>251.02</v>
      </c>
      <c r="BO65" s="100">
        <v>163.47</v>
      </c>
      <c r="BP65" s="100">
        <v>162.54</v>
      </c>
      <c r="BQ65" s="100">
        <v>80.98</v>
      </c>
      <c r="BR65" s="100">
        <v>101.08</v>
      </c>
      <c r="BS65" s="100">
        <v>67.51</v>
      </c>
      <c r="BT65" s="100">
        <v>49.66</v>
      </c>
      <c r="BU65" s="100">
        <v>45.24</v>
      </c>
      <c r="BV65" s="100">
        <v>28.17</v>
      </c>
      <c r="BW65" s="100">
        <v>23.85</v>
      </c>
      <c r="BX65" s="107">
        <f t="shared" si="0"/>
        <v>60375.709999999985</v>
      </c>
    </row>
    <row r="66" spans="1:76" ht="15.75">
      <c r="A66" s="106">
        <v>65</v>
      </c>
      <c r="B66" s="106" t="s">
        <v>76</v>
      </c>
      <c r="C66" s="100">
        <v>339.35</v>
      </c>
      <c r="D66" s="100">
        <v>75.04</v>
      </c>
      <c r="E66" s="100">
        <v>48.46</v>
      </c>
      <c r="F66" s="100">
        <v>70.74</v>
      </c>
      <c r="G66" s="100">
        <v>77.48</v>
      </c>
      <c r="H66" s="100">
        <v>75.34</v>
      </c>
      <c r="I66" s="100">
        <v>73.43</v>
      </c>
      <c r="J66" s="100">
        <v>72.65</v>
      </c>
      <c r="K66" s="100">
        <v>79.44</v>
      </c>
      <c r="L66" s="100">
        <v>82.05</v>
      </c>
      <c r="M66" s="100">
        <v>90.89</v>
      </c>
      <c r="N66" s="100">
        <v>56.75</v>
      </c>
      <c r="O66" s="100">
        <v>59.71</v>
      </c>
      <c r="P66" s="100">
        <v>58.35</v>
      </c>
      <c r="Q66" s="100">
        <v>8.12</v>
      </c>
      <c r="R66" s="100">
        <v>0.96</v>
      </c>
      <c r="S66" s="100">
        <v>1.06</v>
      </c>
      <c r="T66" s="100">
        <v>0.91</v>
      </c>
      <c r="U66" s="100">
        <v>0</v>
      </c>
      <c r="V66" s="100">
        <v>0</v>
      </c>
      <c r="W66" s="100">
        <v>0</v>
      </c>
      <c r="X66" s="100">
        <v>0</v>
      </c>
      <c r="Y66" s="100">
        <v>4.11</v>
      </c>
      <c r="Z66" s="100">
        <v>1.05</v>
      </c>
      <c r="AA66" s="100">
        <v>1.82</v>
      </c>
      <c r="AB66" s="100">
        <v>2.56</v>
      </c>
      <c r="AC66" s="100">
        <v>0</v>
      </c>
      <c r="AD66" s="100">
        <v>2.28</v>
      </c>
      <c r="AE66" s="100">
        <v>1.18</v>
      </c>
      <c r="AF66" s="100">
        <v>2.25</v>
      </c>
      <c r="AG66" s="100">
        <v>2.47</v>
      </c>
      <c r="AH66" s="100">
        <v>1.06</v>
      </c>
      <c r="AI66" s="100">
        <v>2.04</v>
      </c>
      <c r="AJ66" s="100">
        <v>2.7</v>
      </c>
      <c r="AK66" s="100">
        <v>0</v>
      </c>
      <c r="AL66" s="100">
        <v>0</v>
      </c>
      <c r="AM66" s="100">
        <v>0</v>
      </c>
      <c r="AN66" s="100">
        <v>1.19</v>
      </c>
      <c r="AO66" s="100">
        <v>0</v>
      </c>
      <c r="AP66" s="100">
        <v>0</v>
      </c>
      <c r="AQ66" s="100">
        <v>0</v>
      </c>
      <c r="AR66" s="100">
        <v>2.63</v>
      </c>
      <c r="AS66" s="100">
        <v>41.84</v>
      </c>
      <c r="AT66" s="100">
        <v>43.79</v>
      </c>
      <c r="AU66" s="100">
        <v>36.75</v>
      </c>
      <c r="AV66" s="100">
        <v>51.35</v>
      </c>
      <c r="AW66" s="100">
        <v>1.04</v>
      </c>
      <c r="AX66" s="100">
        <v>360.18</v>
      </c>
      <c r="AY66" s="100">
        <v>343.87</v>
      </c>
      <c r="AZ66" s="100">
        <v>328.45</v>
      </c>
      <c r="BA66" s="100">
        <v>285.84</v>
      </c>
      <c r="BB66" s="100">
        <v>377.26</v>
      </c>
      <c r="BC66" s="100">
        <v>347.77</v>
      </c>
      <c r="BD66" s="100">
        <v>329.66</v>
      </c>
      <c r="BE66" s="100">
        <v>325.06</v>
      </c>
      <c r="BF66" s="100">
        <v>301.61</v>
      </c>
      <c r="BG66" s="100">
        <v>255.05</v>
      </c>
      <c r="BH66" s="100">
        <v>222.3</v>
      </c>
      <c r="BI66" s="100">
        <v>218.14</v>
      </c>
      <c r="BJ66" s="100">
        <v>164.6</v>
      </c>
      <c r="BK66" s="100">
        <v>1.21</v>
      </c>
      <c r="BL66" s="100">
        <v>1.3</v>
      </c>
      <c r="BM66" s="100">
        <v>0</v>
      </c>
      <c r="BN66" s="100">
        <v>0.97</v>
      </c>
      <c r="BO66" s="100">
        <v>1.28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1.32</v>
      </c>
      <c r="BX66" s="107">
        <f t="shared" si="0"/>
        <v>5338.71</v>
      </c>
    </row>
    <row r="67" spans="1:76" ht="15.75">
      <c r="A67" s="106">
        <v>66</v>
      </c>
      <c r="B67" s="106" t="s">
        <v>77</v>
      </c>
      <c r="C67" s="100">
        <v>51.09</v>
      </c>
      <c r="D67" s="100">
        <v>49.64</v>
      </c>
      <c r="E67" s="100">
        <v>73.61</v>
      </c>
      <c r="F67" s="100">
        <v>57.26</v>
      </c>
      <c r="G67" s="100">
        <v>82.76</v>
      </c>
      <c r="H67" s="100">
        <v>83.96</v>
      </c>
      <c r="I67" s="100">
        <v>78.61</v>
      </c>
      <c r="J67" s="100">
        <v>89.76</v>
      </c>
      <c r="K67" s="100">
        <v>90.51</v>
      </c>
      <c r="L67" s="100">
        <v>101.88</v>
      </c>
      <c r="M67" s="100">
        <v>111.54</v>
      </c>
      <c r="N67" s="100">
        <v>90.89</v>
      </c>
      <c r="O67" s="100">
        <v>72.39</v>
      </c>
      <c r="P67" s="100">
        <v>40.01</v>
      </c>
      <c r="Q67" s="100">
        <v>7.73</v>
      </c>
      <c r="R67" s="100">
        <v>0</v>
      </c>
      <c r="S67" s="100">
        <v>1.46</v>
      </c>
      <c r="T67" s="100">
        <v>2.72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1.28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0.15</v>
      </c>
      <c r="AH67" s="100">
        <v>0</v>
      </c>
      <c r="AI67" s="100">
        <v>0.17</v>
      </c>
      <c r="AJ67" s="100">
        <v>0</v>
      </c>
      <c r="AK67" s="100">
        <v>0</v>
      </c>
      <c r="AL67" s="100">
        <v>0</v>
      </c>
      <c r="AM67" s="100">
        <v>0.29</v>
      </c>
      <c r="AN67" s="100">
        <v>1.67</v>
      </c>
      <c r="AO67" s="100">
        <v>0.7</v>
      </c>
      <c r="AP67" s="100">
        <v>0.32</v>
      </c>
      <c r="AQ67" s="100">
        <v>0</v>
      </c>
      <c r="AR67" s="100">
        <v>0.17</v>
      </c>
      <c r="AS67" s="100">
        <v>42.24</v>
      </c>
      <c r="AT67" s="100">
        <v>34.75</v>
      </c>
      <c r="AU67" s="100">
        <v>53.21</v>
      </c>
      <c r="AV67" s="100">
        <v>51.46</v>
      </c>
      <c r="AW67" s="100">
        <v>3.88</v>
      </c>
      <c r="AX67" s="100">
        <v>575.26</v>
      </c>
      <c r="AY67" s="100">
        <v>580.57</v>
      </c>
      <c r="AZ67" s="100">
        <v>473.37</v>
      </c>
      <c r="BA67" s="100">
        <v>492.47</v>
      </c>
      <c r="BB67" s="100">
        <v>491.71</v>
      </c>
      <c r="BC67" s="100">
        <v>433.09</v>
      </c>
      <c r="BD67" s="100">
        <v>458.16</v>
      </c>
      <c r="BE67" s="100">
        <v>435.35</v>
      </c>
      <c r="BF67" s="100">
        <v>426.78</v>
      </c>
      <c r="BG67" s="100">
        <v>427.58</v>
      </c>
      <c r="BH67" s="100">
        <v>353.44</v>
      </c>
      <c r="BI67" s="100">
        <v>312.9</v>
      </c>
      <c r="BJ67" s="100">
        <v>239.55</v>
      </c>
      <c r="BK67" s="100">
        <v>32</v>
      </c>
      <c r="BL67" s="100">
        <v>21.89</v>
      </c>
      <c r="BM67" s="100">
        <v>17.32</v>
      </c>
      <c r="BN67" s="100">
        <v>12.52</v>
      </c>
      <c r="BO67" s="100">
        <v>6.12</v>
      </c>
      <c r="BP67" s="100">
        <v>6.65</v>
      </c>
      <c r="BQ67" s="100">
        <v>8.77</v>
      </c>
      <c r="BR67" s="100">
        <v>11.12</v>
      </c>
      <c r="BS67" s="100">
        <v>12.21</v>
      </c>
      <c r="BT67" s="100">
        <v>8.4</v>
      </c>
      <c r="BU67" s="100">
        <v>5.25</v>
      </c>
      <c r="BV67" s="100">
        <v>6.66</v>
      </c>
      <c r="BW67" s="100">
        <v>2.32</v>
      </c>
      <c r="BX67" s="107">
        <f aca="true" t="shared" si="1" ref="BX67:BX76">SUM(C67:BW67)</f>
        <v>7127.57</v>
      </c>
    </row>
    <row r="68" spans="1:76" ht="15.75">
      <c r="A68" s="106">
        <v>67</v>
      </c>
      <c r="B68" s="106" t="s">
        <v>78</v>
      </c>
      <c r="C68" s="100">
        <v>26.99</v>
      </c>
      <c r="D68" s="100">
        <v>31.37</v>
      </c>
      <c r="E68" s="100">
        <v>32.75</v>
      </c>
      <c r="F68" s="100">
        <v>50.64</v>
      </c>
      <c r="G68" s="100">
        <v>44.26</v>
      </c>
      <c r="H68" s="100">
        <v>61.86</v>
      </c>
      <c r="I68" s="100">
        <v>53.08</v>
      </c>
      <c r="J68" s="100">
        <v>44.06</v>
      </c>
      <c r="K68" s="100">
        <v>49.04</v>
      </c>
      <c r="L68" s="100">
        <v>56.31</v>
      </c>
      <c r="M68" s="100">
        <v>74.8</v>
      </c>
      <c r="N68" s="100">
        <v>34.07</v>
      </c>
      <c r="O68" s="100">
        <v>24.34</v>
      </c>
      <c r="P68" s="100">
        <v>19.4</v>
      </c>
      <c r="Q68" s="100">
        <v>0</v>
      </c>
      <c r="R68" s="100">
        <v>1.09</v>
      </c>
      <c r="S68" s="100">
        <v>2.41</v>
      </c>
      <c r="T68" s="100">
        <v>2.38</v>
      </c>
      <c r="U68" s="100">
        <v>0.99</v>
      </c>
      <c r="V68" s="100">
        <v>1.77</v>
      </c>
      <c r="W68" s="100">
        <v>2.12</v>
      </c>
      <c r="X68" s="100">
        <v>0</v>
      </c>
      <c r="Y68" s="100">
        <v>4.35</v>
      </c>
      <c r="Z68" s="100">
        <v>0</v>
      </c>
      <c r="AA68" s="100">
        <v>1.7</v>
      </c>
      <c r="AB68" s="100">
        <v>0</v>
      </c>
      <c r="AC68" s="100">
        <v>0</v>
      </c>
      <c r="AD68" s="100">
        <v>1.03</v>
      </c>
      <c r="AE68" s="100">
        <v>0</v>
      </c>
      <c r="AF68" s="100">
        <v>1.89</v>
      </c>
      <c r="AG68" s="100">
        <v>1.05</v>
      </c>
      <c r="AH68" s="100">
        <v>1.16</v>
      </c>
      <c r="AI68" s="100">
        <v>0.15</v>
      </c>
      <c r="AJ68" s="100">
        <v>0</v>
      </c>
      <c r="AK68" s="100">
        <v>1.96</v>
      </c>
      <c r="AL68" s="100">
        <v>0</v>
      </c>
      <c r="AM68" s="100">
        <v>0.11</v>
      </c>
      <c r="AN68" s="100">
        <v>0.11</v>
      </c>
      <c r="AO68" s="100">
        <v>0</v>
      </c>
      <c r="AP68" s="100">
        <v>0.11</v>
      </c>
      <c r="AQ68" s="100">
        <v>0.11</v>
      </c>
      <c r="AR68" s="100">
        <v>0</v>
      </c>
      <c r="AS68" s="100">
        <v>36.38</v>
      </c>
      <c r="AT68" s="100">
        <v>28.34</v>
      </c>
      <c r="AU68" s="100">
        <v>14.46</v>
      </c>
      <c r="AV68" s="100">
        <v>8.97</v>
      </c>
      <c r="AW68" s="100">
        <v>6.43</v>
      </c>
      <c r="AX68" s="100">
        <v>260.26</v>
      </c>
      <c r="AY68" s="100">
        <v>286.42</v>
      </c>
      <c r="AZ68" s="100">
        <v>238.81</v>
      </c>
      <c r="BA68" s="100">
        <v>223.09</v>
      </c>
      <c r="BB68" s="100">
        <v>178.05</v>
      </c>
      <c r="BC68" s="100">
        <v>230.75</v>
      </c>
      <c r="BD68" s="100">
        <v>239.42</v>
      </c>
      <c r="BE68" s="100">
        <v>238.75</v>
      </c>
      <c r="BF68" s="100">
        <v>218.74</v>
      </c>
      <c r="BG68" s="100">
        <v>170.51</v>
      </c>
      <c r="BH68" s="100">
        <v>195.35</v>
      </c>
      <c r="BI68" s="100">
        <v>211.99</v>
      </c>
      <c r="BJ68" s="100">
        <v>192.99</v>
      </c>
      <c r="BK68" s="100">
        <v>8.67</v>
      </c>
      <c r="BL68" s="100">
        <v>6.89</v>
      </c>
      <c r="BM68" s="100">
        <v>2.39</v>
      </c>
      <c r="BN68" s="100">
        <v>2.02</v>
      </c>
      <c r="BO68" s="100">
        <v>0</v>
      </c>
      <c r="BP68" s="100">
        <v>1.15</v>
      </c>
      <c r="BQ68" s="100">
        <v>0.97</v>
      </c>
      <c r="BR68" s="100">
        <v>0</v>
      </c>
      <c r="BS68" s="100">
        <v>0</v>
      </c>
      <c r="BT68" s="100">
        <v>0</v>
      </c>
      <c r="BU68" s="100">
        <v>2.16</v>
      </c>
      <c r="BV68" s="100">
        <v>0.96</v>
      </c>
      <c r="BW68" s="100">
        <v>0</v>
      </c>
      <c r="BX68" s="107">
        <f t="shared" si="1"/>
        <v>3632.3799999999997</v>
      </c>
    </row>
    <row r="69" spans="1:76" ht="15.75">
      <c r="A69" s="106">
        <v>68</v>
      </c>
      <c r="B69" s="106" t="s">
        <v>231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1.7</v>
      </c>
      <c r="K69" s="100">
        <v>10.88</v>
      </c>
      <c r="L69" s="100">
        <v>26.19</v>
      </c>
      <c r="M69" s="100">
        <v>99.68</v>
      </c>
      <c r="N69" s="100">
        <v>53.75</v>
      </c>
      <c r="O69" s="100">
        <v>15.14</v>
      </c>
      <c r="P69" s="100">
        <v>6.66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22.28</v>
      </c>
      <c r="AT69" s="100">
        <v>13.81</v>
      </c>
      <c r="AU69" s="100">
        <v>5.13</v>
      </c>
      <c r="AV69" s="100">
        <v>5.92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2.38</v>
      </c>
      <c r="BE69" s="100">
        <v>11.22</v>
      </c>
      <c r="BF69" s="100">
        <v>41.16</v>
      </c>
      <c r="BG69" s="100">
        <v>84.89</v>
      </c>
      <c r="BH69" s="100">
        <v>58.32</v>
      </c>
      <c r="BI69" s="100">
        <v>12.88</v>
      </c>
      <c r="BJ69" s="100">
        <v>6.93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7">
        <f t="shared" si="1"/>
        <v>478.9200000000001</v>
      </c>
    </row>
    <row r="70" spans="1:76" ht="15.75">
      <c r="A70" s="106">
        <v>69</v>
      </c>
      <c r="B70" s="106" t="s">
        <v>118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56.48</v>
      </c>
      <c r="AY70" s="100">
        <v>32.83</v>
      </c>
      <c r="AZ70" s="100">
        <v>34.58</v>
      </c>
      <c r="BA70" s="100">
        <v>29.97</v>
      </c>
      <c r="BB70" s="100">
        <v>47.26</v>
      </c>
      <c r="BC70" s="100">
        <v>46.01</v>
      </c>
      <c r="BD70" s="100">
        <v>51.1</v>
      </c>
      <c r="BE70" s="100">
        <v>37.05</v>
      </c>
      <c r="BF70" s="100">
        <v>47.26</v>
      </c>
      <c r="BG70" s="100">
        <v>47.82</v>
      </c>
      <c r="BH70" s="100">
        <v>52.86</v>
      </c>
      <c r="BI70" s="100">
        <v>52.86</v>
      </c>
      <c r="BJ70" s="100">
        <v>33.97</v>
      </c>
      <c r="BK70" s="100">
        <v>5</v>
      </c>
      <c r="BL70" s="100">
        <v>5</v>
      </c>
      <c r="BM70" s="100">
        <v>5</v>
      </c>
      <c r="BN70" s="100">
        <v>5</v>
      </c>
      <c r="BO70" s="100">
        <v>2</v>
      </c>
      <c r="BP70" s="100">
        <v>2</v>
      </c>
      <c r="BQ70" s="100">
        <v>2</v>
      </c>
      <c r="BR70" s="100">
        <v>2</v>
      </c>
      <c r="BS70" s="100">
        <v>2</v>
      </c>
      <c r="BT70" s="100">
        <v>0</v>
      </c>
      <c r="BU70" s="100">
        <v>0</v>
      </c>
      <c r="BV70" s="100">
        <v>0</v>
      </c>
      <c r="BW70" s="100">
        <v>0</v>
      </c>
      <c r="BX70" s="107">
        <f t="shared" si="1"/>
        <v>600.0500000000001</v>
      </c>
    </row>
    <row r="71" spans="1:76" ht="15.75">
      <c r="A71" s="106">
        <v>70</v>
      </c>
      <c r="B71" s="106" t="s">
        <v>307</v>
      </c>
      <c r="C71" s="100">
        <v>0</v>
      </c>
      <c r="D71" s="100">
        <v>6.83</v>
      </c>
      <c r="E71" s="100">
        <v>10</v>
      </c>
      <c r="F71" s="100">
        <v>10</v>
      </c>
      <c r="G71" s="100">
        <v>10</v>
      </c>
      <c r="H71" s="100">
        <v>8</v>
      </c>
      <c r="I71" s="100">
        <v>6</v>
      </c>
      <c r="J71" s="100">
        <v>6</v>
      </c>
      <c r="K71" s="100">
        <v>4</v>
      </c>
      <c r="L71" s="100">
        <v>3.53</v>
      </c>
      <c r="M71" s="100">
        <v>0</v>
      </c>
      <c r="N71" s="100">
        <v>0.93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47</v>
      </c>
      <c r="AY71" s="100">
        <v>46</v>
      </c>
      <c r="AZ71" s="100">
        <v>46</v>
      </c>
      <c r="BA71" s="100">
        <v>44.98</v>
      </c>
      <c r="BB71" s="100">
        <v>58</v>
      </c>
      <c r="BC71" s="100">
        <v>59</v>
      </c>
      <c r="BD71" s="100">
        <v>64</v>
      </c>
      <c r="BE71" s="100">
        <v>63</v>
      </c>
      <c r="BF71" s="100">
        <v>56.45</v>
      </c>
      <c r="BG71" s="100">
        <v>40</v>
      </c>
      <c r="BH71" s="100">
        <v>18</v>
      </c>
      <c r="BI71" s="100">
        <v>17</v>
      </c>
      <c r="BJ71" s="100">
        <v>15.08</v>
      </c>
      <c r="BK71" s="100">
        <v>0.5</v>
      </c>
      <c r="BL71" s="100">
        <v>0.5</v>
      </c>
      <c r="BM71" s="100">
        <v>0.56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7">
        <f t="shared" si="1"/>
        <v>641.36</v>
      </c>
    </row>
    <row r="72" spans="1:76" ht="15.75">
      <c r="A72" s="106">
        <v>71</v>
      </c>
      <c r="B72" s="106" t="s">
        <v>314</v>
      </c>
      <c r="C72" s="100">
        <v>0</v>
      </c>
      <c r="D72" s="100">
        <v>8</v>
      </c>
      <c r="E72" s="100">
        <v>11</v>
      </c>
      <c r="F72" s="100">
        <v>14</v>
      </c>
      <c r="G72" s="100">
        <v>14.05</v>
      </c>
      <c r="H72" s="100">
        <v>14.45</v>
      </c>
      <c r="I72" s="100">
        <v>14.45</v>
      </c>
      <c r="J72" s="100">
        <v>16.45</v>
      </c>
      <c r="K72" s="100">
        <v>15.45</v>
      </c>
      <c r="L72" s="100">
        <v>12.85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2</v>
      </c>
      <c r="T72" s="100">
        <v>2</v>
      </c>
      <c r="U72" s="100">
        <v>2.07</v>
      </c>
      <c r="V72" s="100">
        <v>2</v>
      </c>
      <c r="W72" s="100">
        <v>2</v>
      </c>
      <c r="X72" s="100">
        <v>2</v>
      </c>
      <c r="Y72" s="100">
        <v>2</v>
      </c>
      <c r="Z72" s="100">
        <v>2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143</v>
      </c>
      <c r="AY72" s="100">
        <v>142</v>
      </c>
      <c r="AZ72" s="100">
        <v>141</v>
      </c>
      <c r="BA72" s="100">
        <v>139.49</v>
      </c>
      <c r="BB72" s="100">
        <v>127</v>
      </c>
      <c r="BC72" s="100">
        <v>128</v>
      </c>
      <c r="BD72" s="100">
        <v>192</v>
      </c>
      <c r="BE72" s="100">
        <v>201</v>
      </c>
      <c r="BF72" s="100">
        <v>184.6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7">
        <f t="shared" si="1"/>
        <v>1534.86</v>
      </c>
    </row>
    <row r="73" spans="1:76" ht="15.75">
      <c r="A73" s="106">
        <v>72</v>
      </c>
      <c r="B73" s="106" t="s">
        <v>232</v>
      </c>
      <c r="C73" s="100">
        <v>0</v>
      </c>
      <c r="D73" s="100">
        <v>9</v>
      </c>
      <c r="E73" s="100">
        <v>15</v>
      </c>
      <c r="F73" s="100">
        <v>14</v>
      </c>
      <c r="G73" s="100">
        <v>20</v>
      </c>
      <c r="H73" s="100">
        <v>20</v>
      </c>
      <c r="I73" s="100">
        <v>22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4</v>
      </c>
      <c r="S73" s="100">
        <v>2</v>
      </c>
      <c r="T73" s="100">
        <v>2</v>
      </c>
      <c r="U73" s="100">
        <v>3</v>
      </c>
      <c r="V73" s="100">
        <v>0</v>
      </c>
      <c r="W73" s="100">
        <v>1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72.32</v>
      </c>
      <c r="AY73" s="100">
        <v>93.24</v>
      </c>
      <c r="AZ73" s="100">
        <v>91.04</v>
      </c>
      <c r="BA73" s="100">
        <v>97</v>
      </c>
      <c r="BB73" s="100">
        <v>85</v>
      </c>
      <c r="BC73" s="100">
        <v>79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9.66</v>
      </c>
      <c r="BL73" s="100">
        <v>6.76</v>
      </c>
      <c r="BM73" s="100">
        <v>0.96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7">
        <f t="shared" si="1"/>
        <v>646.98</v>
      </c>
    </row>
    <row r="74" spans="1:76" ht="15.75">
      <c r="A74" s="106">
        <v>73</v>
      </c>
      <c r="B74" s="106" t="s">
        <v>233</v>
      </c>
      <c r="C74" s="100">
        <v>0</v>
      </c>
      <c r="D74" s="100">
        <v>2</v>
      </c>
      <c r="E74" s="100">
        <v>13</v>
      </c>
      <c r="F74" s="100">
        <v>12</v>
      </c>
      <c r="G74" s="100">
        <v>13</v>
      </c>
      <c r="H74" s="100">
        <v>17</v>
      </c>
      <c r="I74" s="100">
        <v>14</v>
      </c>
      <c r="J74" s="100">
        <v>14</v>
      </c>
      <c r="K74" s="100">
        <v>27</v>
      </c>
      <c r="L74" s="100">
        <v>13</v>
      </c>
      <c r="M74" s="100">
        <v>24</v>
      </c>
      <c r="N74" s="100">
        <v>17.65</v>
      </c>
      <c r="O74" s="100">
        <v>19</v>
      </c>
      <c r="P74" s="100">
        <v>16.5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17.84</v>
      </c>
      <c r="AT74" s="100">
        <v>4.68</v>
      </c>
      <c r="AU74" s="100">
        <v>8</v>
      </c>
      <c r="AV74" s="100">
        <v>29.02</v>
      </c>
      <c r="AW74" s="100">
        <v>0</v>
      </c>
      <c r="AX74" s="100">
        <v>70</v>
      </c>
      <c r="AY74" s="100">
        <v>65</v>
      </c>
      <c r="AZ74" s="100">
        <v>67.16</v>
      </c>
      <c r="BA74" s="100">
        <v>77.16</v>
      </c>
      <c r="BB74" s="100">
        <v>74</v>
      </c>
      <c r="BC74" s="100">
        <v>77</v>
      </c>
      <c r="BD74" s="100">
        <v>149.5</v>
      </c>
      <c r="BE74" s="100">
        <v>136.15</v>
      </c>
      <c r="BF74" s="100">
        <v>153</v>
      </c>
      <c r="BG74" s="100">
        <v>131.48</v>
      </c>
      <c r="BH74" s="100">
        <v>130</v>
      </c>
      <c r="BI74" s="100">
        <v>122.2</v>
      </c>
      <c r="BJ74" s="100">
        <v>81.32</v>
      </c>
      <c r="BK74" s="100">
        <v>0</v>
      </c>
      <c r="BL74" s="100">
        <v>0</v>
      </c>
      <c r="BM74" s="100">
        <v>0.84</v>
      </c>
      <c r="BN74" s="100">
        <v>0.84</v>
      </c>
      <c r="BO74" s="100">
        <v>0</v>
      </c>
      <c r="BP74" s="100">
        <v>0</v>
      </c>
      <c r="BQ74" s="100">
        <v>0.5</v>
      </c>
      <c r="BR74" s="100">
        <v>0.84</v>
      </c>
      <c r="BS74" s="100">
        <v>0</v>
      </c>
      <c r="BT74" s="100">
        <v>0.66</v>
      </c>
      <c r="BU74" s="100">
        <v>0</v>
      </c>
      <c r="BV74" s="100">
        <v>0.66</v>
      </c>
      <c r="BW74" s="100">
        <v>0</v>
      </c>
      <c r="BX74" s="107">
        <f t="shared" si="1"/>
        <v>1599.9999999999998</v>
      </c>
    </row>
    <row r="75" spans="1:76" ht="15.75">
      <c r="A75" s="106">
        <v>74</v>
      </c>
      <c r="B75" s="106" t="s">
        <v>121</v>
      </c>
      <c r="C75" s="100">
        <v>0</v>
      </c>
      <c r="D75" s="100">
        <v>0</v>
      </c>
      <c r="E75" s="100">
        <v>2</v>
      </c>
      <c r="F75" s="100">
        <v>1</v>
      </c>
      <c r="G75" s="100">
        <v>15</v>
      </c>
      <c r="H75" s="100">
        <v>25</v>
      </c>
      <c r="I75" s="100">
        <v>30</v>
      </c>
      <c r="J75" s="100">
        <v>28</v>
      </c>
      <c r="K75" s="100">
        <v>45</v>
      </c>
      <c r="L75" s="100">
        <v>37</v>
      </c>
      <c r="M75" s="100">
        <v>12</v>
      </c>
      <c r="N75" s="100">
        <v>11</v>
      </c>
      <c r="O75" s="100">
        <v>12</v>
      </c>
      <c r="P75" s="100">
        <v>8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54</v>
      </c>
      <c r="AY75" s="100">
        <v>52</v>
      </c>
      <c r="AZ75" s="100">
        <v>53</v>
      </c>
      <c r="BA75" s="100">
        <v>39</v>
      </c>
      <c r="BB75" s="100">
        <v>41</v>
      </c>
      <c r="BC75" s="100">
        <v>36</v>
      </c>
      <c r="BD75" s="100">
        <v>82</v>
      </c>
      <c r="BE75" s="100">
        <v>65</v>
      </c>
      <c r="BF75" s="100">
        <v>73</v>
      </c>
      <c r="BG75" s="100">
        <v>108</v>
      </c>
      <c r="BH75" s="100">
        <v>109</v>
      </c>
      <c r="BI75" s="100">
        <v>104</v>
      </c>
      <c r="BJ75" s="100">
        <v>108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7">
        <f t="shared" si="1"/>
        <v>1150</v>
      </c>
    </row>
    <row r="76" spans="1:76" ht="15.75">
      <c r="A76" s="106">
        <v>75</v>
      </c>
      <c r="B76" s="106" t="s">
        <v>234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616.68</v>
      </c>
      <c r="BE76" s="100">
        <v>1103.1</v>
      </c>
      <c r="BF76" s="100">
        <v>1618.18</v>
      </c>
      <c r="BG76" s="100">
        <v>2519.46</v>
      </c>
      <c r="BH76" s="100">
        <v>4891.68</v>
      </c>
      <c r="BI76" s="100">
        <v>5844.4</v>
      </c>
      <c r="BJ76" s="100">
        <v>9054.29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7">
        <f t="shared" si="1"/>
        <v>25647.79</v>
      </c>
    </row>
    <row r="77" spans="1:76" ht="15.75">
      <c r="A77" s="106"/>
      <c r="B77" s="108" t="s">
        <v>329</v>
      </c>
      <c r="C77" s="107">
        <f aca="true" t="shared" si="2" ref="C77:AH77">SUM(C2:C76)</f>
        <v>15233.949999999997</v>
      </c>
      <c r="D77" s="107">
        <f t="shared" si="2"/>
        <v>19480.889999999992</v>
      </c>
      <c r="E77" s="107">
        <f t="shared" si="2"/>
        <v>28106.129999999994</v>
      </c>
      <c r="F77" s="107">
        <f t="shared" si="2"/>
        <v>33965.219999999994</v>
      </c>
      <c r="G77" s="107">
        <f t="shared" si="2"/>
        <v>42463.470000000016</v>
      </c>
      <c r="H77" s="107">
        <f t="shared" si="2"/>
        <v>43793.36999999997</v>
      </c>
      <c r="I77" s="107">
        <f t="shared" si="2"/>
        <v>45883.100000000006</v>
      </c>
      <c r="J77" s="107">
        <f t="shared" si="2"/>
        <v>44221.43999999999</v>
      </c>
      <c r="K77" s="107">
        <f t="shared" si="2"/>
        <v>43445.89999999999</v>
      </c>
      <c r="L77" s="107">
        <f t="shared" si="2"/>
        <v>41490.32999999998</v>
      </c>
      <c r="M77" s="107">
        <f t="shared" si="2"/>
        <v>38775.45999999999</v>
      </c>
      <c r="N77" s="107">
        <f t="shared" si="2"/>
        <v>34521.659999999996</v>
      </c>
      <c r="O77" s="107">
        <f t="shared" si="2"/>
        <v>28870.83</v>
      </c>
      <c r="P77" s="107">
        <f t="shared" si="2"/>
        <v>27792.999999999996</v>
      </c>
      <c r="Q77" s="107">
        <f t="shared" si="2"/>
        <v>3264.070000000001</v>
      </c>
      <c r="R77" s="107">
        <f t="shared" si="2"/>
        <v>1398.5600000000002</v>
      </c>
      <c r="S77" s="107">
        <f t="shared" si="2"/>
        <v>1302.559999999999</v>
      </c>
      <c r="T77" s="107">
        <f t="shared" si="2"/>
        <v>1301.3799999999997</v>
      </c>
      <c r="U77" s="107">
        <f t="shared" si="2"/>
        <v>1339.1100000000001</v>
      </c>
      <c r="V77" s="107">
        <f t="shared" si="2"/>
        <v>1128.4999999999995</v>
      </c>
      <c r="W77" s="107">
        <f t="shared" si="2"/>
        <v>1206.0799999999997</v>
      </c>
      <c r="X77" s="107">
        <f t="shared" si="2"/>
        <v>1205.9400000000003</v>
      </c>
      <c r="Y77" s="107">
        <f t="shared" si="2"/>
        <v>1209.81</v>
      </c>
      <c r="Z77" s="107">
        <f t="shared" si="2"/>
        <v>1314.27</v>
      </c>
      <c r="AA77" s="107">
        <f t="shared" si="2"/>
        <v>1222.4699999999996</v>
      </c>
      <c r="AB77" s="107">
        <f t="shared" si="2"/>
        <v>1222.4599999999994</v>
      </c>
      <c r="AC77" s="107">
        <f t="shared" si="2"/>
        <v>932.89</v>
      </c>
      <c r="AD77" s="107">
        <f t="shared" si="2"/>
        <v>2397.9800000000005</v>
      </c>
      <c r="AE77" s="107">
        <f t="shared" si="2"/>
        <v>543.1999999999999</v>
      </c>
      <c r="AF77" s="107">
        <f t="shared" si="2"/>
        <v>308.51999999999987</v>
      </c>
      <c r="AG77" s="107">
        <f t="shared" si="2"/>
        <v>323.41</v>
      </c>
      <c r="AH77" s="107">
        <f t="shared" si="2"/>
        <v>312.38000000000005</v>
      </c>
      <c r="AI77" s="107">
        <f aca="true" t="shared" si="3" ref="AI77:BN77">SUM(AI2:AI76)</f>
        <v>366.1700000000001</v>
      </c>
      <c r="AJ77" s="107">
        <f t="shared" si="3"/>
        <v>333.34999999999997</v>
      </c>
      <c r="AK77" s="107">
        <f t="shared" si="3"/>
        <v>444.28000000000003</v>
      </c>
      <c r="AL77" s="107">
        <f t="shared" si="3"/>
        <v>367.21000000000004</v>
      </c>
      <c r="AM77" s="107">
        <f t="shared" si="3"/>
        <v>378.91</v>
      </c>
      <c r="AN77" s="107">
        <f t="shared" si="3"/>
        <v>477.3700000000001</v>
      </c>
      <c r="AO77" s="107">
        <f t="shared" si="3"/>
        <v>499.26000000000005</v>
      </c>
      <c r="AP77" s="107">
        <f t="shared" si="3"/>
        <v>403.05000000000007</v>
      </c>
      <c r="AQ77" s="107">
        <f t="shared" si="3"/>
        <v>391.93</v>
      </c>
      <c r="AR77" s="107">
        <f t="shared" si="3"/>
        <v>954.79</v>
      </c>
      <c r="AS77" s="107">
        <f t="shared" si="3"/>
        <v>16732.030000000002</v>
      </c>
      <c r="AT77" s="107">
        <f t="shared" si="3"/>
        <v>15968.33</v>
      </c>
      <c r="AU77" s="107">
        <f t="shared" si="3"/>
        <v>16189.629999999994</v>
      </c>
      <c r="AV77" s="107">
        <f t="shared" si="3"/>
        <v>22830.35999999999</v>
      </c>
      <c r="AW77" s="107">
        <f t="shared" si="3"/>
        <v>2725.479999999999</v>
      </c>
      <c r="AX77" s="107">
        <f t="shared" si="3"/>
        <v>153558.63000000003</v>
      </c>
      <c r="AY77" s="107">
        <f t="shared" si="3"/>
        <v>147754.48000000004</v>
      </c>
      <c r="AZ77" s="107">
        <f t="shared" si="3"/>
        <v>140571.69999999998</v>
      </c>
      <c r="BA77" s="107">
        <f t="shared" si="3"/>
        <v>143038.47999999998</v>
      </c>
      <c r="BB77" s="107">
        <f t="shared" si="3"/>
        <v>141474.58</v>
      </c>
      <c r="BC77" s="107">
        <f t="shared" si="3"/>
        <v>143194.51999999993</v>
      </c>
      <c r="BD77" s="107">
        <f t="shared" si="3"/>
        <v>147060.34</v>
      </c>
      <c r="BE77" s="107">
        <f t="shared" si="3"/>
        <v>145747.62999999995</v>
      </c>
      <c r="BF77" s="107">
        <f t="shared" si="3"/>
        <v>149486.38</v>
      </c>
      <c r="BG77" s="107">
        <f t="shared" si="3"/>
        <v>151772.02</v>
      </c>
      <c r="BH77" s="107">
        <f t="shared" si="3"/>
        <v>142272.41</v>
      </c>
      <c r="BI77" s="107">
        <f t="shared" si="3"/>
        <v>129287.05999999998</v>
      </c>
      <c r="BJ77" s="107">
        <f t="shared" si="3"/>
        <v>118009.88000000003</v>
      </c>
      <c r="BK77" s="107">
        <f t="shared" si="3"/>
        <v>30377.149999999998</v>
      </c>
      <c r="BL77" s="107">
        <f t="shared" si="3"/>
        <v>25917.50999999999</v>
      </c>
      <c r="BM77" s="107">
        <f t="shared" si="3"/>
        <v>18073.689999999995</v>
      </c>
      <c r="BN77" s="107">
        <f t="shared" si="3"/>
        <v>15793.780000000002</v>
      </c>
      <c r="BO77" s="107">
        <f aca="true" t="shared" si="4" ref="BO77:BX77">SUM(BO2:BO76)</f>
        <v>11405.759999999998</v>
      </c>
      <c r="BP77" s="107">
        <f t="shared" si="4"/>
        <v>9304.830000000002</v>
      </c>
      <c r="BQ77" s="107">
        <f t="shared" si="4"/>
        <v>8047.080000000002</v>
      </c>
      <c r="BR77" s="107">
        <f t="shared" si="4"/>
        <v>7817.059999999999</v>
      </c>
      <c r="BS77" s="107">
        <f t="shared" si="4"/>
        <v>7896.710000000002</v>
      </c>
      <c r="BT77" s="107">
        <f t="shared" si="4"/>
        <v>8688.779999999999</v>
      </c>
      <c r="BU77" s="107">
        <f t="shared" si="4"/>
        <v>8131.210000000001</v>
      </c>
      <c r="BV77" s="107">
        <f t="shared" si="4"/>
        <v>6864.299999999999</v>
      </c>
      <c r="BW77" s="107">
        <f t="shared" si="4"/>
        <v>4742.700000000002</v>
      </c>
      <c r="BX77" s="109">
        <f t="shared" si="4"/>
        <v>2605329.1599999983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&amp;L&amp;D&amp;R&amp;"Arial,Bold"2010-11 FTE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M77"/>
  <sheetViews>
    <sheetView zoomScalePageLayoutView="0" workbookViewId="0" topLeftCell="A45">
      <selection activeCell="C48" sqref="C48"/>
    </sheetView>
  </sheetViews>
  <sheetFormatPr defaultColWidth="7.10546875" defaultRowHeight="15"/>
  <cols>
    <col min="1" max="1" width="3.10546875" style="76" bestFit="1" customWidth="1"/>
    <col min="2" max="2" width="8.88671875" style="76" bestFit="1" customWidth="1"/>
    <col min="3" max="3" width="10.10546875" style="76" bestFit="1" customWidth="1"/>
    <col min="4" max="6" width="9.77734375" style="76" bestFit="1" customWidth="1"/>
    <col min="7" max="9" width="10.10546875" style="76" bestFit="1" customWidth="1"/>
    <col min="10" max="10" width="9.21484375" style="76" bestFit="1" customWidth="1"/>
    <col min="11" max="11" width="8.21484375" style="76" bestFit="1" customWidth="1"/>
    <col min="12" max="12" width="9.21484375" style="76" bestFit="1" customWidth="1"/>
    <col min="13" max="13" width="14.3359375" style="76" bestFit="1" customWidth="1"/>
    <col min="14" max="16384" width="7.10546875" style="76" customWidth="1"/>
  </cols>
  <sheetData>
    <row r="1" spans="1:13" ht="15">
      <c r="A1" s="118" t="s">
        <v>318</v>
      </c>
      <c r="B1" s="118" t="s">
        <v>1</v>
      </c>
      <c r="C1" s="118" t="s">
        <v>220</v>
      </c>
      <c r="D1" s="118" t="s">
        <v>221</v>
      </c>
      <c r="E1" s="118" t="s">
        <v>222</v>
      </c>
      <c r="F1" s="118" t="s">
        <v>223</v>
      </c>
      <c r="G1" s="118" t="s">
        <v>224</v>
      </c>
      <c r="H1" s="118" t="s">
        <v>225</v>
      </c>
      <c r="I1" s="118" t="s">
        <v>226</v>
      </c>
      <c r="J1" s="118" t="s">
        <v>227</v>
      </c>
      <c r="K1" s="118" t="s">
        <v>228</v>
      </c>
      <c r="L1" s="118" t="s">
        <v>229</v>
      </c>
      <c r="M1" s="119" t="s">
        <v>12</v>
      </c>
    </row>
    <row r="2" spans="1:13" ht="15">
      <c r="A2" s="120">
        <v>1</v>
      </c>
      <c r="B2" s="120" t="s">
        <v>13</v>
      </c>
      <c r="C2" s="100">
        <v>6174.030000000001</v>
      </c>
      <c r="D2" s="100">
        <v>5776.780000000001</v>
      </c>
      <c r="E2" s="100">
        <v>5961.2</v>
      </c>
      <c r="F2" s="100">
        <v>2225.98</v>
      </c>
      <c r="G2" s="100">
        <v>4034.28</v>
      </c>
      <c r="H2" s="100">
        <v>1760.1200000000001</v>
      </c>
      <c r="I2" s="100">
        <v>323.02</v>
      </c>
      <c r="J2" s="100">
        <v>137.23</v>
      </c>
      <c r="K2" s="100">
        <v>32.37</v>
      </c>
      <c r="L2" s="100">
        <v>464.37</v>
      </c>
      <c r="M2" s="107">
        <f aca="true" t="shared" si="0" ref="M2:M33">SUM(C2:L2)</f>
        <v>26889.379999999997</v>
      </c>
    </row>
    <row r="3" spans="1:13" ht="15">
      <c r="A3" s="120">
        <v>2</v>
      </c>
      <c r="B3" s="120" t="s">
        <v>14</v>
      </c>
      <c r="C3" s="100">
        <v>1567.6699999999998</v>
      </c>
      <c r="D3" s="100">
        <v>1830.24</v>
      </c>
      <c r="E3" s="100">
        <v>821.5699999999999</v>
      </c>
      <c r="F3" s="100">
        <v>229.01</v>
      </c>
      <c r="G3" s="100">
        <v>236.64</v>
      </c>
      <c r="H3" s="100">
        <v>147.5</v>
      </c>
      <c r="I3" s="100">
        <v>3.6799999999999997</v>
      </c>
      <c r="J3" s="100">
        <v>10.17</v>
      </c>
      <c r="K3" s="100">
        <v>5.62</v>
      </c>
      <c r="L3" s="100">
        <v>259.71999999999997</v>
      </c>
      <c r="M3" s="107">
        <f t="shared" si="0"/>
        <v>5111.820000000001</v>
      </c>
    </row>
    <row r="4" spans="1:13" ht="15">
      <c r="A4" s="120">
        <v>3</v>
      </c>
      <c r="B4" s="120" t="s">
        <v>15</v>
      </c>
      <c r="C4" s="100">
        <v>6881.79</v>
      </c>
      <c r="D4" s="100">
        <v>7578.84</v>
      </c>
      <c r="E4" s="100">
        <v>5099.19</v>
      </c>
      <c r="F4" s="100">
        <v>1562.6999999999998</v>
      </c>
      <c r="G4" s="100">
        <v>1915.04</v>
      </c>
      <c r="H4" s="100">
        <v>850.0100000000001</v>
      </c>
      <c r="I4" s="100">
        <v>262.33</v>
      </c>
      <c r="J4" s="100">
        <v>360.15999999999997</v>
      </c>
      <c r="K4" s="100">
        <v>104.96999999999998</v>
      </c>
      <c r="L4" s="100">
        <v>676.1800000000001</v>
      </c>
      <c r="M4" s="107">
        <f t="shared" si="0"/>
        <v>25291.210000000003</v>
      </c>
    </row>
    <row r="5" spans="1:13" ht="15">
      <c r="A5" s="120">
        <v>4</v>
      </c>
      <c r="B5" s="120" t="s">
        <v>16</v>
      </c>
      <c r="C5" s="100">
        <v>819.63</v>
      </c>
      <c r="D5" s="100">
        <v>835.1300000000001</v>
      </c>
      <c r="E5" s="100">
        <v>502.56000000000006</v>
      </c>
      <c r="F5" s="100">
        <v>228.98000000000002</v>
      </c>
      <c r="G5" s="100">
        <v>351.6</v>
      </c>
      <c r="H5" s="100">
        <v>209.88</v>
      </c>
      <c r="I5" s="100">
        <v>5.82</v>
      </c>
      <c r="J5" s="100">
        <v>31.24</v>
      </c>
      <c r="K5" s="100">
        <v>1.12</v>
      </c>
      <c r="L5" s="100">
        <v>146.76</v>
      </c>
      <c r="M5" s="107">
        <f t="shared" si="0"/>
        <v>3132.7200000000003</v>
      </c>
    </row>
    <row r="6" spans="1:13" ht="15">
      <c r="A6" s="120">
        <v>5</v>
      </c>
      <c r="B6" s="120" t="s">
        <v>17</v>
      </c>
      <c r="C6" s="100">
        <v>16701.89</v>
      </c>
      <c r="D6" s="100">
        <v>19102.23</v>
      </c>
      <c r="E6" s="100">
        <v>14292.61</v>
      </c>
      <c r="F6" s="100">
        <v>4982.83</v>
      </c>
      <c r="G6" s="100">
        <v>6950.709999999999</v>
      </c>
      <c r="H6" s="100">
        <v>4251.29</v>
      </c>
      <c r="I6" s="100">
        <v>1138.51</v>
      </c>
      <c r="J6" s="100">
        <v>675.3199999999999</v>
      </c>
      <c r="K6" s="100">
        <v>149.67000000000002</v>
      </c>
      <c r="L6" s="100">
        <v>1790</v>
      </c>
      <c r="M6" s="107">
        <f t="shared" si="0"/>
        <v>70035.06</v>
      </c>
    </row>
    <row r="7" spans="1:13" ht="15">
      <c r="A7" s="120">
        <v>6</v>
      </c>
      <c r="B7" s="120" t="s">
        <v>18</v>
      </c>
      <c r="C7" s="100">
        <v>54580.979999999996</v>
      </c>
      <c r="D7" s="100">
        <v>71755.66</v>
      </c>
      <c r="E7" s="100">
        <v>54951.63</v>
      </c>
      <c r="F7" s="100">
        <v>11614.74</v>
      </c>
      <c r="G7" s="100">
        <v>17809.28</v>
      </c>
      <c r="H7" s="100">
        <v>10313.16</v>
      </c>
      <c r="I7" s="100">
        <v>18399.719999999998</v>
      </c>
      <c r="J7" s="100">
        <v>1827.8500000000001</v>
      </c>
      <c r="K7" s="100">
        <v>1096.05</v>
      </c>
      <c r="L7" s="100">
        <v>6542.3099999999995</v>
      </c>
      <c r="M7" s="107">
        <f t="shared" si="0"/>
        <v>248891.37999999998</v>
      </c>
    </row>
    <row r="8" spans="1:13" ht="15">
      <c r="A8" s="120">
        <v>7</v>
      </c>
      <c r="B8" s="120" t="s">
        <v>19</v>
      </c>
      <c r="C8" s="100">
        <v>536.44</v>
      </c>
      <c r="D8" s="100">
        <v>610.46</v>
      </c>
      <c r="E8" s="100">
        <v>331.6</v>
      </c>
      <c r="F8" s="100">
        <v>220.44</v>
      </c>
      <c r="G8" s="100">
        <v>228.02</v>
      </c>
      <c r="H8" s="100">
        <v>112.77</v>
      </c>
      <c r="I8" s="100">
        <v>10.95</v>
      </c>
      <c r="J8" s="100">
        <v>24.18</v>
      </c>
      <c r="K8" s="100">
        <v>3.4700000000000006</v>
      </c>
      <c r="L8" s="100">
        <v>78.61</v>
      </c>
      <c r="M8" s="107">
        <f t="shared" si="0"/>
        <v>2156.9399999999996</v>
      </c>
    </row>
    <row r="9" spans="1:13" ht="15">
      <c r="A9" s="120">
        <v>8</v>
      </c>
      <c r="B9" s="120" t="s">
        <v>20</v>
      </c>
      <c r="C9" s="100">
        <v>3408.07</v>
      </c>
      <c r="D9" s="100">
        <v>4704.51</v>
      </c>
      <c r="E9" s="100">
        <v>3893.52</v>
      </c>
      <c r="F9" s="100">
        <v>921.99</v>
      </c>
      <c r="G9" s="100">
        <v>1277.9</v>
      </c>
      <c r="H9" s="100">
        <v>1001.0500000000001</v>
      </c>
      <c r="I9" s="100">
        <v>152.44000000000003</v>
      </c>
      <c r="J9" s="100">
        <v>159.77</v>
      </c>
      <c r="K9" s="100">
        <v>15.879999999999999</v>
      </c>
      <c r="L9" s="100">
        <v>579.02</v>
      </c>
      <c r="M9" s="107">
        <f t="shared" si="0"/>
        <v>16114.15</v>
      </c>
    </row>
    <row r="10" spans="1:13" ht="15">
      <c r="A10" s="120">
        <v>9</v>
      </c>
      <c r="B10" s="120" t="s">
        <v>21</v>
      </c>
      <c r="C10" s="100">
        <v>4030.24</v>
      </c>
      <c r="D10" s="100">
        <v>4463.1900000000005</v>
      </c>
      <c r="E10" s="100">
        <v>3285.14</v>
      </c>
      <c r="F10" s="100">
        <v>851.83</v>
      </c>
      <c r="G10" s="100">
        <v>1305.0000000000002</v>
      </c>
      <c r="H10" s="100">
        <v>766.1199999999999</v>
      </c>
      <c r="I10" s="100">
        <v>107.08</v>
      </c>
      <c r="J10" s="100">
        <v>161.88</v>
      </c>
      <c r="K10" s="100">
        <v>26.569999999999997</v>
      </c>
      <c r="L10" s="100">
        <v>699.41</v>
      </c>
      <c r="M10" s="107">
        <f t="shared" si="0"/>
        <v>15696.46</v>
      </c>
    </row>
    <row r="11" spans="1:13" ht="15">
      <c r="A11" s="120">
        <v>10</v>
      </c>
      <c r="B11" s="120" t="s">
        <v>22</v>
      </c>
      <c r="C11" s="100">
        <v>8171.830000000001</v>
      </c>
      <c r="D11" s="100">
        <v>10194.59</v>
      </c>
      <c r="E11" s="100">
        <v>7995.86</v>
      </c>
      <c r="F11" s="100">
        <v>2726.54</v>
      </c>
      <c r="G11" s="100">
        <v>3342.59</v>
      </c>
      <c r="H11" s="100">
        <v>1703.6599999999999</v>
      </c>
      <c r="I11" s="100">
        <v>324.69999999999993</v>
      </c>
      <c r="J11" s="100">
        <v>197.74</v>
      </c>
      <c r="K11" s="100">
        <v>101.65</v>
      </c>
      <c r="L11" s="100">
        <v>864.0500000000001</v>
      </c>
      <c r="M11" s="107">
        <f t="shared" si="0"/>
        <v>35623.21000000001</v>
      </c>
    </row>
    <row r="12" spans="1:13" ht="15">
      <c r="A12" s="120">
        <v>11</v>
      </c>
      <c r="B12" s="120" t="s">
        <v>23</v>
      </c>
      <c r="C12" s="100">
        <v>8871.59</v>
      </c>
      <c r="D12" s="100">
        <v>10325.260000000002</v>
      </c>
      <c r="E12" s="100">
        <v>8365.51</v>
      </c>
      <c r="F12" s="100">
        <v>2051.54</v>
      </c>
      <c r="G12" s="100">
        <v>3416.37</v>
      </c>
      <c r="H12" s="100">
        <v>2253.61</v>
      </c>
      <c r="I12" s="100">
        <v>5345.63</v>
      </c>
      <c r="J12" s="100">
        <v>220.65000000000003</v>
      </c>
      <c r="K12" s="100">
        <v>147.5</v>
      </c>
      <c r="L12" s="100">
        <v>664.5799999999999</v>
      </c>
      <c r="M12" s="107">
        <f t="shared" si="0"/>
        <v>41662.240000000005</v>
      </c>
    </row>
    <row r="13" spans="1:13" ht="15">
      <c r="A13" s="120">
        <v>12</v>
      </c>
      <c r="B13" s="120" t="s">
        <v>24</v>
      </c>
      <c r="C13" s="100">
        <v>2812.92</v>
      </c>
      <c r="D13" s="100">
        <v>3194.45</v>
      </c>
      <c r="E13" s="100">
        <v>1711.78</v>
      </c>
      <c r="F13" s="100">
        <v>752.9399999999999</v>
      </c>
      <c r="G13" s="100">
        <v>801.5899999999999</v>
      </c>
      <c r="H13" s="100">
        <v>416.91999999999996</v>
      </c>
      <c r="I13" s="100">
        <v>50.8</v>
      </c>
      <c r="J13" s="100">
        <v>39.730000000000004</v>
      </c>
      <c r="K13" s="100">
        <v>17.48</v>
      </c>
      <c r="L13" s="100">
        <v>300.36</v>
      </c>
      <c r="M13" s="107">
        <f t="shared" si="0"/>
        <v>10098.97</v>
      </c>
    </row>
    <row r="14" spans="1:13" ht="15">
      <c r="A14" s="120">
        <v>13</v>
      </c>
      <c r="B14" s="120" t="s">
        <v>82</v>
      </c>
      <c r="C14" s="100">
        <v>69567.12</v>
      </c>
      <c r="D14" s="100">
        <v>88740.80000000002</v>
      </c>
      <c r="E14" s="100">
        <v>57851.06</v>
      </c>
      <c r="F14" s="100">
        <v>17098.08</v>
      </c>
      <c r="G14" s="100">
        <v>33571.93</v>
      </c>
      <c r="H14" s="100">
        <v>23314.320000000003</v>
      </c>
      <c r="I14" s="100">
        <v>34988.52</v>
      </c>
      <c r="J14" s="100">
        <v>2861.24</v>
      </c>
      <c r="K14" s="100">
        <v>349.37</v>
      </c>
      <c r="L14" s="100">
        <v>9168.8</v>
      </c>
      <c r="M14" s="107">
        <f t="shared" si="0"/>
        <v>337511.24</v>
      </c>
    </row>
    <row r="15" spans="1:13" ht="15">
      <c r="A15" s="120">
        <v>14</v>
      </c>
      <c r="B15" s="120" t="s">
        <v>83</v>
      </c>
      <c r="C15" s="100">
        <v>1085.6100000000001</v>
      </c>
      <c r="D15" s="100">
        <v>1469.24</v>
      </c>
      <c r="E15" s="100">
        <v>870.0799999999999</v>
      </c>
      <c r="F15" s="100">
        <v>322.86</v>
      </c>
      <c r="G15" s="100">
        <v>311.53000000000003</v>
      </c>
      <c r="H15" s="100">
        <v>340.09999999999997</v>
      </c>
      <c r="I15" s="100">
        <v>440.15999999999997</v>
      </c>
      <c r="J15" s="100">
        <v>5.89</v>
      </c>
      <c r="K15" s="100">
        <v>6.550000000000001</v>
      </c>
      <c r="L15" s="100">
        <v>161.22</v>
      </c>
      <c r="M15" s="107">
        <f t="shared" si="0"/>
        <v>5013.240000000002</v>
      </c>
    </row>
    <row r="16" spans="1:13" ht="15">
      <c r="A16" s="120">
        <v>15</v>
      </c>
      <c r="B16" s="120" t="s">
        <v>26</v>
      </c>
      <c r="C16" s="100">
        <v>568.3900000000001</v>
      </c>
      <c r="D16" s="100">
        <v>598.48</v>
      </c>
      <c r="E16" s="100">
        <v>330.48</v>
      </c>
      <c r="F16" s="100">
        <v>214.74</v>
      </c>
      <c r="G16" s="100">
        <v>179.48000000000002</v>
      </c>
      <c r="H16" s="100">
        <v>78.08</v>
      </c>
      <c r="I16" s="100">
        <v>0</v>
      </c>
      <c r="J16" s="100">
        <v>17.17</v>
      </c>
      <c r="K16" s="100">
        <v>3.04</v>
      </c>
      <c r="L16" s="100">
        <v>61.72</v>
      </c>
      <c r="M16" s="107">
        <f t="shared" si="0"/>
        <v>2051.58</v>
      </c>
    </row>
    <row r="17" spans="1:13" ht="15">
      <c r="A17" s="120">
        <v>16</v>
      </c>
      <c r="B17" s="120" t="s">
        <v>27</v>
      </c>
      <c r="C17" s="100">
        <v>35848.28</v>
      </c>
      <c r="D17" s="100">
        <v>35278.42</v>
      </c>
      <c r="E17" s="100">
        <v>23477.249999999996</v>
      </c>
      <c r="F17" s="100">
        <v>6446.039999999999</v>
      </c>
      <c r="G17" s="100">
        <v>9599.94</v>
      </c>
      <c r="H17" s="100">
        <v>5185.21</v>
      </c>
      <c r="I17" s="100">
        <v>2660.98</v>
      </c>
      <c r="J17" s="100">
        <v>944.06</v>
      </c>
      <c r="K17" s="100">
        <v>372.88000000000005</v>
      </c>
      <c r="L17" s="100">
        <v>2228.9</v>
      </c>
      <c r="M17" s="107">
        <f t="shared" si="0"/>
        <v>122041.95999999999</v>
      </c>
    </row>
    <row r="18" spans="1:13" ht="15">
      <c r="A18" s="120">
        <v>17</v>
      </c>
      <c r="B18" s="120" t="s">
        <v>28</v>
      </c>
      <c r="C18" s="100">
        <v>10438.03</v>
      </c>
      <c r="D18" s="100">
        <v>11320.3</v>
      </c>
      <c r="E18" s="100">
        <v>6998.77</v>
      </c>
      <c r="F18" s="100">
        <v>2865.76</v>
      </c>
      <c r="G18" s="100">
        <v>3227.16</v>
      </c>
      <c r="H18" s="100">
        <v>2196.8399999999997</v>
      </c>
      <c r="I18" s="100">
        <v>234.98</v>
      </c>
      <c r="J18" s="100">
        <v>270.51</v>
      </c>
      <c r="K18" s="100">
        <v>153.91</v>
      </c>
      <c r="L18" s="100">
        <v>1074.8</v>
      </c>
      <c r="M18" s="107">
        <f t="shared" si="0"/>
        <v>38781.06000000001</v>
      </c>
    </row>
    <row r="19" spans="1:13" ht="15">
      <c r="A19" s="120">
        <v>18</v>
      </c>
      <c r="B19" s="120" t="s">
        <v>29</v>
      </c>
      <c r="C19" s="100">
        <v>3904.27</v>
      </c>
      <c r="D19" s="100">
        <v>4249.28</v>
      </c>
      <c r="E19" s="100">
        <v>2740.8799999999997</v>
      </c>
      <c r="F19" s="100">
        <v>634.8499999999999</v>
      </c>
      <c r="G19" s="100">
        <v>925.91</v>
      </c>
      <c r="H19" s="100">
        <v>635</v>
      </c>
      <c r="I19" s="100">
        <v>303.26000000000005</v>
      </c>
      <c r="J19" s="100">
        <v>68.91</v>
      </c>
      <c r="K19" s="100">
        <v>28.47</v>
      </c>
      <c r="L19" s="100">
        <v>475.94</v>
      </c>
      <c r="M19" s="107">
        <f t="shared" si="0"/>
        <v>13966.769999999999</v>
      </c>
    </row>
    <row r="20" spans="1:13" ht="15">
      <c r="A20" s="120">
        <v>19</v>
      </c>
      <c r="B20" s="120" t="s">
        <v>30</v>
      </c>
      <c r="C20" s="100">
        <v>403.02</v>
      </c>
      <c r="D20" s="100">
        <v>403.2</v>
      </c>
      <c r="E20" s="100">
        <v>157.43</v>
      </c>
      <c r="F20" s="100">
        <v>82.88</v>
      </c>
      <c r="G20" s="100">
        <v>92</v>
      </c>
      <c r="H20" s="100">
        <v>40.919999999999995</v>
      </c>
      <c r="I20" s="100">
        <v>6.11</v>
      </c>
      <c r="J20" s="100">
        <v>13.76</v>
      </c>
      <c r="K20" s="100">
        <v>2.06</v>
      </c>
      <c r="L20" s="100">
        <v>48.160000000000004</v>
      </c>
      <c r="M20" s="107">
        <f t="shared" si="0"/>
        <v>1249.5400000000002</v>
      </c>
    </row>
    <row r="21" spans="1:13" ht="15">
      <c r="A21" s="120">
        <v>20</v>
      </c>
      <c r="B21" s="120" t="s">
        <v>31</v>
      </c>
      <c r="C21" s="100">
        <v>1759.49</v>
      </c>
      <c r="D21" s="100">
        <v>1914.3899999999999</v>
      </c>
      <c r="E21" s="100">
        <v>839.21</v>
      </c>
      <c r="F21" s="100">
        <v>341.10999999999996</v>
      </c>
      <c r="G21" s="100">
        <v>373.63</v>
      </c>
      <c r="H21" s="100">
        <v>184.35000000000002</v>
      </c>
      <c r="I21" s="100">
        <v>281.80999999999995</v>
      </c>
      <c r="J21" s="100">
        <v>44.16</v>
      </c>
      <c r="K21" s="100">
        <v>21.71</v>
      </c>
      <c r="L21" s="100">
        <v>115.10999999999999</v>
      </c>
      <c r="M21" s="107">
        <f t="shared" si="0"/>
        <v>5874.969999999999</v>
      </c>
    </row>
    <row r="22" spans="1:13" ht="15">
      <c r="A22" s="120">
        <v>21</v>
      </c>
      <c r="B22" s="120" t="s">
        <v>32</v>
      </c>
      <c r="C22" s="100">
        <v>613.5500000000001</v>
      </c>
      <c r="D22" s="100">
        <v>699.43</v>
      </c>
      <c r="E22" s="100">
        <v>391.32</v>
      </c>
      <c r="F22" s="100">
        <v>232.20000000000002</v>
      </c>
      <c r="G22" s="100">
        <v>361.9</v>
      </c>
      <c r="H22" s="100">
        <v>237.47000000000003</v>
      </c>
      <c r="I22" s="100">
        <v>31.49</v>
      </c>
      <c r="J22" s="100">
        <v>41.300000000000004</v>
      </c>
      <c r="K22" s="100">
        <v>8.660000000000002</v>
      </c>
      <c r="L22" s="100">
        <v>99.59</v>
      </c>
      <c r="M22" s="107">
        <f t="shared" si="0"/>
        <v>2716.91</v>
      </c>
    </row>
    <row r="23" spans="1:13" ht="15">
      <c r="A23" s="120">
        <v>22</v>
      </c>
      <c r="B23" s="120" t="s">
        <v>33</v>
      </c>
      <c r="C23" s="100">
        <v>503.01</v>
      </c>
      <c r="D23" s="100">
        <v>581.3199999999999</v>
      </c>
      <c r="E23" s="100">
        <v>151.26</v>
      </c>
      <c r="F23" s="100">
        <v>101.57</v>
      </c>
      <c r="G23" s="100">
        <v>127.80999999999999</v>
      </c>
      <c r="H23" s="100">
        <v>56.2</v>
      </c>
      <c r="I23" s="100">
        <v>49.87</v>
      </c>
      <c r="J23" s="100">
        <v>1.53</v>
      </c>
      <c r="K23" s="100">
        <v>0</v>
      </c>
      <c r="L23" s="100">
        <v>44.62</v>
      </c>
      <c r="M23" s="107">
        <f t="shared" si="0"/>
        <v>1617.1899999999996</v>
      </c>
    </row>
    <row r="24" spans="1:13" ht="15">
      <c r="A24" s="120">
        <v>23</v>
      </c>
      <c r="B24" s="120" t="s">
        <v>34</v>
      </c>
      <c r="C24" s="100">
        <v>487.10999999999996</v>
      </c>
      <c r="D24" s="100">
        <v>591.12</v>
      </c>
      <c r="E24" s="100">
        <v>425.89</v>
      </c>
      <c r="F24" s="100">
        <v>73.15</v>
      </c>
      <c r="G24" s="100">
        <v>157.32</v>
      </c>
      <c r="H24" s="100">
        <v>166.35</v>
      </c>
      <c r="I24" s="100">
        <v>0</v>
      </c>
      <c r="J24" s="100">
        <v>23.16</v>
      </c>
      <c r="K24" s="100">
        <v>7.75</v>
      </c>
      <c r="L24" s="100">
        <v>48.260000000000005</v>
      </c>
      <c r="M24" s="107">
        <f t="shared" si="0"/>
        <v>1980.11</v>
      </c>
    </row>
    <row r="25" spans="1:13" ht="15">
      <c r="A25" s="120">
        <v>24</v>
      </c>
      <c r="B25" s="120" t="s">
        <v>35</v>
      </c>
      <c r="C25" s="100">
        <v>582.7900000000001</v>
      </c>
      <c r="D25" s="100">
        <v>599.21</v>
      </c>
      <c r="E25" s="100">
        <v>265.81</v>
      </c>
      <c r="F25" s="100">
        <v>89.73</v>
      </c>
      <c r="G25" s="100">
        <v>60.86</v>
      </c>
      <c r="H25" s="100">
        <v>53.739999999999995</v>
      </c>
      <c r="I25" s="100">
        <v>51.54</v>
      </c>
      <c r="J25" s="100">
        <v>19.82</v>
      </c>
      <c r="K25" s="100">
        <v>13.469999999999999</v>
      </c>
      <c r="L25" s="100">
        <v>61.42</v>
      </c>
      <c r="M25" s="107">
        <f t="shared" si="0"/>
        <v>1798.3899999999999</v>
      </c>
    </row>
    <row r="26" spans="1:13" ht="15">
      <c r="A26" s="120">
        <v>25</v>
      </c>
      <c r="B26" s="120" t="s">
        <v>36</v>
      </c>
      <c r="C26" s="100">
        <v>1459.98</v>
      </c>
      <c r="D26" s="100">
        <v>1569.2500000000002</v>
      </c>
      <c r="E26" s="100">
        <v>873.72</v>
      </c>
      <c r="F26" s="100">
        <v>268.58000000000004</v>
      </c>
      <c r="G26" s="100">
        <v>396.69000000000005</v>
      </c>
      <c r="H26" s="100">
        <v>306.19</v>
      </c>
      <c r="I26" s="100">
        <v>279.84</v>
      </c>
      <c r="J26" s="100">
        <v>18.52</v>
      </c>
      <c r="K26" s="100">
        <v>2.66</v>
      </c>
      <c r="L26" s="100">
        <v>118.46000000000001</v>
      </c>
      <c r="M26" s="107">
        <f t="shared" si="0"/>
        <v>5293.890000000001</v>
      </c>
    </row>
    <row r="27" spans="1:13" ht="15">
      <c r="A27" s="120">
        <v>26</v>
      </c>
      <c r="B27" s="120" t="s">
        <v>37</v>
      </c>
      <c r="C27" s="100">
        <v>1678.53</v>
      </c>
      <c r="D27" s="100">
        <v>1902.94</v>
      </c>
      <c r="E27" s="100">
        <v>1196.51</v>
      </c>
      <c r="F27" s="100">
        <v>354.79</v>
      </c>
      <c r="G27" s="100">
        <v>448.72</v>
      </c>
      <c r="H27" s="100">
        <v>356.80999999999995</v>
      </c>
      <c r="I27" s="100">
        <v>293.09999999999997</v>
      </c>
      <c r="J27" s="100">
        <v>18.37</v>
      </c>
      <c r="K27" s="100">
        <v>5.050000000000001</v>
      </c>
      <c r="L27" s="100">
        <v>272.55</v>
      </c>
      <c r="M27" s="107">
        <f t="shared" si="0"/>
        <v>6527.370000000002</v>
      </c>
    </row>
    <row r="28" spans="1:13" ht="15">
      <c r="A28" s="120">
        <v>27</v>
      </c>
      <c r="B28" s="120" t="s">
        <v>38</v>
      </c>
      <c r="C28" s="100">
        <v>5700.76</v>
      </c>
      <c r="D28" s="100">
        <v>7217.900000000001</v>
      </c>
      <c r="E28" s="100">
        <v>4412.83</v>
      </c>
      <c r="F28" s="100">
        <v>1239.54</v>
      </c>
      <c r="G28" s="100">
        <v>1607.37</v>
      </c>
      <c r="H28" s="100">
        <v>1072.3</v>
      </c>
      <c r="I28" s="100">
        <v>548.51</v>
      </c>
      <c r="J28" s="100">
        <v>120.32000000000001</v>
      </c>
      <c r="K28" s="100">
        <v>43.76</v>
      </c>
      <c r="L28" s="100">
        <v>852.78</v>
      </c>
      <c r="M28" s="107">
        <f t="shared" si="0"/>
        <v>22816.069999999992</v>
      </c>
    </row>
    <row r="29" spans="1:13" ht="15">
      <c r="A29" s="120">
        <v>28</v>
      </c>
      <c r="B29" s="120" t="s">
        <v>39</v>
      </c>
      <c r="C29" s="100">
        <v>3192.8100000000004</v>
      </c>
      <c r="D29" s="100">
        <v>3759.05</v>
      </c>
      <c r="E29" s="100">
        <v>2373.6899999999996</v>
      </c>
      <c r="F29" s="100">
        <v>496.73</v>
      </c>
      <c r="G29" s="100">
        <v>823.93</v>
      </c>
      <c r="H29" s="100">
        <v>553.92</v>
      </c>
      <c r="I29" s="100">
        <v>551.15</v>
      </c>
      <c r="J29" s="100">
        <v>130.58</v>
      </c>
      <c r="K29" s="100">
        <v>34.85000000000001</v>
      </c>
      <c r="L29" s="100">
        <v>355.59</v>
      </c>
      <c r="M29" s="107">
        <f t="shared" si="0"/>
        <v>12272.3</v>
      </c>
    </row>
    <row r="30" spans="1:13" ht="15">
      <c r="A30" s="120">
        <v>29</v>
      </c>
      <c r="B30" s="120" t="s">
        <v>40</v>
      </c>
      <c r="C30" s="100">
        <v>41812.23</v>
      </c>
      <c r="D30" s="100">
        <v>52466.619999999995</v>
      </c>
      <c r="E30" s="100">
        <v>37291.7</v>
      </c>
      <c r="F30" s="100">
        <v>11839.98</v>
      </c>
      <c r="G30" s="100">
        <v>15969.17</v>
      </c>
      <c r="H30" s="100">
        <v>6503.599999999999</v>
      </c>
      <c r="I30" s="100">
        <v>15985.369999999999</v>
      </c>
      <c r="J30" s="100">
        <v>1189.79</v>
      </c>
      <c r="K30" s="100">
        <v>365.56</v>
      </c>
      <c r="L30" s="100">
        <v>6318.63</v>
      </c>
      <c r="M30" s="107">
        <f t="shared" si="0"/>
        <v>189742.65000000002</v>
      </c>
    </row>
    <row r="31" spans="1:13" ht="15">
      <c r="A31" s="120">
        <v>30</v>
      </c>
      <c r="B31" s="120" t="s">
        <v>41</v>
      </c>
      <c r="C31" s="100">
        <v>925.27</v>
      </c>
      <c r="D31" s="100">
        <v>1113.48</v>
      </c>
      <c r="E31" s="100">
        <v>708.25</v>
      </c>
      <c r="F31" s="100">
        <v>192.16</v>
      </c>
      <c r="G31" s="100">
        <v>195.82</v>
      </c>
      <c r="H31" s="100">
        <v>123.53</v>
      </c>
      <c r="I31" s="100">
        <v>0.36</v>
      </c>
      <c r="J31" s="100">
        <v>10.36</v>
      </c>
      <c r="K31" s="100">
        <v>0</v>
      </c>
      <c r="L31" s="100">
        <v>131.32999999999998</v>
      </c>
      <c r="M31" s="107">
        <f t="shared" si="0"/>
        <v>3400.5600000000004</v>
      </c>
    </row>
    <row r="32" spans="1:13" ht="15">
      <c r="A32" s="120">
        <v>31</v>
      </c>
      <c r="B32" s="120" t="s">
        <v>42</v>
      </c>
      <c r="C32" s="100">
        <v>4428.820000000001</v>
      </c>
      <c r="D32" s="100">
        <v>5194.9400000000005</v>
      </c>
      <c r="E32" s="100">
        <v>3580.86</v>
      </c>
      <c r="F32" s="100">
        <v>620.39</v>
      </c>
      <c r="G32" s="100">
        <v>1245.03</v>
      </c>
      <c r="H32" s="100">
        <v>1051.53</v>
      </c>
      <c r="I32" s="100">
        <v>880.11</v>
      </c>
      <c r="J32" s="100">
        <v>108.14</v>
      </c>
      <c r="K32" s="100">
        <v>38.13</v>
      </c>
      <c r="L32" s="100">
        <v>616.71</v>
      </c>
      <c r="M32" s="107">
        <f t="shared" si="0"/>
        <v>17764.660000000003</v>
      </c>
    </row>
    <row r="33" spans="1:13" ht="15">
      <c r="A33" s="120">
        <v>32</v>
      </c>
      <c r="B33" s="120" t="s">
        <v>43</v>
      </c>
      <c r="C33" s="100">
        <v>1948.5300000000002</v>
      </c>
      <c r="D33" s="100">
        <v>2173.56</v>
      </c>
      <c r="E33" s="100">
        <v>1185.1499999999999</v>
      </c>
      <c r="F33" s="100">
        <v>509.36</v>
      </c>
      <c r="G33" s="100">
        <v>470.6400000000001</v>
      </c>
      <c r="H33" s="100">
        <v>292.46</v>
      </c>
      <c r="I33" s="100">
        <v>49.18000000000001</v>
      </c>
      <c r="J33" s="100">
        <v>121.49000000000001</v>
      </c>
      <c r="K33" s="100">
        <v>4.19</v>
      </c>
      <c r="L33" s="100">
        <v>299.65</v>
      </c>
      <c r="M33" s="107">
        <f t="shared" si="0"/>
        <v>7054.209999999999</v>
      </c>
    </row>
    <row r="34" spans="1:13" ht="15">
      <c r="A34" s="120">
        <v>33</v>
      </c>
      <c r="B34" s="120" t="s">
        <v>44</v>
      </c>
      <c r="C34" s="100">
        <v>335.73999999999995</v>
      </c>
      <c r="D34" s="100">
        <v>312.03</v>
      </c>
      <c r="E34" s="100">
        <v>125.38</v>
      </c>
      <c r="F34" s="100">
        <v>115.91</v>
      </c>
      <c r="G34" s="100">
        <v>61.959999999999994</v>
      </c>
      <c r="H34" s="100">
        <v>56.330000000000005</v>
      </c>
      <c r="I34" s="100">
        <v>20.770000000000003</v>
      </c>
      <c r="J34" s="100">
        <v>3.33</v>
      </c>
      <c r="K34" s="100">
        <v>0.32</v>
      </c>
      <c r="L34" s="100">
        <v>43.14</v>
      </c>
      <c r="M34" s="107">
        <f aca="true" t="shared" si="1" ref="M34:M65">SUM(C34:L34)</f>
        <v>1074.91</v>
      </c>
    </row>
    <row r="35" spans="1:13" ht="15">
      <c r="A35" s="120">
        <v>34</v>
      </c>
      <c r="B35" s="120" t="s">
        <v>45</v>
      </c>
      <c r="C35" s="100">
        <v>301.12</v>
      </c>
      <c r="D35" s="100">
        <v>377.77</v>
      </c>
      <c r="E35" s="100">
        <v>190.53</v>
      </c>
      <c r="F35" s="100">
        <v>71.47</v>
      </c>
      <c r="G35" s="100">
        <v>66.47</v>
      </c>
      <c r="H35" s="100">
        <v>37.480000000000004</v>
      </c>
      <c r="I35" s="100">
        <v>43.47</v>
      </c>
      <c r="J35" s="100">
        <v>2.7800000000000002</v>
      </c>
      <c r="K35" s="100">
        <v>0</v>
      </c>
      <c r="L35" s="100">
        <v>35.39</v>
      </c>
      <c r="M35" s="107">
        <f t="shared" si="1"/>
        <v>1126.48</v>
      </c>
    </row>
    <row r="36" spans="1:13" ht="15">
      <c r="A36" s="120">
        <v>35</v>
      </c>
      <c r="B36" s="120" t="s">
        <v>46</v>
      </c>
      <c r="C36" s="100">
        <v>11333.09</v>
      </c>
      <c r="D36" s="100">
        <v>12978.04</v>
      </c>
      <c r="E36" s="100">
        <v>8146.48</v>
      </c>
      <c r="F36" s="100">
        <v>1916.9900000000002</v>
      </c>
      <c r="G36" s="100">
        <v>2783.95</v>
      </c>
      <c r="H36" s="100">
        <v>1778.98</v>
      </c>
      <c r="I36" s="100">
        <v>1569.5200000000002</v>
      </c>
      <c r="J36" s="100">
        <v>228.87</v>
      </c>
      <c r="K36" s="100">
        <v>42.21000000000001</v>
      </c>
      <c r="L36" s="100">
        <v>1580.65</v>
      </c>
      <c r="M36" s="107">
        <f t="shared" si="1"/>
        <v>42358.78</v>
      </c>
    </row>
    <row r="37" spans="1:13" ht="15">
      <c r="A37" s="120">
        <v>36</v>
      </c>
      <c r="B37" s="120" t="s">
        <v>47</v>
      </c>
      <c r="C37" s="100">
        <v>19565.36</v>
      </c>
      <c r="D37" s="100">
        <v>21572.190000000002</v>
      </c>
      <c r="E37" s="100">
        <v>13649.02</v>
      </c>
      <c r="F37" s="100">
        <v>4655.8</v>
      </c>
      <c r="G37" s="100">
        <v>6944.25</v>
      </c>
      <c r="H37" s="100">
        <v>4522.879999999999</v>
      </c>
      <c r="I37" s="100">
        <v>4664.08</v>
      </c>
      <c r="J37" s="100">
        <v>697.1899999999999</v>
      </c>
      <c r="K37" s="100">
        <v>152.54999999999998</v>
      </c>
      <c r="L37" s="100">
        <v>1837.77</v>
      </c>
      <c r="M37" s="107">
        <f t="shared" si="1"/>
        <v>78261.09000000003</v>
      </c>
    </row>
    <row r="38" spans="1:13" ht="15">
      <c r="A38" s="120">
        <v>37</v>
      </c>
      <c r="B38" s="120" t="s">
        <v>48</v>
      </c>
      <c r="C38" s="100">
        <v>8685.24</v>
      </c>
      <c r="D38" s="100">
        <v>9940.880000000001</v>
      </c>
      <c r="E38" s="100">
        <v>6682.580000000001</v>
      </c>
      <c r="F38" s="100">
        <v>2491.61</v>
      </c>
      <c r="G38" s="100">
        <v>2541.7299999999996</v>
      </c>
      <c r="H38" s="100">
        <v>1441.1999999999998</v>
      </c>
      <c r="I38" s="100">
        <v>228.70000000000002</v>
      </c>
      <c r="J38" s="100">
        <v>326.15999999999997</v>
      </c>
      <c r="K38" s="100">
        <v>77.33999999999999</v>
      </c>
      <c r="L38" s="100">
        <v>686.8399999999999</v>
      </c>
      <c r="M38" s="107">
        <f t="shared" si="1"/>
        <v>33102.280000000006</v>
      </c>
    </row>
    <row r="39" spans="1:13" ht="15">
      <c r="A39" s="120">
        <v>38</v>
      </c>
      <c r="B39" s="120" t="s">
        <v>49</v>
      </c>
      <c r="C39" s="100">
        <v>1390.2800000000002</v>
      </c>
      <c r="D39" s="100">
        <v>1478.73</v>
      </c>
      <c r="E39" s="100">
        <v>921.62</v>
      </c>
      <c r="F39" s="100">
        <v>497.74</v>
      </c>
      <c r="G39" s="100">
        <v>744.8199999999999</v>
      </c>
      <c r="H39" s="100">
        <v>441.38</v>
      </c>
      <c r="I39" s="100">
        <v>67.58</v>
      </c>
      <c r="J39" s="100">
        <v>16.950000000000003</v>
      </c>
      <c r="K39" s="100">
        <v>3.8200000000000003</v>
      </c>
      <c r="L39" s="100">
        <v>139.74</v>
      </c>
      <c r="M39" s="107">
        <f t="shared" si="1"/>
        <v>5702.659999999999</v>
      </c>
    </row>
    <row r="40" spans="1:13" ht="15">
      <c r="A40" s="120">
        <v>39</v>
      </c>
      <c r="B40" s="120" t="s">
        <v>50</v>
      </c>
      <c r="C40" s="100">
        <v>461.99</v>
      </c>
      <c r="D40" s="100">
        <v>433.40000000000003</v>
      </c>
      <c r="E40" s="100">
        <v>203.12</v>
      </c>
      <c r="F40" s="100">
        <v>92.72999999999999</v>
      </c>
      <c r="G40" s="100">
        <v>86.13000000000001</v>
      </c>
      <c r="H40" s="100">
        <v>89.75</v>
      </c>
      <c r="I40" s="100">
        <v>0.91</v>
      </c>
      <c r="J40" s="100">
        <v>40.7</v>
      </c>
      <c r="K40" s="100">
        <v>5.4</v>
      </c>
      <c r="L40" s="100">
        <v>57.19</v>
      </c>
      <c r="M40" s="107">
        <f t="shared" si="1"/>
        <v>1471.3200000000006</v>
      </c>
    </row>
    <row r="41" spans="1:13" ht="15">
      <c r="A41" s="120">
        <v>40</v>
      </c>
      <c r="B41" s="120" t="s">
        <v>51</v>
      </c>
      <c r="C41" s="100">
        <v>657.02</v>
      </c>
      <c r="D41" s="100">
        <v>700.9799999999999</v>
      </c>
      <c r="E41" s="100">
        <v>437.36</v>
      </c>
      <c r="F41" s="100">
        <v>270.22</v>
      </c>
      <c r="G41" s="100">
        <v>220.39000000000001</v>
      </c>
      <c r="H41" s="100">
        <v>187.24</v>
      </c>
      <c r="I41" s="100">
        <v>3.15</v>
      </c>
      <c r="J41" s="100">
        <v>1.14</v>
      </c>
      <c r="K41" s="100">
        <v>0</v>
      </c>
      <c r="L41" s="100">
        <v>90.25</v>
      </c>
      <c r="M41" s="107">
        <f t="shared" si="1"/>
        <v>2567.75</v>
      </c>
    </row>
    <row r="42" spans="1:13" ht="15">
      <c r="A42" s="120">
        <v>41</v>
      </c>
      <c r="B42" s="120" t="s">
        <v>52</v>
      </c>
      <c r="C42" s="100">
        <v>9846.420000000002</v>
      </c>
      <c r="D42" s="100">
        <v>11742.199999999999</v>
      </c>
      <c r="E42" s="100">
        <v>7643.49</v>
      </c>
      <c r="F42" s="100">
        <v>2867.69</v>
      </c>
      <c r="G42" s="100">
        <v>3949.84</v>
      </c>
      <c r="H42" s="100">
        <v>2668.58</v>
      </c>
      <c r="I42" s="100">
        <v>2842.8699999999994</v>
      </c>
      <c r="J42" s="100">
        <v>406.43</v>
      </c>
      <c r="K42" s="100">
        <v>49.980000000000004</v>
      </c>
      <c r="L42" s="100">
        <v>1080.83</v>
      </c>
      <c r="M42" s="107">
        <f t="shared" si="1"/>
        <v>43098.33000000001</v>
      </c>
    </row>
    <row r="43" spans="1:13" ht="15">
      <c r="A43" s="120">
        <v>42</v>
      </c>
      <c r="B43" s="120" t="s">
        <v>53</v>
      </c>
      <c r="C43" s="100">
        <v>10396.310000000001</v>
      </c>
      <c r="D43" s="100">
        <v>13061.779999999999</v>
      </c>
      <c r="E43" s="100">
        <v>7920.610000000001</v>
      </c>
      <c r="F43" s="100">
        <v>2256.23</v>
      </c>
      <c r="G43" s="100">
        <v>3491.8199999999997</v>
      </c>
      <c r="H43" s="100">
        <v>2297.29</v>
      </c>
      <c r="I43" s="100">
        <v>1223.02</v>
      </c>
      <c r="J43" s="100">
        <v>226.87</v>
      </c>
      <c r="K43" s="100">
        <v>19.61</v>
      </c>
      <c r="L43" s="100">
        <v>1557.23</v>
      </c>
      <c r="M43" s="107">
        <f t="shared" si="1"/>
        <v>42450.770000000004</v>
      </c>
    </row>
    <row r="44" spans="1:13" ht="15">
      <c r="A44" s="120">
        <v>43</v>
      </c>
      <c r="B44" s="120" t="s">
        <v>54</v>
      </c>
      <c r="C44" s="100">
        <v>3613.7</v>
      </c>
      <c r="D44" s="100">
        <v>4783.18</v>
      </c>
      <c r="E44" s="100">
        <v>3985.99</v>
      </c>
      <c r="F44" s="100">
        <v>1036.84</v>
      </c>
      <c r="G44" s="100">
        <v>1503.05</v>
      </c>
      <c r="H44" s="100">
        <v>715.09</v>
      </c>
      <c r="I44" s="100">
        <v>1230.4800000000005</v>
      </c>
      <c r="J44" s="100">
        <v>141.15</v>
      </c>
      <c r="K44" s="100">
        <v>108.77</v>
      </c>
      <c r="L44" s="100">
        <v>682.74</v>
      </c>
      <c r="M44" s="107">
        <f t="shared" si="1"/>
        <v>17800.990000000005</v>
      </c>
    </row>
    <row r="45" spans="1:13" ht="15">
      <c r="A45" s="120">
        <v>44</v>
      </c>
      <c r="B45" s="120" t="s">
        <v>55</v>
      </c>
      <c r="C45" s="100">
        <v>1787.6999999999998</v>
      </c>
      <c r="D45" s="100">
        <v>2041.37</v>
      </c>
      <c r="E45" s="100">
        <v>1578.32</v>
      </c>
      <c r="F45" s="100">
        <v>478.53</v>
      </c>
      <c r="G45" s="100">
        <v>791.98</v>
      </c>
      <c r="H45" s="100">
        <v>521.62</v>
      </c>
      <c r="I45" s="100">
        <v>386.14</v>
      </c>
      <c r="J45" s="100">
        <v>50.720000000000006</v>
      </c>
      <c r="K45" s="100">
        <v>8.829999999999998</v>
      </c>
      <c r="L45" s="100">
        <v>203.20999999999998</v>
      </c>
      <c r="M45" s="107">
        <f t="shared" si="1"/>
        <v>7848.42</v>
      </c>
    </row>
    <row r="46" spans="1:13" ht="15">
      <c r="A46" s="120">
        <v>45</v>
      </c>
      <c r="B46" s="120" t="s">
        <v>56</v>
      </c>
      <c r="C46" s="100">
        <v>2825.9900000000002</v>
      </c>
      <c r="D46" s="100">
        <v>3593.34</v>
      </c>
      <c r="E46" s="100">
        <v>2255.27</v>
      </c>
      <c r="F46" s="100">
        <v>647.61</v>
      </c>
      <c r="G46" s="100">
        <v>748.97</v>
      </c>
      <c r="H46" s="100">
        <v>515</v>
      </c>
      <c r="I46" s="100">
        <v>57.11</v>
      </c>
      <c r="J46" s="100">
        <v>42.760000000000005</v>
      </c>
      <c r="K46" s="100">
        <v>15.18</v>
      </c>
      <c r="L46" s="100">
        <v>385.81</v>
      </c>
      <c r="M46" s="107">
        <f t="shared" si="1"/>
        <v>11087.04</v>
      </c>
    </row>
    <row r="47" spans="1:13" ht="15">
      <c r="A47" s="120">
        <v>46</v>
      </c>
      <c r="B47" s="120" t="s">
        <v>57</v>
      </c>
      <c r="C47" s="100">
        <v>7404.450000000001</v>
      </c>
      <c r="D47" s="100">
        <v>8208.95</v>
      </c>
      <c r="E47" s="100">
        <v>6392.5</v>
      </c>
      <c r="F47" s="100">
        <v>1640.05</v>
      </c>
      <c r="G47" s="100">
        <v>2219.27</v>
      </c>
      <c r="H47" s="100">
        <v>1330.96</v>
      </c>
      <c r="I47" s="100">
        <v>442.55999999999995</v>
      </c>
      <c r="J47" s="100">
        <v>152.25</v>
      </c>
      <c r="K47" s="100">
        <v>108.09</v>
      </c>
      <c r="L47" s="100">
        <v>889.23</v>
      </c>
      <c r="M47" s="107">
        <f t="shared" si="1"/>
        <v>28788.31</v>
      </c>
    </row>
    <row r="48" spans="1:13" ht="15">
      <c r="A48" s="120">
        <v>47</v>
      </c>
      <c r="B48" s="120" t="s">
        <v>58</v>
      </c>
      <c r="C48" s="100">
        <v>1470.4699999999998</v>
      </c>
      <c r="D48" s="100">
        <v>1868.6000000000001</v>
      </c>
      <c r="E48" s="100">
        <v>1217.64</v>
      </c>
      <c r="F48" s="100">
        <v>461.95</v>
      </c>
      <c r="G48" s="100">
        <v>656.8399999999999</v>
      </c>
      <c r="H48" s="100">
        <v>472.69</v>
      </c>
      <c r="I48" s="100">
        <v>367.69999999999993</v>
      </c>
      <c r="J48" s="100">
        <v>35.550000000000004</v>
      </c>
      <c r="K48" s="100">
        <v>1.7800000000000002</v>
      </c>
      <c r="L48" s="100">
        <v>218.42999999999998</v>
      </c>
      <c r="M48" s="107">
        <f t="shared" si="1"/>
        <v>6771.65</v>
      </c>
    </row>
    <row r="49" spans="1:13" ht="15">
      <c r="A49" s="120">
        <v>48</v>
      </c>
      <c r="B49" s="120" t="s">
        <v>59</v>
      </c>
      <c r="C49" s="100">
        <v>35264.97</v>
      </c>
      <c r="D49" s="100">
        <v>40729.75</v>
      </c>
      <c r="E49" s="100">
        <v>32817.62</v>
      </c>
      <c r="F49" s="100">
        <v>6420.08</v>
      </c>
      <c r="G49" s="100">
        <v>13409.230000000001</v>
      </c>
      <c r="H49" s="100">
        <v>8893.44</v>
      </c>
      <c r="I49" s="100">
        <v>25365.6</v>
      </c>
      <c r="J49" s="100">
        <v>2374.9199999999996</v>
      </c>
      <c r="K49" s="100">
        <v>634.9699999999999</v>
      </c>
      <c r="L49" s="100">
        <v>2797.53</v>
      </c>
      <c r="M49" s="107">
        <f t="shared" si="1"/>
        <v>168708.11000000002</v>
      </c>
    </row>
    <row r="50" spans="1:13" ht="15">
      <c r="A50" s="120">
        <v>49</v>
      </c>
      <c r="B50" s="120" t="s">
        <v>60</v>
      </c>
      <c r="C50" s="100">
        <v>10382.43</v>
      </c>
      <c r="D50" s="100">
        <v>14071.140000000001</v>
      </c>
      <c r="E50" s="100">
        <v>10640.1</v>
      </c>
      <c r="F50" s="100">
        <v>2066.63</v>
      </c>
      <c r="G50" s="100">
        <v>2955.59</v>
      </c>
      <c r="H50" s="100">
        <v>1977.91</v>
      </c>
      <c r="I50" s="100">
        <v>6855.22</v>
      </c>
      <c r="J50" s="100">
        <v>665.8000000000001</v>
      </c>
      <c r="K50" s="100">
        <v>103.74000000000001</v>
      </c>
      <c r="L50" s="100">
        <v>992.99</v>
      </c>
      <c r="M50" s="107">
        <f t="shared" si="1"/>
        <v>50711.55</v>
      </c>
    </row>
    <row r="51" spans="1:13" ht="15">
      <c r="A51" s="120">
        <v>50</v>
      </c>
      <c r="B51" s="120" t="s">
        <v>61</v>
      </c>
      <c r="C51" s="100">
        <v>34418.26</v>
      </c>
      <c r="D51" s="100">
        <v>46206.67999999999</v>
      </c>
      <c r="E51" s="100">
        <v>36453.94</v>
      </c>
      <c r="F51" s="100">
        <v>11263.88</v>
      </c>
      <c r="G51" s="100">
        <v>14610.820000000002</v>
      </c>
      <c r="H51" s="100">
        <v>6379.3</v>
      </c>
      <c r="I51" s="100">
        <v>14382.649999999996</v>
      </c>
      <c r="J51" s="100">
        <v>1129.29</v>
      </c>
      <c r="K51" s="100">
        <v>331.30000000000007</v>
      </c>
      <c r="L51" s="100">
        <v>5084.61</v>
      </c>
      <c r="M51" s="107">
        <f t="shared" si="1"/>
        <v>170260.72999999998</v>
      </c>
    </row>
    <row r="52" spans="1:13" ht="15">
      <c r="A52" s="120">
        <v>51</v>
      </c>
      <c r="B52" s="120" t="s">
        <v>62</v>
      </c>
      <c r="C52" s="100">
        <v>18085.97</v>
      </c>
      <c r="D52" s="100">
        <v>19585.31</v>
      </c>
      <c r="E52" s="100">
        <v>13251.42</v>
      </c>
      <c r="F52" s="100">
        <v>3364.17</v>
      </c>
      <c r="G52" s="100">
        <v>5876.86</v>
      </c>
      <c r="H52" s="100">
        <v>4080.29</v>
      </c>
      <c r="I52" s="100">
        <v>2075.91</v>
      </c>
      <c r="J52" s="100">
        <v>698.0999999999999</v>
      </c>
      <c r="K52" s="100">
        <v>273.38</v>
      </c>
      <c r="L52" s="100">
        <v>1638.15</v>
      </c>
      <c r="M52" s="107">
        <f t="shared" si="1"/>
        <v>68929.56</v>
      </c>
    </row>
    <row r="53" spans="1:13" ht="15">
      <c r="A53" s="120">
        <v>52</v>
      </c>
      <c r="B53" s="120" t="s">
        <v>63</v>
      </c>
      <c r="C53" s="100">
        <v>22760.64</v>
      </c>
      <c r="D53" s="100">
        <v>27224.63</v>
      </c>
      <c r="E53" s="100">
        <v>22821.760000000002</v>
      </c>
      <c r="F53" s="100">
        <v>6152.219999999999</v>
      </c>
      <c r="G53" s="100">
        <v>9643.83</v>
      </c>
      <c r="H53" s="100">
        <v>3938.59</v>
      </c>
      <c r="I53" s="100">
        <v>2928.8699999999994</v>
      </c>
      <c r="J53" s="100">
        <v>866.24</v>
      </c>
      <c r="K53" s="100">
        <v>296.54</v>
      </c>
      <c r="L53" s="100">
        <v>2850.7999999999997</v>
      </c>
      <c r="M53" s="107">
        <f t="shared" si="1"/>
        <v>99484.12</v>
      </c>
    </row>
    <row r="54" spans="1:13" ht="15">
      <c r="A54" s="120">
        <v>53</v>
      </c>
      <c r="B54" s="120" t="s">
        <v>64</v>
      </c>
      <c r="C54" s="100">
        <v>24073.27</v>
      </c>
      <c r="D54" s="100">
        <v>28675.89</v>
      </c>
      <c r="E54" s="100">
        <v>16835.35</v>
      </c>
      <c r="F54" s="100">
        <v>3446.48</v>
      </c>
      <c r="G54" s="100">
        <v>6400.58</v>
      </c>
      <c r="H54" s="100">
        <v>4784.3</v>
      </c>
      <c r="I54" s="100">
        <v>6707.009999999999</v>
      </c>
      <c r="J54" s="100">
        <v>289.84999999999997</v>
      </c>
      <c r="K54" s="100">
        <v>209.51000000000005</v>
      </c>
      <c r="L54" s="100">
        <v>3073.79</v>
      </c>
      <c r="M54" s="107">
        <f t="shared" si="1"/>
        <v>94496.03</v>
      </c>
    </row>
    <row r="55" spans="1:13" ht="15">
      <c r="A55" s="120">
        <v>54</v>
      </c>
      <c r="B55" s="120" t="s">
        <v>65</v>
      </c>
      <c r="C55" s="100">
        <v>2933.34</v>
      </c>
      <c r="D55" s="100">
        <v>3029.83</v>
      </c>
      <c r="E55" s="100">
        <v>1698.48</v>
      </c>
      <c r="F55" s="100">
        <v>794.93</v>
      </c>
      <c r="G55" s="100">
        <v>939.39</v>
      </c>
      <c r="H55" s="100">
        <v>611.36</v>
      </c>
      <c r="I55" s="100">
        <v>465.84999999999997</v>
      </c>
      <c r="J55" s="100">
        <v>55.89000000000001</v>
      </c>
      <c r="K55" s="100">
        <v>10.83</v>
      </c>
      <c r="L55" s="100">
        <v>358.19</v>
      </c>
      <c r="M55" s="107">
        <f t="shared" si="1"/>
        <v>10898.09</v>
      </c>
    </row>
    <row r="56" spans="1:13" ht="15">
      <c r="A56" s="120">
        <v>55</v>
      </c>
      <c r="B56" s="120" t="s">
        <v>66</v>
      </c>
      <c r="C56" s="100">
        <v>7744.47</v>
      </c>
      <c r="D56" s="100">
        <v>9544.21</v>
      </c>
      <c r="E56" s="100">
        <v>8067.400000000001</v>
      </c>
      <c r="F56" s="100">
        <v>1803.19</v>
      </c>
      <c r="G56" s="100">
        <v>2803.38</v>
      </c>
      <c r="H56" s="100">
        <v>1119.8</v>
      </c>
      <c r="I56" s="100">
        <v>61.379999999999995</v>
      </c>
      <c r="J56" s="100">
        <v>221.50000000000006</v>
      </c>
      <c r="K56" s="100">
        <v>77.08</v>
      </c>
      <c r="L56" s="100">
        <v>743.6700000000001</v>
      </c>
      <c r="M56" s="107">
        <f t="shared" si="1"/>
        <v>32186.08</v>
      </c>
    </row>
    <row r="57" spans="1:13" ht="15">
      <c r="A57" s="120">
        <v>56</v>
      </c>
      <c r="B57" s="120" t="s">
        <v>67</v>
      </c>
      <c r="C57" s="100">
        <v>9906.46</v>
      </c>
      <c r="D57" s="100">
        <v>10743.98</v>
      </c>
      <c r="E57" s="100">
        <v>7668.83</v>
      </c>
      <c r="F57" s="100">
        <v>1615.82</v>
      </c>
      <c r="G57" s="100">
        <v>2293.1600000000003</v>
      </c>
      <c r="H57" s="100">
        <v>1501.18</v>
      </c>
      <c r="I57" s="100">
        <v>2478.2099999999996</v>
      </c>
      <c r="J57" s="100">
        <v>188.04000000000002</v>
      </c>
      <c r="K57" s="100">
        <v>32.03</v>
      </c>
      <c r="L57" s="100">
        <v>1276.48</v>
      </c>
      <c r="M57" s="107">
        <f t="shared" si="1"/>
        <v>37704.189999999995</v>
      </c>
    </row>
    <row r="58" spans="1:13" ht="15">
      <c r="A58" s="120">
        <v>57</v>
      </c>
      <c r="B58" s="120" t="s">
        <v>68</v>
      </c>
      <c r="C58" s="100">
        <v>5601.2699999999995</v>
      </c>
      <c r="D58" s="100">
        <v>7555.4400000000005</v>
      </c>
      <c r="E58" s="100">
        <v>5794.5199999999995</v>
      </c>
      <c r="F58" s="100">
        <v>1549.8799999999999</v>
      </c>
      <c r="G58" s="100">
        <v>2048.3</v>
      </c>
      <c r="H58" s="100">
        <v>905.01</v>
      </c>
      <c r="I58" s="100">
        <v>143.57</v>
      </c>
      <c r="J58" s="100">
        <v>158.54000000000002</v>
      </c>
      <c r="K58" s="100">
        <v>48.87</v>
      </c>
      <c r="L58" s="100">
        <v>651.23</v>
      </c>
      <c r="M58" s="107">
        <f t="shared" si="1"/>
        <v>24456.629999999997</v>
      </c>
    </row>
    <row r="59" spans="1:13" ht="15">
      <c r="A59" s="120">
        <v>58</v>
      </c>
      <c r="B59" s="120" t="s">
        <v>69</v>
      </c>
      <c r="C59" s="100">
        <v>8599.310000000001</v>
      </c>
      <c r="D59" s="100">
        <v>9585.47</v>
      </c>
      <c r="E59" s="100">
        <v>7572.459999999999</v>
      </c>
      <c r="F59" s="100">
        <v>2389.8500000000004</v>
      </c>
      <c r="G59" s="100">
        <v>4789.8</v>
      </c>
      <c r="H59" s="100">
        <v>2546.3</v>
      </c>
      <c r="I59" s="100">
        <v>1721.6499999999996</v>
      </c>
      <c r="J59" s="100">
        <v>436.84999999999997</v>
      </c>
      <c r="K59" s="100">
        <v>90.51999999999998</v>
      </c>
      <c r="L59" s="100">
        <v>1222.1100000000001</v>
      </c>
      <c r="M59" s="107">
        <f t="shared" si="1"/>
        <v>38954.32</v>
      </c>
    </row>
    <row r="60" spans="1:13" ht="15">
      <c r="A60" s="120">
        <v>59</v>
      </c>
      <c r="B60" s="120" t="s">
        <v>70</v>
      </c>
      <c r="C60" s="100">
        <v>14695.060000000001</v>
      </c>
      <c r="D60" s="100">
        <v>18285.78</v>
      </c>
      <c r="E60" s="100">
        <v>15128.929999999998</v>
      </c>
      <c r="F60" s="100">
        <v>3172.01</v>
      </c>
      <c r="G60" s="100">
        <v>5448.26</v>
      </c>
      <c r="H60" s="100">
        <v>2957.24</v>
      </c>
      <c r="I60" s="100">
        <v>1912.65</v>
      </c>
      <c r="J60" s="100">
        <v>350.44</v>
      </c>
      <c r="K60" s="100">
        <v>47.58</v>
      </c>
      <c r="L60" s="100">
        <v>1804.72</v>
      </c>
      <c r="M60" s="107">
        <f t="shared" si="1"/>
        <v>63802.670000000006</v>
      </c>
    </row>
    <row r="61" spans="1:13" ht="15">
      <c r="A61" s="120">
        <v>60</v>
      </c>
      <c r="B61" s="120" t="s">
        <v>71</v>
      </c>
      <c r="C61" s="100">
        <v>2031.9</v>
      </c>
      <c r="D61" s="100">
        <v>2406.82</v>
      </c>
      <c r="E61" s="100">
        <v>1370.78</v>
      </c>
      <c r="F61" s="100">
        <v>430.55</v>
      </c>
      <c r="G61" s="100">
        <v>498.83</v>
      </c>
      <c r="H61" s="100">
        <v>359.34999999999997</v>
      </c>
      <c r="I61" s="100">
        <v>191.5</v>
      </c>
      <c r="J61" s="100">
        <v>36.54</v>
      </c>
      <c r="K61" s="100">
        <v>6.129999999999999</v>
      </c>
      <c r="L61" s="100">
        <v>343.77</v>
      </c>
      <c r="M61" s="107">
        <f t="shared" si="1"/>
        <v>7676.17</v>
      </c>
    </row>
    <row r="62" spans="1:13" ht="15">
      <c r="A62" s="120">
        <v>61</v>
      </c>
      <c r="B62" s="120" t="s">
        <v>72</v>
      </c>
      <c r="C62" s="100">
        <v>1498.26</v>
      </c>
      <c r="D62" s="100">
        <v>1938.2399999999998</v>
      </c>
      <c r="E62" s="100">
        <v>1119.18</v>
      </c>
      <c r="F62" s="100">
        <v>336.15999999999997</v>
      </c>
      <c r="G62" s="100">
        <v>345.01</v>
      </c>
      <c r="H62" s="100">
        <v>179.58</v>
      </c>
      <c r="I62" s="100">
        <v>181.82999999999996</v>
      </c>
      <c r="J62" s="100">
        <v>3.19</v>
      </c>
      <c r="K62" s="100">
        <v>0</v>
      </c>
      <c r="L62" s="100">
        <v>228.21</v>
      </c>
      <c r="M62" s="107">
        <f t="shared" si="1"/>
        <v>5829.66</v>
      </c>
    </row>
    <row r="63" spans="1:13" ht="15">
      <c r="A63" s="120">
        <v>62</v>
      </c>
      <c r="B63" s="120" t="s">
        <v>73</v>
      </c>
      <c r="C63" s="100">
        <v>795.54</v>
      </c>
      <c r="D63" s="100">
        <v>935.8</v>
      </c>
      <c r="E63" s="100">
        <v>522.6600000000001</v>
      </c>
      <c r="F63" s="100">
        <v>234.25</v>
      </c>
      <c r="G63" s="100">
        <v>244.14000000000001</v>
      </c>
      <c r="H63" s="100">
        <v>124.15999999999998</v>
      </c>
      <c r="I63" s="100">
        <v>0.78</v>
      </c>
      <c r="J63" s="100">
        <v>26.96</v>
      </c>
      <c r="K63" s="100">
        <v>4.2700000000000005</v>
      </c>
      <c r="L63" s="100">
        <v>30.55</v>
      </c>
      <c r="M63" s="107">
        <f t="shared" si="1"/>
        <v>2919.11</v>
      </c>
    </row>
    <row r="64" spans="1:13" ht="15">
      <c r="A64" s="120">
        <v>63</v>
      </c>
      <c r="B64" s="120" t="s">
        <v>74</v>
      </c>
      <c r="C64" s="100">
        <v>622.28</v>
      </c>
      <c r="D64" s="100">
        <v>734.75</v>
      </c>
      <c r="E64" s="100">
        <v>370.65999999999997</v>
      </c>
      <c r="F64" s="100">
        <v>159.59</v>
      </c>
      <c r="G64" s="100">
        <v>177.99</v>
      </c>
      <c r="H64" s="100">
        <v>115.27</v>
      </c>
      <c r="I64" s="100">
        <v>0</v>
      </c>
      <c r="J64" s="100">
        <v>13.969999999999999</v>
      </c>
      <c r="K64" s="100">
        <v>0.85</v>
      </c>
      <c r="L64" s="100">
        <v>85</v>
      </c>
      <c r="M64" s="107">
        <f t="shared" si="1"/>
        <v>2280.3599999999997</v>
      </c>
    </row>
    <row r="65" spans="1:13" ht="15">
      <c r="A65" s="120">
        <v>64</v>
      </c>
      <c r="B65" s="120" t="s">
        <v>75</v>
      </c>
      <c r="C65" s="100">
        <v>14193.210000000001</v>
      </c>
      <c r="D65" s="100">
        <v>16954.68</v>
      </c>
      <c r="E65" s="100">
        <v>12409.629999999997</v>
      </c>
      <c r="F65" s="100">
        <v>2996.5499999999997</v>
      </c>
      <c r="G65" s="100">
        <v>5292.629999999999</v>
      </c>
      <c r="H65" s="100">
        <v>3331.27</v>
      </c>
      <c r="I65" s="100">
        <v>2221.06</v>
      </c>
      <c r="J65" s="100">
        <v>567.52</v>
      </c>
      <c r="K65" s="100">
        <v>125.04999999999998</v>
      </c>
      <c r="L65" s="100">
        <v>1749.52</v>
      </c>
      <c r="M65" s="107">
        <f t="shared" si="1"/>
        <v>59841.11999999999</v>
      </c>
    </row>
    <row r="66" spans="1:13" ht="15">
      <c r="A66" s="120">
        <v>65</v>
      </c>
      <c r="B66" s="120" t="s">
        <v>76</v>
      </c>
      <c r="C66" s="100">
        <v>1344.36</v>
      </c>
      <c r="D66" s="100">
        <v>1696.64</v>
      </c>
      <c r="E66" s="100">
        <v>852.8699999999999</v>
      </c>
      <c r="F66" s="100">
        <v>643.84</v>
      </c>
      <c r="G66" s="100">
        <v>388.36</v>
      </c>
      <c r="H66" s="100">
        <v>262.01</v>
      </c>
      <c r="I66" s="100">
        <v>5.880000000000001</v>
      </c>
      <c r="J66" s="100">
        <v>23.57</v>
      </c>
      <c r="K66" s="100">
        <v>15.18</v>
      </c>
      <c r="L66" s="100">
        <v>171.03</v>
      </c>
      <c r="M66" s="107">
        <f aca="true" t="shared" si="2" ref="M66:M76">SUM(C66:L66)</f>
        <v>5403.74</v>
      </c>
    </row>
    <row r="67" spans="1:13" ht="15">
      <c r="A67" s="120">
        <v>66</v>
      </c>
      <c r="B67" s="120" t="s">
        <v>77</v>
      </c>
      <c r="C67" s="100">
        <v>2322.94</v>
      </c>
      <c r="D67" s="100">
        <v>2311.92</v>
      </c>
      <c r="E67" s="100">
        <v>1389.35</v>
      </c>
      <c r="F67" s="100">
        <v>336.13000000000005</v>
      </c>
      <c r="G67" s="100">
        <v>456.66999999999996</v>
      </c>
      <c r="H67" s="100">
        <v>325.71000000000004</v>
      </c>
      <c r="I67" s="100">
        <v>162.24</v>
      </c>
      <c r="J67" s="100">
        <v>14.049999999999999</v>
      </c>
      <c r="K67" s="100">
        <v>3.5000000000000004</v>
      </c>
      <c r="L67" s="100">
        <v>191.17000000000002</v>
      </c>
      <c r="M67" s="107">
        <f t="shared" si="2"/>
        <v>7513.680000000001</v>
      </c>
    </row>
    <row r="68" spans="1:13" ht="15">
      <c r="A68" s="120">
        <v>67</v>
      </c>
      <c r="B68" s="120" t="s">
        <v>78</v>
      </c>
      <c r="C68" s="100">
        <v>1057.77</v>
      </c>
      <c r="D68" s="100">
        <v>1111.2800000000002</v>
      </c>
      <c r="E68" s="100">
        <v>765.8199999999999</v>
      </c>
      <c r="F68" s="100">
        <v>194.34</v>
      </c>
      <c r="G68" s="100">
        <v>266.93</v>
      </c>
      <c r="H68" s="100">
        <v>152.81</v>
      </c>
      <c r="I68" s="100">
        <v>25.61</v>
      </c>
      <c r="J68" s="100">
        <v>18.050000000000004</v>
      </c>
      <c r="K68" s="100">
        <v>6.470000000000001</v>
      </c>
      <c r="L68" s="100">
        <v>87.86000000000001</v>
      </c>
      <c r="M68" s="107">
        <f t="shared" si="2"/>
        <v>3686.94</v>
      </c>
    </row>
    <row r="69" spans="1:13" ht="15">
      <c r="A69" s="120">
        <v>68</v>
      </c>
      <c r="B69" s="120" t="s">
        <v>231</v>
      </c>
      <c r="C69" s="100">
        <v>0</v>
      </c>
      <c r="D69" s="100">
        <v>54.76</v>
      </c>
      <c r="E69" s="100">
        <v>163.02</v>
      </c>
      <c r="F69" s="100">
        <v>0</v>
      </c>
      <c r="G69" s="100">
        <v>38.77</v>
      </c>
      <c r="H69" s="100">
        <v>175.23</v>
      </c>
      <c r="I69" s="100">
        <v>0</v>
      </c>
      <c r="J69" s="100">
        <v>0</v>
      </c>
      <c r="K69" s="100">
        <v>0</v>
      </c>
      <c r="L69" s="100">
        <v>47.14000000000001</v>
      </c>
      <c r="M69" s="107">
        <f t="shared" si="2"/>
        <v>478.91999999999996</v>
      </c>
    </row>
    <row r="70" spans="1:13" ht="15">
      <c r="A70" s="120">
        <v>69</v>
      </c>
      <c r="B70" s="120" t="s">
        <v>118</v>
      </c>
      <c r="C70" s="100">
        <v>153.86</v>
      </c>
      <c r="D70" s="100">
        <v>228.68</v>
      </c>
      <c r="E70" s="100">
        <v>187.51000000000002</v>
      </c>
      <c r="F70" s="100">
        <v>0</v>
      </c>
      <c r="G70" s="100">
        <v>0</v>
      </c>
      <c r="H70" s="100">
        <v>0</v>
      </c>
      <c r="I70" s="100">
        <v>30</v>
      </c>
      <c r="J70" s="100">
        <v>0</v>
      </c>
      <c r="K70" s="100">
        <v>0</v>
      </c>
      <c r="L70" s="100">
        <v>0</v>
      </c>
      <c r="M70" s="107">
        <f t="shared" si="2"/>
        <v>600.0500000000001</v>
      </c>
    </row>
    <row r="71" spans="1:13" ht="15">
      <c r="A71" s="120">
        <v>70</v>
      </c>
      <c r="B71" s="120" t="s">
        <v>307</v>
      </c>
      <c r="C71" s="100">
        <v>183.98</v>
      </c>
      <c r="D71" s="100">
        <v>300.45</v>
      </c>
      <c r="E71" s="100">
        <v>90.08</v>
      </c>
      <c r="F71" s="100">
        <v>36.83</v>
      </c>
      <c r="G71" s="100">
        <v>27.53</v>
      </c>
      <c r="H71" s="100">
        <v>0.93</v>
      </c>
      <c r="I71" s="100">
        <v>1.56</v>
      </c>
      <c r="J71" s="100">
        <v>0</v>
      </c>
      <c r="K71" s="100">
        <v>0</v>
      </c>
      <c r="L71" s="100">
        <v>0</v>
      </c>
      <c r="M71" s="107">
        <f t="shared" si="2"/>
        <v>641.3599999999999</v>
      </c>
    </row>
    <row r="72" spans="1:13" ht="15">
      <c r="A72" s="120">
        <v>71</v>
      </c>
      <c r="B72" s="120" t="s">
        <v>314</v>
      </c>
      <c r="C72" s="100">
        <v>565.49</v>
      </c>
      <c r="D72" s="100">
        <v>832.6</v>
      </c>
      <c r="E72" s="100">
        <v>0</v>
      </c>
      <c r="F72" s="100">
        <v>47.05</v>
      </c>
      <c r="G72" s="100">
        <v>73.64999999999999</v>
      </c>
      <c r="H72" s="100">
        <v>0</v>
      </c>
      <c r="I72" s="100">
        <v>0</v>
      </c>
      <c r="J72" s="100">
        <v>16.07</v>
      </c>
      <c r="K72" s="100">
        <v>0</v>
      </c>
      <c r="L72" s="100">
        <v>0</v>
      </c>
      <c r="M72" s="107">
        <f t="shared" si="2"/>
        <v>1534.8600000000001</v>
      </c>
    </row>
    <row r="73" spans="1:13" ht="15">
      <c r="A73" s="120">
        <v>72</v>
      </c>
      <c r="B73" s="120" t="s">
        <v>309</v>
      </c>
      <c r="C73" s="100">
        <v>353.6</v>
      </c>
      <c r="D73" s="100">
        <v>164</v>
      </c>
      <c r="E73" s="100">
        <v>0</v>
      </c>
      <c r="F73" s="100">
        <v>58</v>
      </c>
      <c r="G73" s="100">
        <v>42</v>
      </c>
      <c r="H73" s="100">
        <v>0</v>
      </c>
      <c r="I73" s="100">
        <v>17.380000000000003</v>
      </c>
      <c r="J73" s="100">
        <v>12</v>
      </c>
      <c r="K73" s="100">
        <v>0</v>
      </c>
      <c r="L73" s="100">
        <v>0</v>
      </c>
      <c r="M73" s="107">
        <f t="shared" si="2"/>
        <v>646.98</v>
      </c>
    </row>
    <row r="74" spans="1:13" ht="15">
      <c r="A74" s="120">
        <v>73</v>
      </c>
      <c r="B74" s="120" t="s">
        <v>233</v>
      </c>
      <c r="C74" s="100">
        <v>279.32</v>
      </c>
      <c r="D74" s="100">
        <v>589.65</v>
      </c>
      <c r="E74" s="100">
        <v>465</v>
      </c>
      <c r="F74" s="100">
        <v>40</v>
      </c>
      <c r="G74" s="100">
        <v>85</v>
      </c>
      <c r="H74" s="100">
        <v>77.15</v>
      </c>
      <c r="I74" s="100">
        <v>4.34</v>
      </c>
      <c r="J74" s="100">
        <v>0</v>
      </c>
      <c r="K74" s="100">
        <v>0</v>
      </c>
      <c r="L74" s="100">
        <v>59.54</v>
      </c>
      <c r="M74" s="107">
        <f t="shared" si="2"/>
        <v>1600</v>
      </c>
    </row>
    <row r="75" spans="1:13" ht="15">
      <c r="A75" s="120">
        <v>74</v>
      </c>
      <c r="B75" s="120" t="s">
        <v>121</v>
      </c>
      <c r="C75" s="100">
        <v>198</v>
      </c>
      <c r="D75" s="100">
        <v>297</v>
      </c>
      <c r="E75" s="100">
        <v>429</v>
      </c>
      <c r="F75" s="100">
        <v>18</v>
      </c>
      <c r="G75" s="100">
        <v>165</v>
      </c>
      <c r="H75" s="100">
        <v>43</v>
      </c>
      <c r="I75" s="100">
        <v>0</v>
      </c>
      <c r="J75" s="100">
        <v>0</v>
      </c>
      <c r="K75" s="100">
        <v>0</v>
      </c>
      <c r="L75" s="100">
        <v>0</v>
      </c>
      <c r="M75" s="107">
        <f t="shared" si="2"/>
        <v>1150</v>
      </c>
    </row>
    <row r="76" spans="1:13" ht="15">
      <c r="A76" s="120">
        <v>75</v>
      </c>
      <c r="B76" s="120" t="s">
        <v>234</v>
      </c>
      <c r="C76" s="100">
        <v>0</v>
      </c>
      <c r="D76" s="100">
        <v>4172.46</v>
      </c>
      <c r="E76" s="100">
        <v>27887.29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7">
        <f t="shared" si="2"/>
        <v>32059.75</v>
      </c>
    </row>
    <row r="77" spans="1:13" ht="15">
      <c r="A77" s="120">
        <v>99</v>
      </c>
      <c r="B77" s="121" t="s">
        <v>313</v>
      </c>
      <c r="C77" s="122">
        <f>SUM(C2:C76)</f>
        <v>601605.52</v>
      </c>
      <c r="D77" s="122">
        <f aca="true" t="shared" si="3" ref="D77:M77">SUM(D2:D76)</f>
        <v>725275.5500000002</v>
      </c>
      <c r="E77" s="122">
        <f t="shared" si="3"/>
        <v>541457.89</v>
      </c>
      <c r="F77" s="122">
        <f t="shared" si="3"/>
        <v>141465.82</v>
      </c>
      <c r="G77" s="122">
        <f t="shared" si="3"/>
        <v>217949.03999999995</v>
      </c>
      <c r="H77" s="122">
        <f t="shared" si="3"/>
        <v>128452.67</v>
      </c>
      <c r="I77" s="122">
        <f t="shared" si="3"/>
        <v>164849.82999999996</v>
      </c>
      <c r="J77" s="122">
        <f t="shared" si="3"/>
        <v>20415.23</v>
      </c>
      <c r="K77" s="122">
        <f t="shared" si="3"/>
        <v>6076.100000000003</v>
      </c>
      <c r="L77" s="122">
        <f t="shared" si="3"/>
        <v>70596.12000000001</v>
      </c>
      <c r="M77" s="123">
        <f t="shared" si="3"/>
        <v>2618143.7699999996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62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BA38">
      <selection activeCell="C2" sqref="C2:BW76"/>
    </sheetView>
  </sheetViews>
  <sheetFormatPr defaultColWidth="8.88671875" defaultRowHeight="15"/>
  <cols>
    <col min="1" max="1" width="3.3359375" style="0" bestFit="1" customWidth="1"/>
    <col min="2" max="2" width="9.5546875" style="0" bestFit="1" customWidth="1"/>
    <col min="3" max="16" width="8.21484375" style="0" bestFit="1" customWidth="1"/>
    <col min="17" max="28" width="7.4453125" style="0" bestFit="1" customWidth="1"/>
    <col min="29" max="29" width="6.21484375" style="0" bestFit="1" customWidth="1"/>
    <col min="30" max="30" width="7.4453125" style="0" bestFit="1" customWidth="1"/>
    <col min="31" max="44" width="6.21484375" style="0" bestFit="1" customWidth="1"/>
    <col min="45" max="48" width="8.21484375" style="0" bestFit="1" customWidth="1"/>
    <col min="49" max="49" width="7.4453125" style="0" bestFit="1" customWidth="1"/>
    <col min="50" max="62" width="8.99609375" style="0" bestFit="1" customWidth="1"/>
    <col min="63" max="67" width="8.21484375" style="0" bestFit="1" customWidth="1"/>
    <col min="68" max="75" width="7.4453125" style="0" bestFit="1" customWidth="1"/>
    <col min="76" max="76" width="10.21484375" style="0" bestFit="1" customWidth="1"/>
  </cols>
  <sheetData>
    <row r="1" spans="1:76" ht="15.75">
      <c r="A1" s="104" t="s">
        <v>318</v>
      </c>
      <c r="B1" s="104" t="s">
        <v>1</v>
      </c>
      <c r="C1" s="104" t="s">
        <v>319</v>
      </c>
      <c r="D1" s="104" t="s">
        <v>320</v>
      </c>
      <c r="E1" s="104" t="s">
        <v>144</v>
      </c>
      <c r="F1" s="104" t="s">
        <v>145</v>
      </c>
      <c r="G1" s="104" t="s">
        <v>146</v>
      </c>
      <c r="H1" s="104" t="s">
        <v>147</v>
      </c>
      <c r="I1" s="104" t="s">
        <v>148</v>
      </c>
      <c r="J1" s="104" t="s">
        <v>149</v>
      </c>
      <c r="K1" s="104" t="s">
        <v>150</v>
      </c>
      <c r="L1" s="104" t="s">
        <v>151</v>
      </c>
      <c r="M1" s="104" t="s">
        <v>152</v>
      </c>
      <c r="N1" s="104" t="s">
        <v>153</v>
      </c>
      <c r="O1" s="104" t="s">
        <v>154</v>
      </c>
      <c r="P1" s="104" t="s">
        <v>155</v>
      </c>
      <c r="Q1" s="104" t="s">
        <v>321</v>
      </c>
      <c r="R1" s="104" t="s">
        <v>322</v>
      </c>
      <c r="S1" s="104" t="s">
        <v>171</v>
      </c>
      <c r="T1" s="104" t="s">
        <v>172</v>
      </c>
      <c r="U1" s="104" t="s">
        <v>173</v>
      </c>
      <c r="V1" s="104" t="s">
        <v>174</v>
      </c>
      <c r="W1" s="104" t="s">
        <v>175</v>
      </c>
      <c r="X1" s="104" t="s">
        <v>176</v>
      </c>
      <c r="Y1" s="104" t="s">
        <v>177</v>
      </c>
      <c r="Z1" s="104" t="s">
        <v>178</v>
      </c>
      <c r="AA1" s="104" t="s">
        <v>179</v>
      </c>
      <c r="AB1" s="104" t="s">
        <v>180</v>
      </c>
      <c r="AC1" s="104" t="s">
        <v>181</v>
      </c>
      <c r="AD1" s="104" t="s">
        <v>182</v>
      </c>
      <c r="AE1" s="104" t="s">
        <v>323</v>
      </c>
      <c r="AF1" s="104" t="s">
        <v>324</v>
      </c>
      <c r="AG1" s="104" t="s">
        <v>185</v>
      </c>
      <c r="AH1" s="104" t="s">
        <v>186</v>
      </c>
      <c r="AI1" s="104" t="s">
        <v>187</v>
      </c>
      <c r="AJ1" s="104" t="s">
        <v>188</v>
      </c>
      <c r="AK1" s="104" t="s">
        <v>189</v>
      </c>
      <c r="AL1" s="104" t="s">
        <v>190</v>
      </c>
      <c r="AM1" s="104" t="s">
        <v>191</v>
      </c>
      <c r="AN1" s="104" t="s">
        <v>192</v>
      </c>
      <c r="AO1" s="104" t="s">
        <v>193</v>
      </c>
      <c r="AP1" s="104" t="s">
        <v>194</v>
      </c>
      <c r="AQ1" s="104" t="s">
        <v>195</v>
      </c>
      <c r="AR1" s="104" t="s">
        <v>196</v>
      </c>
      <c r="AS1" s="104" t="s">
        <v>197</v>
      </c>
      <c r="AT1" s="104" t="s">
        <v>198</v>
      </c>
      <c r="AU1" s="104" t="s">
        <v>199</v>
      </c>
      <c r="AV1" s="104" t="s">
        <v>200</v>
      </c>
      <c r="AW1" s="104" t="s">
        <v>325</v>
      </c>
      <c r="AX1" s="104" t="s">
        <v>326</v>
      </c>
      <c r="AY1" s="104" t="s">
        <v>130</v>
      </c>
      <c r="AZ1" s="104" t="s">
        <v>131</v>
      </c>
      <c r="BA1" s="104" t="s">
        <v>132</v>
      </c>
      <c r="BB1" s="104" t="s">
        <v>133</v>
      </c>
      <c r="BC1" s="104" t="s">
        <v>134</v>
      </c>
      <c r="BD1" s="104" t="s">
        <v>135</v>
      </c>
      <c r="BE1" s="104" t="s">
        <v>136</v>
      </c>
      <c r="BF1" s="104" t="s">
        <v>137</v>
      </c>
      <c r="BG1" s="104" t="s">
        <v>138</v>
      </c>
      <c r="BH1" s="104" t="s">
        <v>139</v>
      </c>
      <c r="BI1" s="104" t="s">
        <v>140</v>
      </c>
      <c r="BJ1" s="104" t="s">
        <v>141</v>
      </c>
      <c r="BK1" s="104" t="s">
        <v>327</v>
      </c>
      <c r="BL1" s="104" t="s">
        <v>157</v>
      </c>
      <c r="BM1" s="104" t="s">
        <v>158</v>
      </c>
      <c r="BN1" s="104" t="s">
        <v>159</v>
      </c>
      <c r="BO1" s="104" t="s">
        <v>160</v>
      </c>
      <c r="BP1" s="104" t="s">
        <v>161</v>
      </c>
      <c r="BQ1" s="104" t="s">
        <v>162</v>
      </c>
      <c r="BR1" s="104" t="s">
        <v>163</v>
      </c>
      <c r="BS1" s="104" t="s">
        <v>164</v>
      </c>
      <c r="BT1" s="104" t="s">
        <v>165</v>
      </c>
      <c r="BU1" s="104" t="s">
        <v>166</v>
      </c>
      <c r="BV1" s="104" t="s">
        <v>167</v>
      </c>
      <c r="BW1" s="104" t="s">
        <v>168</v>
      </c>
      <c r="BX1" s="105" t="s">
        <v>12</v>
      </c>
    </row>
    <row r="2" spans="1:76" ht="15.75">
      <c r="A2" s="106">
        <v>1</v>
      </c>
      <c r="B2" s="106" t="s">
        <v>13</v>
      </c>
      <c r="C2" s="100">
        <v>112.01</v>
      </c>
      <c r="D2" s="100">
        <v>225.77</v>
      </c>
      <c r="E2" s="100">
        <v>491.88</v>
      </c>
      <c r="F2" s="100">
        <v>651.79</v>
      </c>
      <c r="G2" s="100">
        <v>744.53</v>
      </c>
      <c r="H2" s="100">
        <v>765.67</v>
      </c>
      <c r="I2" s="100">
        <v>900.71</v>
      </c>
      <c r="J2" s="100">
        <v>758.83</v>
      </c>
      <c r="K2" s="100">
        <v>814.09</v>
      </c>
      <c r="L2" s="100">
        <v>794.98</v>
      </c>
      <c r="M2" s="100">
        <v>515.19</v>
      </c>
      <c r="N2" s="100">
        <v>461.92</v>
      </c>
      <c r="O2" s="100">
        <v>395.58</v>
      </c>
      <c r="P2" s="100">
        <v>387.43</v>
      </c>
      <c r="Q2" s="100">
        <v>5.14</v>
      </c>
      <c r="R2" s="100">
        <v>4.21</v>
      </c>
      <c r="S2" s="100">
        <v>9.12</v>
      </c>
      <c r="T2" s="100">
        <v>7.96</v>
      </c>
      <c r="U2" s="100">
        <v>7.38</v>
      </c>
      <c r="V2" s="100">
        <v>5.6</v>
      </c>
      <c r="W2" s="100">
        <v>11.58</v>
      </c>
      <c r="X2" s="100">
        <v>8.2</v>
      </c>
      <c r="Y2" s="100">
        <v>16.69</v>
      </c>
      <c r="Z2" s="100">
        <v>4.64</v>
      </c>
      <c r="AA2" s="100">
        <v>7.6</v>
      </c>
      <c r="AB2" s="100">
        <v>9.7</v>
      </c>
      <c r="AC2" s="100">
        <v>7.86</v>
      </c>
      <c r="AD2" s="100">
        <v>31.55</v>
      </c>
      <c r="AE2" s="100">
        <v>0.07</v>
      </c>
      <c r="AF2" s="100">
        <v>7.73</v>
      </c>
      <c r="AG2" s="100">
        <v>0.52</v>
      </c>
      <c r="AH2" s="100">
        <v>0.2</v>
      </c>
      <c r="AI2" s="100">
        <v>0.48</v>
      </c>
      <c r="AJ2" s="100">
        <v>0</v>
      </c>
      <c r="AK2" s="100">
        <v>1.58</v>
      </c>
      <c r="AL2" s="100">
        <v>0.74</v>
      </c>
      <c r="AM2" s="100">
        <v>1.7</v>
      </c>
      <c r="AN2" s="100">
        <v>1.83</v>
      </c>
      <c r="AO2" s="100">
        <v>2.02</v>
      </c>
      <c r="AP2" s="100">
        <v>2.92</v>
      </c>
      <c r="AQ2" s="100">
        <v>4.83</v>
      </c>
      <c r="AR2" s="100">
        <v>7.75</v>
      </c>
      <c r="AS2" s="100">
        <v>87.29</v>
      </c>
      <c r="AT2" s="100">
        <v>147.76</v>
      </c>
      <c r="AU2" s="100">
        <v>96.6</v>
      </c>
      <c r="AV2" s="100">
        <v>132.72</v>
      </c>
      <c r="AW2" s="100">
        <v>13.46</v>
      </c>
      <c r="AX2" s="100">
        <v>1972.33</v>
      </c>
      <c r="AY2" s="100">
        <v>1716.37</v>
      </c>
      <c r="AZ2" s="100">
        <v>1276.97</v>
      </c>
      <c r="BA2" s="100">
        <v>1194.9</v>
      </c>
      <c r="BB2" s="100">
        <v>1116.89</v>
      </c>
      <c r="BC2" s="100">
        <v>1111.75</v>
      </c>
      <c r="BD2" s="100">
        <v>1200.05</v>
      </c>
      <c r="BE2" s="100">
        <v>1184.34</v>
      </c>
      <c r="BF2" s="100">
        <v>1163.75</v>
      </c>
      <c r="BG2" s="100">
        <v>1565.07</v>
      </c>
      <c r="BH2" s="100">
        <v>1551.05</v>
      </c>
      <c r="BI2" s="100">
        <v>1553.44</v>
      </c>
      <c r="BJ2" s="100">
        <v>1291.64</v>
      </c>
      <c r="BK2" s="100">
        <v>44.5</v>
      </c>
      <c r="BL2" s="100">
        <v>41.84</v>
      </c>
      <c r="BM2" s="100">
        <v>33.94</v>
      </c>
      <c r="BN2" s="100">
        <v>30.84</v>
      </c>
      <c r="BO2" s="100">
        <v>23.5</v>
      </c>
      <c r="BP2" s="100">
        <v>24.59</v>
      </c>
      <c r="BQ2" s="100">
        <v>22.51</v>
      </c>
      <c r="BR2" s="100">
        <v>19.47</v>
      </c>
      <c r="BS2" s="100">
        <v>16.25</v>
      </c>
      <c r="BT2" s="100">
        <v>20.65</v>
      </c>
      <c r="BU2" s="100">
        <v>12.72</v>
      </c>
      <c r="BV2" s="100">
        <v>19.47</v>
      </c>
      <c r="BW2" s="100">
        <v>12.74</v>
      </c>
      <c r="BX2" s="107">
        <f>SUM(C2:BW2)</f>
        <v>26889.379999999997</v>
      </c>
    </row>
    <row r="3" spans="1:76" ht="15.75">
      <c r="A3" s="106">
        <v>2</v>
      </c>
      <c r="B3" s="106" t="s">
        <v>14</v>
      </c>
      <c r="C3" s="100">
        <v>33.3</v>
      </c>
      <c r="D3" s="100">
        <v>50.06</v>
      </c>
      <c r="E3" s="100">
        <v>57.21</v>
      </c>
      <c r="F3" s="100">
        <v>46.59</v>
      </c>
      <c r="G3" s="100">
        <v>41.85</v>
      </c>
      <c r="H3" s="100">
        <v>44.05</v>
      </c>
      <c r="I3" s="100">
        <v>45.61</v>
      </c>
      <c r="J3" s="100">
        <v>47.16</v>
      </c>
      <c r="K3" s="100">
        <v>56.73</v>
      </c>
      <c r="L3" s="100">
        <v>43.09</v>
      </c>
      <c r="M3" s="100">
        <v>47.72</v>
      </c>
      <c r="N3" s="100">
        <v>34.96</v>
      </c>
      <c r="O3" s="100">
        <v>31.9</v>
      </c>
      <c r="P3" s="100">
        <v>32.92</v>
      </c>
      <c r="Q3" s="100">
        <v>0</v>
      </c>
      <c r="R3" s="100">
        <v>0</v>
      </c>
      <c r="S3" s="100">
        <v>3.22</v>
      </c>
      <c r="T3" s="100">
        <v>2.18</v>
      </c>
      <c r="U3" s="100">
        <v>1.05</v>
      </c>
      <c r="V3" s="100">
        <v>0</v>
      </c>
      <c r="W3" s="100">
        <v>0</v>
      </c>
      <c r="X3" s="100">
        <v>2.64</v>
      </c>
      <c r="Y3" s="100">
        <v>0</v>
      </c>
      <c r="Z3" s="100">
        <v>0</v>
      </c>
      <c r="AA3" s="100">
        <v>0</v>
      </c>
      <c r="AB3" s="100">
        <v>0</v>
      </c>
      <c r="AC3" s="100">
        <v>1.08</v>
      </c>
      <c r="AD3" s="100">
        <v>0</v>
      </c>
      <c r="AE3" s="100">
        <v>0</v>
      </c>
      <c r="AF3" s="100">
        <v>0</v>
      </c>
      <c r="AG3" s="100">
        <v>3.35</v>
      </c>
      <c r="AH3" s="100">
        <v>0</v>
      </c>
      <c r="AI3" s="100">
        <v>1.52</v>
      </c>
      <c r="AJ3" s="100">
        <v>0</v>
      </c>
      <c r="AK3" s="100">
        <v>0.3</v>
      </c>
      <c r="AL3" s="100">
        <v>0</v>
      </c>
      <c r="AM3" s="100">
        <v>0</v>
      </c>
      <c r="AN3" s="100">
        <v>0</v>
      </c>
      <c r="AO3" s="100">
        <v>0.23</v>
      </c>
      <c r="AP3" s="100">
        <v>0</v>
      </c>
      <c r="AQ3" s="100">
        <v>0</v>
      </c>
      <c r="AR3" s="100">
        <v>0.22</v>
      </c>
      <c r="AS3" s="100">
        <v>83.19</v>
      </c>
      <c r="AT3" s="100">
        <v>59.07</v>
      </c>
      <c r="AU3" s="100">
        <v>37.48</v>
      </c>
      <c r="AV3" s="100">
        <v>79.98</v>
      </c>
      <c r="AW3" s="100">
        <v>3.48</v>
      </c>
      <c r="AX3" s="100">
        <v>415.84</v>
      </c>
      <c r="AY3" s="100">
        <v>393.47</v>
      </c>
      <c r="AZ3" s="100">
        <v>399.84</v>
      </c>
      <c r="BA3" s="100">
        <v>355.04</v>
      </c>
      <c r="BB3" s="100">
        <v>386.82</v>
      </c>
      <c r="BC3" s="100">
        <v>377.89</v>
      </c>
      <c r="BD3" s="100">
        <v>389.41</v>
      </c>
      <c r="BE3" s="100">
        <v>390.28</v>
      </c>
      <c r="BF3" s="100">
        <v>285.84</v>
      </c>
      <c r="BG3" s="100">
        <v>224.3</v>
      </c>
      <c r="BH3" s="100">
        <v>209.65</v>
      </c>
      <c r="BI3" s="100">
        <v>225.56</v>
      </c>
      <c r="BJ3" s="100">
        <v>162.06</v>
      </c>
      <c r="BK3" s="100">
        <v>0.6</v>
      </c>
      <c r="BL3" s="100">
        <v>0</v>
      </c>
      <c r="BM3" s="100">
        <v>0</v>
      </c>
      <c r="BN3" s="100">
        <v>0.83</v>
      </c>
      <c r="BO3" s="100">
        <v>0</v>
      </c>
      <c r="BP3" s="100">
        <v>1.12</v>
      </c>
      <c r="BQ3" s="100">
        <v>1.13</v>
      </c>
      <c r="BR3" s="100">
        <v>0</v>
      </c>
      <c r="BS3" s="100">
        <v>0</v>
      </c>
      <c r="BT3" s="100">
        <v>0</v>
      </c>
      <c r="BU3" s="100">
        <v>0</v>
      </c>
      <c r="BV3" s="100">
        <v>0</v>
      </c>
      <c r="BW3" s="100">
        <v>0</v>
      </c>
      <c r="BX3" s="107">
        <f aca="true" t="shared" si="0" ref="BX3:BX66">SUM(C3:BW3)</f>
        <v>5111.8200000000015</v>
      </c>
    </row>
    <row r="4" spans="1:76" ht="15.75">
      <c r="A4" s="106">
        <v>3</v>
      </c>
      <c r="B4" s="106" t="s">
        <v>15</v>
      </c>
      <c r="C4" s="100">
        <v>170.68</v>
      </c>
      <c r="D4" s="100">
        <v>264.94</v>
      </c>
      <c r="E4" s="100">
        <v>353.82</v>
      </c>
      <c r="F4" s="100">
        <v>383.12</v>
      </c>
      <c r="G4" s="100">
        <v>390.14</v>
      </c>
      <c r="H4" s="100">
        <v>397.21</v>
      </c>
      <c r="I4" s="100">
        <v>384.88</v>
      </c>
      <c r="J4" s="100">
        <v>389.73</v>
      </c>
      <c r="K4" s="100">
        <v>394.95</v>
      </c>
      <c r="L4" s="100">
        <v>348.27</v>
      </c>
      <c r="M4" s="100">
        <v>260.23</v>
      </c>
      <c r="N4" s="100">
        <v>227.58</v>
      </c>
      <c r="O4" s="100">
        <v>169.3</v>
      </c>
      <c r="P4" s="100">
        <v>192.9</v>
      </c>
      <c r="Q4" s="100">
        <v>33.18</v>
      </c>
      <c r="R4" s="100">
        <v>31.68</v>
      </c>
      <c r="S4" s="100">
        <v>23.72</v>
      </c>
      <c r="T4" s="100">
        <v>21.97</v>
      </c>
      <c r="U4" s="100">
        <v>26.34</v>
      </c>
      <c r="V4" s="100">
        <v>27.91</v>
      </c>
      <c r="W4" s="100">
        <v>29.35</v>
      </c>
      <c r="X4" s="100">
        <v>33.08</v>
      </c>
      <c r="Y4" s="100">
        <v>30.24</v>
      </c>
      <c r="Z4" s="100">
        <v>22.77</v>
      </c>
      <c r="AA4" s="100">
        <v>13.79</v>
      </c>
      <c r="AB4" s="100">
        <v>18.96</v>
      </c>
      <c r="AC4" s="100">
        <v>11.11</v>
      </c>
      <c r="AD4" s="100">
        <v>36.06</v>
      </c>
      <c r="AE4" s="100">
        <v>4.64</v>
      </c>
      <c r="AF4" s="100">
        <v>2.6</v>
      </c>
      <c r="AG4" s="100">
        <v>7.11</v>
      </c>
      <c r="AH4" s="100">
        <v>5.45</v>
      </c>
      <c r="AI4" s="100">
        <v>8.86</v>
      </c>
      <c r="AJ4" s="100">
        <v>10.42</v>
      </c>
      <c r="AK4" s="100">
        <v>6.68</v>
      </c>
      <c r="AL4" s="100">
        <v>5.67</v>
      </c>
      <c r="AM4" s="100">
        <v>5.26</v>
      </c>
      <c r="AN4" s="100">
        <v>8.44</v>
      </c>
      <c r="AO4" s="100">
        <v>5.91</v>
      </c>
      <c r="AP4" s="100">
        <v>9.25</v>
      </c>
      <c r="AQ4" s="100">
        <v>7.52</v>
      </c>
      <c r="AR4" s="100">
        <v>17.16</v>
      </c>
      <c r="AS4" s="100">
        <v>154.05</v>
      </c>
      <c r="AT4" s="100">
        <v>120.13</v>
      </c>
      <c r="AU4" s="100">
        <v>159.38</v>
      </c>
      <c r="AV4" s="100">
        <v>242.62</v>
      </c>
      <c r="AW4" s="100">
        <v>7.66</v>
      </c>
      <c r="AX4" s="100">
        <v>1947.02</v>
      </c>
      <c r="AY4" s="100">
        <v>1864.61</v>
      </c>
      <c r="AZ4" s="100">
        <v>1620.22</v>
      </c>
      <c r="BA4" s="100">
        <v>1442.28</v>
      </c>
      <c r="BB4" s="100">
        <v>1468.06</v>
      </c>
      <c r="BC4" s="100">
        <v>1519.66</v>
      </c>
      <c r="BD4" s="100">
        <v>1590.98</v>
      </c>
      <c r="BE4" s="100">
        <v>1534.58</v>
      </c>
      <c r="BF4" s="100">
        <v>1465.56</v>
      </c>
      <c r="BG4" s="100">
        <v>1481.12</v>
      </c>
      <c r="BH4" s="100">
        <v>1358.12</v>
      </c>
      <c r="BI4" s="100">
        <v>1230.63</v>
      </c>
      <c r="BJ4" s="100">
        <v>1029.32</v>
      </c>
      <c r="BK4" s="100">
        <v>35.91</v>
      </c>
      <c r="BL4" s="100">
        <v>26.66</v>
      </c>
      <c r="BM4" s="100">
        <v>35.77</v>
      </c>
      <c r="BN4" s="100">
        <v>27.91</v>
      </c>
      <c r="BO4" s="100">
        <v>25.15</v>
      </c>
      <c r="BP4" s="100">
        <v>21.69</v>
      </c>
      <c r="BQ4" s="100">
        <v>11.68</v>
      </c>
      <c r="BR4" s="100">
        <v>14.19</v>
      </c>
      <c r="BS4" s="100">
        <v>18.5</v>
      </c>
      <c r="BT4" s="100">
        <v>15.49</v>
      </c>
      <c r="BU4" s="100">
        <v>14.36</v>
      </c>
      <c r="BV4" s="100">
        <v>8.6</v>
      </c>
      <c r="BW4" s="100">
        <v>6.42</v>
      </c>
      <c r="BX4" s="107">
        <f t="shared" si="0"/>
        <v>25291.210000000003</v>
      </c>
    </row>
    <row r="5" spans="1:76" ht="15.75">
      <c r="A5" s="106">
        <v>4</v>
      </c>
      <c r="B5" s="106" t="s">
        <v>16</v>
      </c>
      <c r="C5" s="100">
        <v>21.54</v>
      </c>
      <c r="D5" s="100">
        <v>51.89</v>
      </c>
      <c r="E5" s="100">
        <v>47.55</v>
      </c>
      <c r="F5" s="100">
        <v>57.3</v>
      </c>
      <c r="G5" s="100">
        <v>50.7</v>
      </c>
      <c r="H5" s="100">
        <v>80.94</v>
      </c>
      <c r="I5" s="100">
        <v>72.8</v>
      </c>
      <c r="J5" s="100">
        <v>68.84</v>
      </c>
      <c r="K5" s="100">
        <v>73.08</v>
      </c>
      <c r="L5" s="100">
        <v>55.94</v>
      </c>
      <c r="M5" s="100">
        <v>77.19</v>
      </c>
      <c r="N5" s="100">
        <v>58.04</v>
      </c>
      <c r="O5" s="100">
        <v>47.54</v>
      </c>
      <c r="P5" s="100">
        <v>27.11</v>
      </c>
      <c r="Q5" s="100">
        <v>0</v>
      </c>
      <c r="R5" s="100">
        <v>0</v>
      </c>
      <c r="S5" s="100">
        <v>2.32</v>
      </c>
      <c r="T5" s="100">
        <v>1.13</v>
      </c>
      <c r="U5" s="100">
        <v>3.81</v>
      </c>
      <c r="V5" s="100">
        <v>3.31</v>
      </c>
      <c r="W5" s="100">
        <v>4.36</v>
      </c>
      <c r="X5" s="100">
        <v>3.5</v>
      </c>
      <c r="Y5" s="100">
        <v>4.32</v>
      </c>
      <c r="Z5" s="100">
        <v>1.25</v>
      </c>
      <c r="AA5" s="100">
        <v>2.22</v>
      </c>
      <c r="AB5" s="100">
        <v>3.55</v>
      </c>
      <c r="AC5" s="100">
        <v>0</v>
      </c>
      <c r="AD5" s="100">
        <v>1.47</v>
      </c>
      <c r="AE5" s="100">
        <v>0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0</v>
      </c>
      <c r="AL5" s="100">
        <v>0.2</v>
      </c>
      <c r="AM5" s="100">
        <v>0.07</v>
      </c>
      <c r="AN5" s="100">
        <v>0.12</v>
      </c>
      <c r="AO5" s="100">
        <v>0.11</v>
      </c>
      <c r="AP5" s="100">
        <v>0.1</v>
      </c>
      <c r="AQ5" s="100">
        <v>0.52</v>
      </c>
      <c r="AR5" s="100">
        <v>0</v>
      </c>
      <c r="AS5" s="100">
        <v>35.56</v>
      </c>
      <c r="AT5" s="100">
        <v>30.36</v>
      </c>
      <c r="AU5" s="100">
        <v>18.08</v>
      </c>
      <c r="AV5" s="100">
        <v>62.76</v>
      </c>
      <c r="AW5" s="100">
        <v>0</v>
      </c>
      <c r="AX5" s="100">
        <v>256.26</v>
      </c>
      <c r="AY5" s="100">
        <v>217.34</v>
      </c>
      <c r="AZ5" s="100">
        <v>189.9</v>
      </c>
      <c r="BA5" s="100">
        <v>156.13</v>
      </c>
      <c r="BB5" s="100">
        <v>159.27</v>
      </c>
      <c r="BC5" s="100">
        <v>155.91</v>
      </c>
      <c r="BD5" s="100">
        <v>190</v>
      </c>
      <c r="BE5" s="100">
        <v>153.5</v>
      </c>
      <c r="BF5" s="100">
        <v>176.45</v>
      </c>
      <c r="BG5" s="100">
        <v>169.3</v>
      </c>
      <c r="BH5" s="100">
        <v>140.37</v>
      </c>
      <c r="BI5" s="100">
        <v>126.3</v>
      </c>
      <c r="BJ5" s="100">
        <v>66.59</v>
      </c>
      <c r="BK5" s="100">
        <v>2.19</v>
      </c>
      <c r="BL5" s="100">
        <v>0</v>
      </c>
      <c r="BM5" s="100">
        <v>1.72</v>
      </c>
      <c r="BN5" s="100">
        <v>0.7</v>
      </c>
      <c r="BO5" s="100">
        <v>0</v>
      </c>
      <c r="BP5" s="100">
        <v>0</v>
      </c>
      <c r="BQ5" s="100">
        <v>0</v>
      </c>
      <c r="BR5" s="100">
        <v>0</v>
      </c>
      <c r="BS5" s="100">
        <v>0</v>
      </c>
      <c r="BT5" s="100">
        <v>0</v>
      </c>
      <c r="BU5" s="100">
        <v>1.21</v>
      </c>
      <c r="BV5" s="100">
        <v>0</v>
      </c>
      <c r="BW5" s="100">
        <v>0</v>
      </c>
      <c r="BX5" s="107">
        <f t="shared" si="0"/>
        <v>3132.7200000000003</v>
      </c>
    </row>
    <row r="6" spans="1:76" ht="15.75">
      <c r="A6" s="106">
        <v>5</v>
      </c>
      <c r="B6" s="106" t="s">
        <v>17</v>
      </c>
      <c r="C6" s="100">
        <v>442.52</v>
      </c>
      <c r="D6" s="100">
        <v>887.23</v>
      </c>
      <c r="E6" s="100">
        <v>1042.48</v>
      </c>
      <c r="F6" s="100">
        <v>1238.95</v>
      </c>
      <c r="G6" s="100">
        <v>1371.65</v>
      </c>
      <c r="H6" s="100">
        <v>1317.24</v>
      </c>
      <c r="I6" s="100">
        <v>1439.98</v>
      </c>
      <c r="J6" s="100">
        <v>1460.85</v>
      </c>
      <c r="K6" s="100">
        <v>1503.79</v>
      </c>
      <c r="L6" s="100">
        <v>1228.85</v>
      </c>
      <c r="M6" s="100">
        <v>1353.49</v>
      </c>
      <c r="N6" s="100">
        <v>1054.13</v>
      </c>
      <c r="O6" s="100">
        <v>980.6</v>
      </c>
      <c r="P6" s="100">
        <v>863.07</v>
      </c>
      <c r="Q6" s="100">
        <v>50.38</v>
      </c>
      <c r="R6" s="100">
        <v>34.88</v>
      </c>
      <c r="S6" s="100">
        <v>31.7</v>
      </c>
      <c r="T6" s="100">
        <v>37.34</v>
      </c>
      <c r="U6" s="100">
        <v>47.26</v>
      </c>
      <c r="V6" s="100">
        <v>41.23</v>
      </c>
      <c r="W6" s="100">
        <v>44.26</v>
      </c>
      <c r="X6" s="100">
        <v>59.65</v>
      </c>
      <c r="Y6" s="100">
        <v>54.65</v>
      </c>
      <c r="Z6" s="100">
        <v>54.56</v>
      </c>
      <c r="AA6" s="100">
        <v>57.63</v>
      </c>
      <c r="AB6" s="100">
        <v>50.29</v>
      </c>
      <c r="AC6" s="100">
        <v>41.19</v>
      </c>
      <c r="AD6" s="100">
        <v>70.3</v>
      </c>
      <c r="AE6" s="100">
        <v>17.94</v>
      </c>
      <c r="AF6" s="100">
        <v>12.34</v>
      </c>
      <c r="AG6" s="100">
        <v>10.59</v>
      </c>
      <c r="AH6" s="100">
        <v>17.01</v>
      </c>
      <c r="AI6" s="100">
        <v>9.45</v>
      </c>
      <c r="AJ6" s="100">
        <v>5.39</v>
      </c>
      <c r="AK6" s="100">
        <v>9.96</v>
      </c>
      <c r="AL6" s="100">
        <v>4.68</v>
      </c>
      <c r="AM6" s="100">
        <v>9.05</v>
      </c>
      <c r="AN6" s="100">
        <v>9.25</v>
      </c>
      <c r="AO6" s="100">
        <v>9.18</v>
      </c>
      <c r="AP6" s="100">
        <v>5.31</v>
      </c>
      <c r="AQ6" s="100">
        <v>6.58</v>
      </c>
      <c r="AR6" s="100">
        <v>22.94</v>
      </c>
      <c r="AS6" s="100">
        <v>308.04</v>
      </c>
      <c r="AT6" s="100">
        <v>355.52</v>
      </c>
      <c r="AU6" s="100">
        <v>432.32</v>
      </c>
      <c r="AV6" s="100">
        <v>694.12</v>
      </c>
      <c r="AW6" s="100">
        <v>58.96</v>
      </c>
      <c r="AX6" s="100">
        <v>4874.18</v>
      </c>
      <c r="AY6" s="100">
        <v>4287.67</v>
      </c>
      <c r="AZ6" s="100">
        <v>3921.24</v>
      </c>
      <c r="BA6" s="100">
        <v>3559.84</v>
      </c>
      <c r="BB6" s="100">
        <v>3680.08</v>
      </c>
      <c r="BC6" s="100">
        <v>3630.66</v>
      </c>
      <c r="BD6" s="100">
        <v>3918.62</v>
      </c>
      <c r="BE6" s="100">
        <v>4003.52</v>
      </c>
      <c r="BF6" s="100">
        <v>3869.35</v>
      </c>
      <c r="BG6" s="100">
        <v>4209.41</v>
      </c>
      <c r="BH6" s="100">
        <v>3721.35</v>
      </c>
      <c r="BI6" s="100">
        <v>3333.99</v>
      </c>
      <c r="BJ6" s="100">
        <v>3027.86</v>
      </c>
      <c r="BK6" s="100">
        <v>190.98</v>
      </c>
      <c r="BL6" s="100">
        <v>194.54</v>
      </c>
      <c r="BM6" s="100">
        <v>119.17</v>
      </c>
      <c r="BN6" s="100">
        <v>96.57</v>
      </c>
      <c r="BO6" s="100">
        <v>71.14</v>
      </c>
      <c r="BP6" s="100">
        <v>86.21</v>
      </c>
      <c r="BQ6" s="100">
        <v>74.78</v>
      </c>
      <c r="BR6" s="100">
        <v>73.04</v>
      </c>
      <c r="BS6" s="100">
        <v>61.13</v>
      </c>
      <c r="BT6" s="100">
        <v>53.04</v>
      </c>
      <c r="BU6" s="100">
        <v>53.51</v>
      </c>
      <c r="BV6" s="100">
        <v>43.66</v>
      </c>
      <c r="BW6" s="100">
        <v>20.74</v>
      </c>
      <c r="BX6" s="107">
        <f t="shared" si="0"/>
        <v>70035.05999999998</v>
      </c>
    </row>
    <row r="7" spans="1:76" ht="15.75">
      <c r="A7" s="106">
        <v>6</v>
      </c>
      <c r="B7" s="106" t="s">
        <v>18</v>
      </c>
      <c r="C7" s="100">
        <v>1834.72</v>
      </c>
      <c r="D7" s="100">
        <v>1653.01</v>
      </c>
      <c r="E7" s="100">
        <v>2058.97</v>
      </c>
      <c r="F7" s="100">
        <v>2655.87</v>
      </c>
      <c r="G7" s="100">
        <v>3412.17</v>
      </c>
      <c r="H7" s="100">
        <v>3629.6</v>
      </c>
      <c r="I7" s="100">
        <v>3782.42</v>
      </c>
      <c r="J7" s="100">
        <v>3724.96</v>
      </c>
      <c r="K7" s="100">
        <v>3433.33</v>
      </c>
      <c r="L7" s="100">
        <v>3238.97</v>
      </c>
      <c r="M7" s="100">
        <v>3149.4</v>
      </c>
      <c r="N7" s="100">
        <v>2550.05</v>
      </c>
      <c r="O7" s="100">
        <v>2324.16</v>
      </c>
      <c r="P7" s="100">
        <v>2289.55</v>
      </c>
      <c r="Q7" s="100">
        <v>408.79</v>
      </c>
      <c r="R7" s="100">
        <v>170.23</v>
      </c>
      <c r="S7" s="100">
        <v>172.8</v>
      </c>
      <c r="T7" s="100">
        <v>148.56</v>
      </c>
      <c r="U7" s="100">
        <v>112.88</v>
      </c>
      <c r="V7" s="100">
        <v>95.12</v>
      </c>
      <c r="W7" s="100">
        <v>98.9</v>
      </c>
      <c r="X7" s="100">
        <v>74.05</v>
      </c>
      <c r="Y7" s="100">
        <v>79.96</v>
      </c>
      <c r="Z7" s="100">
        <v>86.46</v>
      </c>
      <c r="AA7" s="100">
        <v>85.66</v>
      </c>
      <c r="AB7" s="100">
        <v>73.32</v>
      </c>
      <c r="AC7" s="100">
        <v>59.9</v>
      </c>
      <c r="AD7" s="100">
        <v>161.22</v>
      </c>
      <c r="AE7" s="100">
        <v>65.15</v>
      </c>
      <c r="AF7" s="100">
        <v>44.12</v>
      </c>
      <c r="AG7" s="100">
        <v>38.55</v>
      </c>
      <c r="AH7" s="100">
        <v>37.34</v>
      </c>
      <c r="AI7" s="100">
        <v>51.54</v>
      </c>
      <c r="AJ7" s="100">
        <v>45.77</v>
      </c>
      <c r="AK7" s="100">
        <v>66.83</v>
      </c>
      <c r="AL7" s="100">
        <v>74.62</v>
      </c>
      <c r="AM7" s="100">
        <v>84.01</v>
      </c>
      <c r="AN7" s="100">
        <v>85.65</v>
      </c>
      <c r="AO7" s="100">
        <v>128.79</v>
      </c>
      <c r="AP7" s="100">
        <v>110.12</v>
      </c>
      <c r="AQ7" s="100">
        <v>88.15</v>
      </c>
      <c r="AR7" s="100">
        <v>175.41</v>
      </c>
      <c r="AS7" s="100">
        <v>1382.08</v>
      </c>
      <c r="AT7" s="100">
        <v>1308.16</v>
      </c>
      <c r="AU7" s="100">
        <v>1676.79</v>
      </c>
      <c r="AV7" s="100">
        <v>2175.28</v>
      </c>
      <c r="AW7" s="100">
        <v>144.99</v>
      </c>
      <c r="AX7" s="100">
        <v>13231.67</v>
      </c>
      <c r="AY7" s="100">
        <v>13964.14</v>
      </c>
      <c r="AZ7" s="100">
        <v>13532.8</v>
      </c>
      <c r="BA7" s="100">
        <v>13707.38</v>
      </c>
      <c r="BB7" s="100">
        <v>13273.52</v>
      </c>
      <c r="BC7" s="100">
        <v>13706.02</v>
      </c>
      <c r="BD7" s="100">
        <v>14730.94</v>
      </c>
      <c r="BE7" s="100">
        <v>14867.6</v>
      </c>
      <c r="BF7" s="100">
        <v>15177.58</v>
      </c>
      <c r="BG7" s="100">
        <v>15763.65</v>
      </c>
      <c r="BH7" s="100">
        <v>14021.13</v>
      </c>
      <c r="BI7" s="100">
        <v>13413.2</v>
      </c>
      <c r="BJ7" s="100">
        <v>11753.65</v>
      </c>
      <c r="BK7" s="100">
        <v>3310.31</v>
      </c>
      <c r="BL7" s="100">
        <v>3170.27</v>
      </c>
      <c r="BM7" s="100">
        <v>1892.08</v>
      </c>
      <c r="BN7" s="100">
        <v>1451.23</v>
      </c>
      <c r="BO7" s="100">
        <v>1084.25</v>
      </c>
      <c r="BP7" s="100">
        <v>962.09</v>
      </c>
      <c r="BQ7" s="100">
        <v>801.99</v>
      </c>
      <c r="BR7" s="100">
        <v>900.06</v>
      </c>
      <c r="BS7" s="100">
        <v>889.56</v>
      </c>
      <c r="BT7" s="100">
        <v>1175.51</v>
      </c>
      <c r="BU7" s="100">
        <v>1106.69</v>
      </c>
      <c r="BV7" s="100">
        <v>995.27</v>
      </c>
      <c r="BW7" s="100">
        <v>660.41</v>
      </c>
      <c r="BX7" s="107">
        <f t="shared" si="0"/>
        <v>248891.38</v>
      </c>
    </row>
    <row r="8" spans="1:76" ht="15.75">
      <c r="A8" s="106">
        <v>7</v>
      </c>
      <c r="B8" s="106" t="s">
        <v>19</v>
      </c>
      <c r="C8" s="100">
        <v>75.07</v>
      </c>
      <c r="D8" s="100">
        <v>36.73</v>
      </c>
      <c r="E8" s="100">
        <v>36.38</v>
      </c>
      <c r="F8" s="100">
        <v>28.84</v>
      </c>
      <c r="G8" s="100">
        <v>43.42</v>
      </c>
      <c r="H8" s="100">
        <v>39.63</v>
      </c>
      <c r="I8" s="100">
        <v>50.55</v>
      </c>
      <c r="J8" s="100">
        <v>51.67</v>
      </c>
      <c r="K8" s="100">
        <v>46.1</v>
      </c>
      <c r="L8" s="100">
        <v>40.07</v>
      </c>
      <c r="M8" s="100">
        <v>34.2</v>
      </c>
      <c r="N8" s="100">
        <v>29.15</v>
      </c>
      <c r="O8" s="100">
        <v>27.97</v>
      </c>
      <c r="P8" s="100">
        <v>21.45</v>
      </c>
      <c r="Q8" s="100">
        <v>3.67</v>
      </c>
      <c r="R8" s="100">
        <v>1.18</v>
      </c>
      <c r="S8" s="100">
        <v>3.12</v>
      </c>
      <c r="T8" s="100">
        <v>2.47</v>
      </c>
      <c r="U8" s="100">
        <v>0.94</v>
      </c>
      <c r="V8" s="100">
        <v>0</v>
      </c>
      <c r="W8" s="100">
        <v>1.05</v>
      </c>
      <c r="X8" s="100">
        <v>0</v>
      </c>
      <c r="Y8" s="100">
        <v>3.29</v>
      </c>
      <c r="Z8" s="100">
        <v>0</v>
      </c>
      <c r="AA8" s="100">
        <v>3.27</v>
      </c>
      <c r="AB8" s="100">
        <v>0.76</v>
      </c>
      <c r="AC8" s="100">
        <v>0.96</v>
      </c>
      <c r="AD8" s="100">
        <v>3.47</v>
      </c>
      <c r="AE8" s="100">
        <v>1.09</v>
      </c>
      <c r="AF8" s="100">
        <v>0</v>
      </c>
      <c r="AG8" s="100">
        <v>0</v>
      </c>
      <c r="AH8" s="100">
        <v>0.09</v>
      </c>
      <c r="AI8" s="100">
        <v>0.14</v>
      </c>
      <c r="AJ8" s="100">
        <v>0.1</v>
      </c>
      <c r="AK8" s="100">
        <v>0</v>
      </c>
      <c r="AL8" s="100">
        <v>0</v>
      </c>
      <c r="AM8" s="100">
        <v>0</v>
      </c>
      <c r="AN8" s="100">
        <v>0.12</v>
      </c>
      <c r="AO8" s="100">
        <v>0.97</v>
      </c>
      <c r="AP8" s="100">
        <v>0.19</v>
      </c>
      <c r="AQ8" s="100">
        <v>0</v>
      </c>
      <c r="AR8" s="100">
        <v>0.77</v>
      </c>
      <c r="AS8" s="100">
        <v>23.19</v>
      </c>
      <c r="AT8" s="100">
        <v>23.94</v>
      </c>
      <c r="AU8" s="100">
        <v>9.84</v>
      </c>
      <c r="AV8" s="100">
        <v>21.64</v>
      </c>
      <c r="AW8" s="100">
        <v>6</v>
      </c>
      <c r="AX8" s="100">
        <v>160.42</v>
      </c>
      <c r="AY8" s="100">
        <v>137.7</v>
      </c>
      <c r="AZ8" s="100">
        <v>110.05</v>
      </c>
      <c r="BA8" s="100">
        <v>122.27</v>
      </c>
      <c r="BB8" s="100">
        <v>127.36</v>
      </c>
      <c r="BC8" s="100">
        <v>122.47</v>
      </c>
      <c r="BD8" s="100">
        <v>125.17</v>
      </c>
      <c r="BE8" s="100">
        <v>114.32</v>
      </c>
      <c r="BF8" s="100">
        <v>121.14</v>
      </c>
      <c r="BG8" s="100">
        <v>99.61</v>
      </c>
      <c r="BH8" s="100">
        <v>84.4</v>
      </c>
      <c r="BI8" s="100">
        <v>84.36</v>
      </c>
      <c r="BJ8" s="100">
        <v>63.23</v>
      </c>
      <c r="BK8" s="100">
        <v>3.94</v>
      </c>
      <c r="BL8" s="100">
        <v>0</v>
      </c>
      <c r="BM8" s="100">
        <v>2.59</v>
      </c>
      <c r="BN8" s="100">
        <v>0</v>
      </c>
      <c r="BO8" s="100">
        <v>0</v>
      </c>
      <c r="BP8" s="100">
        <v>1.08</v>
      </c>
      <c r="BQ8" s="100">
        <v>1.13</v>
      </c>
      <c r="BR8" s="100">
        <v>0</v>
      </c>
      <c r="BS8" s="100">
        <v>2.21</v>
      </c>
      <c r="BT8" s="100">
        <v>0</v>
      </c>
      <c r="BU8" s="100">
        <v>0</v>
      </c>
      <c r="BV8" s="100">
        <v>0</v>
      </c>
      <c r="BW8" s="100">
        <v>0</v>
      </c>
      <c r="BX8" s="107">
        <f t="shared" si="0"/>
        <v>2156.9400000000005</v>
      </c>
    </row>
    <row r="9" spans="1:76" ht="15.75">
      <c r="A9" s="106">
        <v>8</v>
      </c>
      <c r="B9" s="106" t="s">
        <v>20</v>
      </c>
      <c r="C9" s="100">
        <v>103.29</v>
      </c>
      <c r="D9" s="100">
        <v>168.57</v>
      </c>
      <c r="E9" s="100">
        <v>199.99</v>
      </c>
      <c r="F9" s="100">
        <v>213.6</v>
      </c>
      <c r="G9" s="100">
        <v>236.54</v>
      </c>
      <c r="H9" s="100">
        <v>229.6</v>
      </c>
      <c r="I9" s="100">
        <v>234.22</v>
      </c>
      <c r="J9" s="100">
        <v>256.29</v>
      </c>
      <c r="K9" s="100">
        <v>248.71</v>
      </c>
      <c r="L9" s="100">
        <v>309.08</v>
      </c>
      <c r="M9" s="100">
        <v>213.67</v>
      </c>
      <c r="N9" s="100">
        <v>276.43</v>
      </c>
      <c r="O9" s="100">
        <v>285.07</v>
      </c>
      <c r="P9" s="100">
        <v>225.88</v>
      </c>
      <c r="Q9" s="100">
        <v>12.47</v>
      </c>
      <c r="R9" s="100">
        <v>12.92</v>
      </c>
      <c r="S9" s="100">
        <v>7.58</v>
      </c>
      <c r="T9" s="100">
        <v>10.69</v>
      </c>
      <c r="U9" s="100">
        <v>13.68</v>
      </c>
      <c r="V9" s="100">
        <v>7.58</v>
      </c>
      <c r="W9" s="100">
        <v>7.57</v>
      </c>
      <c r="X9" s="100">
        <v>14.43</v>
      </c>
      <c r="Y9" s="100">
        <v>15.85</v>
      </c>
      <c r="Z9" s="100">
        <v>11.51</v>
      </c>
      <c r="AA9" s="100">
        <v>11.99</v>
      </c>
      <c r="AB9" s="100">
        <v>14.09</v>
      </c>
      <c r="AC9" s="100">
        <v>8.28</v>
      </c>
      <c r="AD9" s="100">
        <v>11.13</v>
      </c>
      <c r="AE9" s="100">
        <v>0</v>
      </c>
      <c r="AF9" s="100">
        <v>0</v>
      </c>
      <c r="AG9" s="100">
        <v>0.26</v>
      </c>
      <c r="AH9" s="100">
        <v>0.18</v>
      </c>
      <c r="AI9" s="100">
        <v>0</v>
      </c>
      <c r="AJ9" s="100">
        <v>2.38</v>
      </c>
      <c r="AK9" s="100">
        <v>1.01</v>
      </c>
      <c r="AL9" s="100">
        <v>2.6</v>
      </c>
      <c r="AM9" s="100">
        <v>0.9</v>
      </c>
      <c r="AN9" s="100">
        <v>0.38</v>
      </c>
      <c r="AO9" s="100">
        <v>1.8</v>
      </c>
      <c r="AP9" s="100">
        <v>1.25</v>
      </c>
      <c r="AQ9" s="100">
        <v>1.92</v>
      </c>
      <c r="AR9" s="100">
        <v>3.2</v>
      </c>
      <c r="AS9" s="100">
        <v>134.45</v>
      </c>
      <c r="AT9" s="100">
        <v>174.77</v>
      </c>
      <c r="AU9" s="100">
        <v>139.54</v>
      </c>
      <c r="AV9" s="100">
        <v>130.26</v>
      </c>
      <c r="AW9" s="100">
        <v>47.12</v>
      </c>
      <c r="AX9" s="100">
        <v>895.76</v>
      </c>
      <c r="AY9" s="100">
        <v>846.57</v>
      </c>
      <c r="AZ9" s="100">
        <v>811.8000000000001</v>
      </c>
      <c r="BA9" s="100">
        <v>806.82</v>
      </c>
      <c r="BB9" s="100">
        <v>851.62</v>
      </c>
      <c r="BC9" s="100">
        <v>876.83</v>
      </c>
      <c r="BD9" s="100">
        <v>973.31</v>
      </c>
      <c r="BE9" s="100">
        <v>996.8299999999999</v>
      </c>
      <c r="BF9" s="100">
        <v>1005.92</v>
      </c>
      <c r="BG9" s="100">
        <v>1035.68</v>
      </c>
      <c r="BH9" s="100">
        <v>1036.93</v>
      </c>
      <c r="BI9" s="100">
        <v>922.93</v>
      </c>
      <c r="BJ9" s="100">
        <v>897.98</v>
      </c>
      <c r="BK9" s="100">
        <v>20.72</v>
      </c>
      <c r="BL9" s="100">
        <v>22.93</v>
      </c>
      <c r="BM9" s="100">
        <v>12.42</v>
      </c>
      <c r="BN9" s="100">
        <v>15.39</v>
      </c>
      <c r="BO9" s="100">
        <v>5.63</v>
      </c>
      <c r="BP9" s="100">
        <v>6.76</v>
      </c>
      <c r="BQ9" s="100">
        <v>8.32</v>
      </c>
      <c r="BR9" s="100">
        <v>13.58</v>
      </c>
      <c r="BS9" s="100">
        <v>9.8</v>
      </c>
      <c r="BT9" s="100">
        <v>6.62</v>
      </c>
      <c r="BU9" s="100">
        <v>12.16</v>
      </c>
      <c r="BV9" s="100">
        <v>13.9</v>
      </c>
      <c r="BW9" s="100">
        <v>4.21</v>
      </c>
      <c r="BX9" s="107">
        <f t="shared" si="0"/>
        <v>16114.149999999998</v>
      </c>
    </row>
    <row r="10" spans="1:76" ht="15.75">
      <c r="A10" s="106">
        <v>9</v>
      </c>
      <c r="B10" s="106" t="s">
        <v>21</v>
      </c>
      <c r="C10" s="100">
        <v>96.93</v>
      </c>
      <c r="D10" s="100">
        <v>145.5</v>
      </c>
      <c r="E10" s="100">
        <v>164.06</v>
      </c>
      <c r="F10" s="100">
        <v>197</v>
      </c>
      <c r="G10" s="100">
        <v>248.34</v>
      </c>
      <c r="H10" s="100">
        <v>231.8</v>
      </c>
      <c r="I10" s="100">
        <v>269.08</v>
      </c>
      <c r="J10" s="100">
        <v>281.84</v>
      </c>
      <c r="K10" s="100">
        <v>261.87</v>
      </c>
      <c r="L10" s="100">
        <v>260.41</v>
      </c>
      <c r="M10" s="100">
        <v>219.54</v>
      </c>
      <c r="N10" s="100">
        <v>213.99</v>
      </c>
      <c r="O10" s="100">
        <v>165.02</v>
      </c>
      <c r="P10" s="100">
        <v>167.57</v>
      </c>
      <c r="Q10" s="100">
        <v>3.95</v>
      </c>
      <c r="R10" s="100">
        <v>1.28</v>
      </c>
      <c r="S10" s="100">
        <v>8.9</v>
      </c>
      <c r="T10" s="100">
        <v>8.09</v>
      </c>
      <c r="U10" s="100">
        <v>9.26</v>
      </c>
      <c r="V10" s="100">
        <v>5.94</v>
      </c>
      <c r="W10" s="100">
        <v>11.19</v>
      </c>
      <c r="X10" s="100">
        <v>8.78</v>
      </c>
      <c r="Y10" s="100">
        <v>10.45</v>
      </c>
      <c r="Z10" s="100">
        <v>9.01</v>
      </c>
      <c r="AA10" s="100">
        <v>13.03</v>
      </c>
      <c r="AB10" s="100">
        <v>14.29</v>
      </c>
      <c r="AC10" s="100">
        <v>15.64</v>
      </c>
      <c r="AD10" s="100">
        <v>42.07</v>
      </c>
      <c r="AE10" s="100">
        <v>4.01</v>
      </c>
      <c r="AF10" s="100">
        <v>0</v>
      </c>
      <c r="AG10" s="100">
        <v>0</v>
      </c>
      <c r="AH10" s="100">
        <v>0.97</v>
      </c>
      <c r="AI10" s="100">
        <v>0</v>
      </c>
      <c r="AJ10" s="100">
        <v>1.06</v>
      </c>
      <c r="AK10" s="100">
        <v>1.88</v>
      </c>
      <c r="AL10" s="100">
        <v>4.61</v>
      </c>
      <c r="AM10" s="100">
        <v>3.18</v>
      </c>
      <c r="AN10" s="100">
        <v>3.24</v>
      </c>
      <c r="AO10" s="100">
        <v>0</v>
      </c>
      <c r="AP10" s="100">
        <v>1</v>
      </c>
      <c r="AQ10" s="100">
        <v>2.06</v>
      </c>
      <c r="AR10" s="100">
        <v>4.56</v>
      </c>
      <c r="AS10" s="100">
        <v>153.73</v>
      </c>
      <c r="AT10" s="100">
        <v>190.05</v>
      </c>
      <c r="AU10" s="100">
        <v>186.28</v>
      </c>
      <c r="AV10" s="100">
        <v>169.35</v>
      </c>
      <c r="AW10" s="100">
        <v>12.97</v>
      </c>
      <c r="AX10" s="100">
        <v>1265.7</v>
      </c>
      <c r="AY10" s="100">
        <v>1009.64</v>
      </c>
      <c r="AZ10" s="100">
        <v>917.89</v>
      </c>
      <c r="BA10" s="100">
        <v>824.04</v>
      </c>
      <c r="BB10" s="100">
        <v>787.06</v>
      </c>
      <c r="BC10" s="100">
        <v>813.51</v>
      </c>
      <c r="BD10" s="100">
        <v>940.12</v>
      </c>
      <c r="BE10" s="100">
        <v>965.25</v>
      </c>
      <c r="BF10" s="100">
        <v>957.25</v>
      </c>
      <c r="BG10" s="100">
        <v>1019.31</v>
      </c>
      <c r="BH10" s="100">
        <v>865.71</v>
      </c>
      <c r="BI10" s="100">
        <v>746.62</v>
      </c>
      <c r="BJ10" s="100">
        <v>653.5</v>
      </c>
      <c r="BK10" s="100">
        <v>20.83</v>
      </c>
      <c r="BL10" s="100">
        <v>20.4</v>
      </c>
      <c r="BM10" s="100">
        <v>7.03</v>
      </c>
      <c r="BN10" s="100">
        <v>8.25</v>
      </c>
      <c r="BO10" s="100">
        <v>3.95</v>
      </c>
      <c r="BP10" s="100">
        <v>3.91</v>
      </c>
      <c r="BQ10" s="100">
        <v>4.51</v>
      </c>
      <c r="BR10" s="100">
        <v>5.35</v>
      </c>
      <c r="BS10" s="100">
        <v>7.25</v>
      </c>
      <c r="BT10" s="100">
        <v>10.19</v>
      </c>
      <c r="BU10" s="100">
        <v>4.52</v>
      </c>
      <c r="BV10" s="100">
        <v>4.16</v>
      </c>
      <c r="BW10" s="100">
        <v>6.73</v>
      </c>
      <c r="BX10" s="107">
        <f t="shared" si="0"/>
        <v>15696.460000000005</v>
      </c>
    </row>
    <row r="11" spans="1:76" ht="15.75">
      <c r="A11" s="106">
        <v>10</v>
      </c>
      <c r="B11" s="106" t="s">
        <v>22</v>
      </c>
      <c r="C11" s="100">
        <v>301.26</v>
      </c>
      <c r="D11" s="100">
        <v>370.83</v>
      </c>
      <c r="E11" s="100">
        <v>586.24</v>
      </c>
      <c r="F11" s="100">
        <v>733.23</v>
      </c>
      <c r="G11" s="100">
        <v>734.98</v>
      </c>
      <c r="H11" s="100">
        <v>655.76</v>
      </c>
      <c r="I11" s="100">
        <v>683.41</v>
      </c>
      <c r="J11" s="100">
        <v>711.19</v>
      </c>
      <c r="K11" s="100">
        <v>627.87</v>
      </c>
      <c r="L11" s="100">
        <v>664.36</v>
      </c>
      <c r="M11" s="100">
        <v>432.48</v>
      </c>
      <c r="N11" s="100">
        <v>446.55</v>
      </c>
      <c r="O11" s="100">
        <v>434.76</v>
      </c>
      <c r="P11" s="100">
        <v>389.87</v>
      </c>
      <c r="Q11" s="100">
        <v>13.67</v>
      </c>
      <c r="R11" s="100">
        <v>13.47</v>
      </c>
      <c r="S11" s="100">
        <v>14.62</v>
      </c>
      <c r="T11" s="100">
        <v>16.04</v>
      </c>
      <c r="U11" s="100">
        <v>16.1</v>
      </c>
      <c r="V11" s="100">
        <v>13.42</v>
      </c>
      <c r="W11" s="100">
        <v>9.06</v>
      </c>
      <c r="X11" s="100">
        <v>5.15</v>
      </c>
      <c r="Y11" s="100">
        <v>14.05</v>
      </c>
      <c r="Z11" s="100">
        <v>16.09</v>
      </c>
      <c r="AA11" s="100">
        <v>17.94</v>
      </c>
      <c r="AB11" s="100">
        <v>16.51</v>
      </c>
      <c r="AC11" s="100">
        <v>18.81</v>
      </c>
      <c r="AD11" s="100">
        <v>12.81</v>
      </c>
      <c r="AE11" s="100">
        <v>6.83</v>
      </c>
      <c r="AF11" s="100">
        <v>7.9</v>
      </c>
      <c r="AG11" s="100">
        <v>7.25</v>
      </c>
      <c r="AH11" s="100">
        <v>4.12</v>
      </c>
      <c r="AI11" s="100">
        <v>3.96</v>
      </c>
      <c r="AJ11" s="100">
        <v>6.16</v>
      </c>
      <c r="AK11" s="100">
        <v>7.54</v>
      </c>
      <c r="AL11" s="100">
        <v>2.52</v>
      </c>
      <c r="AM11" s="100">
        <v>5.41</v>
      </c>
      <c r="AN11" s="100">
        <v>17.51</v>
      </c>
      <c r="AO11" s="100">
        <v>9.01</v>
      </c>
      <c r="AP11" s="100">
        <v>8.52</v>
      </c>
      <c r="AQ11" s="100">
        <v>13.48</v>
      </c>
      <c r="AR11" s="100">
        <v>1.44</v>
      </c>
      <c r="AS11" s="100">
        <v>203</v>
      </c>
      <c r="AT11" s="100">
        <v>160.63</v>
      </c>
      <c r="AU11" s="100">
        <v>172.56</v>
      </c>
      <c r="AV11" s="100">
        <v>327.86</v>
      </c>
      <c r="AW11" s="100">
        <v>17.96</v>
      </c>
      <c r="AX11" s="100">
        <v>2448.43</v>
      </c>
      <c r="AY11" s="100">
        <v>1994.16</v>
      </c>
      <c r="AZ11" s="100">
        <v>1881.06</v>
      </c>
      <c r="BA11" s="100">
        <v>1830.22</v>
      </c>
      <c r="BB11" s="100">
        <v>1857.81</v>
      </c>
      <c r="BC11" s="100">
        <v>1994.38</v>
      </c>
      <c r="BD11" s="100">
        <v>2045.56</v>
      </c>
      <c r="BE11" s="100">
        <v>2124.55</v>
      </c>
      <c r="BF11" s="100">
        <v>2172.29</v>
      </c>
      <c r="BG11" s="100">
        <v>2049.93</v>
      </c>
      <c r="BH11" s="100">
        <v>2124.74</v>
      </c>
      <c r="BI11" s="100">
        <v>2040.07</v>
      </c>
      <c r="BJ11" s="100">
        <v>1781.12</v>
      </c>
      <c r="BK11" s="100">
        <v>37.5</v>
      </c>
      <c r="BL11" s="100">
        <v>39.58</v>
      </c>
      <c r="BM11" s="100">
        <v>17.77</v>
      </c>
      <c r="BN11" s="100">
        <v>21.29</v>
      </c>
      <c r="BO11" s="100">
        <v>14.02</v>
      </c>
      <c r="BP11" s="100">
        <v>17.33</v>
      </c>
      <c r="BQ11" s="100">
        <v>22.64</v>
      </c>
      <c r="BR11" s="100">
        <v>36.04</v>
      </c>
      <c r="BS11" s="100">
        <v>31.09</v>
      </c>
      <c r="BT11" s="100">
        <v>18.95</v>
      </c>
      <c r="BU11" s="100">
        <v>25.64</v>
      </c>
      <c r="BV11" s="100">
        <v>26.96</v>
      </c>
      <c r="BW11" s="100">
        <v>15.89</v>
      </c>
      <c r="BX11" s="107">
        <f t="shared" si="0"/>
        <v>35623.20999999999</v>
      </c>
    </row>
    <row r="12" spans="1:76" ht="15.75">
      <c r="A12" s="106">
        <v>11</v>
      </c>
      <c r="B12" s="106" t="s">
        <v>23</v>
      </c>
      <c r="C12" s="100">
        <v>243.05</v>
      </c>
      <c r="D12" s="100">
        <v>353.63</v>
      </c>
      <c r="E12" s="100">
        <v>413.31</v>
      </c>
      <c r="F12" s="100">
        <v>466.58</v>
      </c>
      <c r="G12" s="100">
        <v>574.97</v>
      </c>
      <c r="H12" s="100">
        <v>711.43</v>
      </c>
      <c r="I12" s="100">
        <v>653.66</v>
      </c>
      <c r="J12" s="100">
        <v>659.52</v>
      </c>
      <c r="K12" s="100">
        <v>690.16</v>
      </c>
      <c r="L12" s="100">
        <v>701.6</v>
      </c>
      <c r="M12" s="100">
        <v>631.04</v>
      </c>
      <c r="N12" s="100">
        <v>639.37</v>
      </c>
      <c r="O12" s="100">
        <v>504.36</v>
      </c>
      <c r="P12" s="100">
        <v>478.84</v>
      </c>
      <c r="Q12" s="100">
        <v>30.41</v>
      </c>
      <c r="R12" s="100">
        <v>24.87</v>
      </c>
      <c r="S12" s="100">
        <v>13.76</v>
      </c>
      <c r="T12" s="100">
        <v>7.89</v>
      </c>
      <c r="U12" s="100">
        <v>14.97</v>
      </c>
      <c r="V12" s="100">
        <v>10.7</v>
      </c>
      <c r="W12" s="100">
        <v>9.12</v>
      </c>
      <c r="X12" s="100">
        <v>8.05</v>
      </c>
      <c r="Y12" s="100">
        <v>12.71</v>
      </c>
      <c r="Z12" s="100">
        <v>20.32</v>
      </c>
      <c r="AA12" s="100">
        <v>12.11</v>
      </c>
      <c r="AB12" s="100">
        <v>21.05</v>
      </c>
      <c r="AC12" s="100">
        <v>12.55</v>
      </c>
      <c r="AD12" s="100">
        <v>22.14</v>
      </c>
      <c r="AE12" s="100">
        <v>16.08</v>
      </c>
      <c r="AF12" s="100">
        <v>9.5</v>
      </c>
      <c r="AG12" s="100">
        <v>17.99</v>
      </c>
      <c r="AH12" s="100">
        <v>10.56</v>
      </c>
      <c r="AI12" s="100">
        <v>9.28</v>
      </c>
      <c r="AJ12" s="100">
        <v>8.35</v>
      </c>
      <c r="AK12" s="100">
        <v>8.8</v>
      </c>
      <c r="AL12" s="100">
        <v>5.96</v>
      </c>
      <c r="AM12" s="100">
        <v>8.61</v>
      </c>
      <c r="AN12" s="100">
        <v>9.25</v>
      </c>
      <c r="AO12" s="100">
        <v>13.61</v>
      </c>
      <c r="AP12" s="100">
        <v>9.97</v>
      </c>
      <c r="AQ12" s="100">
        <v>7.08</v>
      </c>
      <c r="AR12" s="100">
        <v>12.46</v>
      </c>
      <c r="AS12" s="100">
        <v>173.62</v>
      </c>
      <c r="AT12" s="100">
        <v>192.19</v>
      </c>
      <c r="AU12" s="100">
        <v>181.25</v>
      </c>
      <c r="AV12" s="100">
        <v>117.52</v>
      </c>
      <c r="AW12" s="100">
        <v>91.93</v>
      </c>
      <c r="AX12" s="100">
        <v>2279.94</v>
      </c>
      <c r="AY12" s="100">
        <v>2196.47</v>
      </c>
      <c r="AZ12" s="100">
        <v>2164.32</v>
      </c>
      <c r="BA12" s="100">
        <v>2138.93</v>
      </c>
      <c r="BB12" s="100">
        <v>2068.03</v>
      </c>
      <c r="BC12" s="100">
        <v>1959.57</v>
      </c>
      <c r="BD12" s="100">
        <v>2026.35</v>
      </c>
      <c r="BE12" s="100">
        <v>2041.01</v>
      </c>
      <c r="BF12" s="100">
        <v>2230.3</v>
      </c>
      <c r="BG12" s="100">
        <v>2442.1</v>
      </c>
      <c r="BH12" s="100">
        <v>2139.51</v>
      </c>
      <c r="BI12" s="100">
        <v>1972.5</v>
      </c>
      <c r="BJ12" s="100">
        <v>1811.4</v>
      </c>
      <c r="BK12" s="100">
        <v>1098.87</v>
      </c>
      <c r="BL12" s="100">
        <v>956.76</v>
      </c>
      <c r="BM12" s="100">
        <v>694.58</v>
      </c>
      <c r="BN12" s="100">
        <v>441.97</v>
      </c>
      <c r="BO12" s="100">
        <v>351.33</v>
      </c>
      <c r="BP12" s="100">
        <v>292.8</v>
      </c>
      <c r="BQ12" s="100">
        <v>221.26</v>
      </c>
      <c r="BR12" s="100">
        <v>212.9</v>
      </c>
      <c r="BS12" s="100">
        <v>180.09</v>
      </c>
      <c r="BT12" s="100">
        <v>247.01</v>
      </c>
      <c r="BU12" s="100">
        <v>253.03</v>
      </c>
      <c r="BV12" s="100">
        <v>226.63</v>
      </c>
      <c r="BW12" s="100">
        <v>168.4</v>
      </c>
      <c r="BX12" s="107">
        <f t="shared" si="0"/>
        <v>41662.240000000005</v>
      </c>
    </row>
    <row r="13" spans="1:76" ht="15.75">
      <c r="A13" s="106">
        <v>12</v>
      </c>
      <c r="B13" s="106" t="s">
        <v>24</v>
      </c>
      <c r="C13" s="100">
        <v>116.42</v>
      </c>
      <c r="D13" s="100">
        <v>156.21</v>
      </c>
      <c r="E13" s="100">
        <v>150.71</v>
      </c>
      <c r="F13" s="100">
        <v>154.45</v>
      </c>
      <c r="G13" s="100">
        <v>175.15</v>
      </c>
      <c r="H13" s="100">
        <v>168.52</v>
      </c>
      <c r="I13" s="100">
        <v>158.65</v>
      </c>
      <c r="J13" s="100">
        <v>169.84</v>
      </c>
      <c r="K13" s="100">
        <v>157.15</v>
      </c>
      <c r="L13" s="100">
        <v>147.43</v>
      </c>
      <c r="M13" s="100">
        <v>140.6</v>
      </c>
      <c r="N13" s="100">
        <v>90.8</v>
      </c>
      <c r="O13" s="100">
        <v>92.62</v>
      </c>
      <c r="P13" s="100">
        <v>92.9</v>
      </c>
      <c r="Q13" s="100">
        <v>5.17</v>
      </c>
      <c r="R13" s="100">
        <v>8.8</v>
      </c>
      <c r="S13" s="100">
        <v>1.04</v>
      </c>
      <c r="T13" s="100">
        <v>2.12</v>
      </c>
      <c r="U13" s="100">
        <v>0.98</v>
      </c>
      <c r="V13" s="100">
        <v>3.3</v>
      </c>
      <c r="W13" s="100">
        <v>2.16</v>
      </c>
      <c r="X13" s="100">
        <v>1.23</v>
      </c>
      <c r="Y13" s="100">
        <v>0</v>
      </c>
      <c r="Z13" s="100">
        <v>3.11</v>
      </c>
      <c r="AA13" s="100">
        <v>3.71</v>
      </c>
      <c r="AB13" s="100">
        <v>1.82</v>
      </c>
      <c r="AC13" s="100">
        <v>0.9</v>
      </c>
      <c r="AD13" s="100">
        <v>5.39</v>
      </c>
      <c r="AE13" s="100">
        <v>0</v>
      </c>
      <c r="AF13" s="100">
        <v>0.13</v>
      </c>
      <c r="AG13" s="100">
        <v>1.24</v>
      </c>
      <c r="AH13" s="100">
        <v>2.4</v>
      </c>
      <c r="AI13" s="100">
        <v>1.77</v>
      </c>
      <c r="AJ13" s="100">
        <v>1.31</v>
      </c>
      <c r="AK13" s="100">
        <v>0</v>
      </c>
      <c r="AL13" s="100">
        <v>0.59</v>
      </c>
      <c r="AM13" s="100">
        <v>4.26</v>
      </c>
      <c r="AN13" s="100">
        <v>2.57</v>
      </c>
      <c r="AO13" s="100">
        <v>1.35</v>
      </c>
      <c r="AP13" s="100">
        <v>0.78</v>
      </c>
      <c r="AQ13" s="100">
        <v>0.87</v>
      </c>
      <c r="AR13" s="100">
        <v>0.21</v>
      </c>
      <c r="AS13" s="100">
        <v>72.16</v>
      </c>
      <c r="AT13" s="100">
        <v>42.2</v>
      </c>
      <c r="AU13" s="100">
        <v>77.28</v>
      </c>
      <c r="AV13" s="100">
        <v>108.72</v>
      </c>
      <c r="AW13" s="100">
        <v>9.91</v>
      </c>
      <c r="AX13" s="100">
        <v>750.37</v>
      </c>
      <c r="AY13" s="100">
        <v>734.49</v>
      </c>
      <c r="AZ13" s="100">
        <v>677.52</v>
      </c>
      <c r="BA13" s="100">
        <v>640.63</v>
      </c>
      <c r="BB13" s="100">
        <v>646.28</v>
      </c>
      <c r="BC13" s="100">
        <v>613.52</v>
      </c>
      <c r="BD13" s="100">
        <v>736.4</v>
      </c>
      <c r="BE13" s="100">
        <v>627.43</v>
      </c>
      <c r="BF13" s="100">
        <v>570.82</v>
      </c>
      <c r="BG13" s="100">
        <v>548.87</v>
      </c>
      <c r="BH13" s="100">
        <v>415.9</v>
      </c>
      <c r="BI13" s="100">
        <v>421</v>
      </c>
      <c r="BJ13" s="100">
        <v>326.01</v>
      </c>
      <c r="BK13" s="100">
        <v>7.46</v>
      </c>
      <c r="BL13" s="100">
        <v>7.19</v>
      </c>
      <c r="BM13" s="100">
        <v>3.48</v>
      </c>
      <c r="BN13" s="100">
        <v>5.28</v>
      </c>
      <c r="BO13" s="100">
        <v>5.17</v>
      </c>
      <c r="BP13" s="100">
        <v>2.09</v>
      </c>
      <c r="BQ13" s="100">
        <v>1.94</v>
      </c>
      <c r="BR13" s="100">
        <v>8.03</v>
      </c>
      <c r="BS13" s="100">
        <v>2.58</v>
      </c>
      <c r="BT13" s="100">
        <v>3.88</v>
      </c>
      <c r="BU13" s="100">
        <v>0.76</v>
      </c>
      <c r="BV13" s="100">
        <v>1.37</v>
      </c>
      <c r="BW13" s="100">
        <v>1.57</v>
      </c>
      <c r="BX13" s="107">
        <f t="shared" si="0"/>
        <v>10098.970000000001</v>
      </c>
    </row>
    <row r="14" spans="1:76" ht="15.75">
      <c r="A14" s="106">
        <v>13</v>
      </c>
      <c r="B14" s="106" t="s">
        <v>25</v>
      </c>
      <c r="C14" s="100">
        <v>1504.1</v>
      </c>
      <c r="D14" s="100">
        <v>1410.78</v>
      </c>
      <c r="E14" s="100">
        <v>3277.25</v>
      </c>
      <c r="F14" s="100">
        <v>4905.63</v>
      </c>
      <c r="G14" s="100">
        <v>6000.32</v>
      </c>
      <c r="H14" s="100">
        <v>6375.23</v>
      </c>
      <c r="I14" s="100">
        <v>6933.17</v>
      </c>
      <c r="J14" s="100">
        <v>7006.13</v>
      </c>
      <c r="K14" s="100">
        <v>6795.14</v>
      </c>
      <c r="L14" s="100">
        <v>6462.26</v>
      </c>
      <c r="M14" s="100">
        <v>6642.83</v>
      </c>
      <c r="N14" s="100">
        <v>6373.3</v>
      </c>
      <c r="O14" s="100">
        <v>5416.85</v>
      </c>
      <c r="P14" s="100">
        <v>4881.34</v>
      </c>
      <c r="Q14" s="101">
        <v>582.71</v>
      </c>
      <c r="R14" s="101">
        <v>162.1</v>
      </c>
      <c r="S14" s="101">
        <v>179.15</v>
      </c>
      <c r="T14" s="101">
        <v>177.98</v>
      </c>
      <c r="U14" s="101">
        <v>181.79</v>
      </c>
      <c r="V14" s="101">
        <v>172.6</v>
      </c>
      <c r="W14" s="101">
        <v>171.11</v>
      </c>
      <c r="X14" s="101">
        <v>164.69</v>
      </c>
      <c r="Y14" s="101">
        <v>163.46</v>
      </c>
      <c r="Z14" s="101">
        <v>150.56</v>
      </c>
      <c r="AA14" s="101">
        <v>144.51</v>
      </c>
      <c r="AB14" s="101">
        <v>145.21</v>
      </c>
      <c r="AC14" s="101">
        <v>117.6</v>
      </c>
      <c r="AD14" s="101">
        <v>347.77</v>
      </c>
      <c r="AE14" s="101">
        <v>65.49</v>
      </c>
      <c r="AF14" s="101">
        <v>14.04</v>
      </c>
      <c r="AG14" s="101">
        <v>15.29</v>
      </c>
      <c r="AH14" s="101">
        <v>14.23</v>
      </c>
      <c r="AI14" s="101">
        <v>15.42</v>
      </c>
      <c r="AJ14" s="101">
        <v>14.99</v>
      </c>
      <c r="AK14" s="101">
        <v>15.06</v>
      </c>
      <c r="AL14" s="101">
        <v>16.4</v>
      </c>
      <c r="AM14" s="101">
        <v>21.22</v>
      </c>
      <c r="AN14" s="101">
        <v>31.48</v>
      </c>
      <c r="AO14" s="101">
        <v>28.38</v>
      </c>
      <c r="AP14" s="101">
        <v>23.78</v>
      </c>
      <c r="AQ14" s="101">
        <v>25.24</v>
      </c>
      <c r="AR14" s="101">
        <v>48.35</v>
      </c>
      <c r="AS14" s="100">
        <v>1422.43</v>
      </c>
      <c r="AT14" s="100">
        <v>2642.31</v>
      </c>
      <c r="AU14" s="100">
        <v>2152.3</v>
      </c>
      <c r="AV14" s="100">
        <v>2951.76</v>
      </c>
      <c r="AW14" s="100">
        <v>0</v>
      </c>
      <c r="AX14" s="100">
        <v>15694.59</v>
      </c>
      <c r="AY14" s="100">
        <v>15991.87</v>
      </c>
      <c r="AZ14" s="100">
        <v>18943.2</v>
      </c>
      <c r="BA14" s="100">
        <v>18937.46</v>
      </c>
      <c r="BB14" s="100">
        <v>17969.52</v>
      </c>
      <c r="BC14" s="100">
        <v>17369.97</v>
      </c>
      <c r="BD14" s="100">
        <v>18105.24</v>
      </c>
      <c r="BE14" s="100">
        <v>17692.75</v>
      </c>
      <c r="BF14" s="100">
        <v>17603.32</v>
      </c>
      <c r="BG14" s="100">
        <v>17761.22</v>
      </c>
      <c r="BH14" s="100">
        <v>15627.17</v>
      </c>
      <c r="BI14" s="100">
        <v>13461.61</v>
      </c>
      <c r="BJ14" s="100">
        <v>11001.06</v>
      </c>
      <c r="BK14" s="100">
        <v>7856.65</v>
      </c>
      <c r="BL14" s="100">
        <v>5823.94</v>
      </c>
      <c r="BM14" s="100">
        <v>2865.05</v>
      </c>
      <c r="BN14" s="100">
        <v>2406.31</v>
      </c>
      <c r="BO14" s="100">
        <v>1385.68</v>
      </c>
      <c r="BP14" s="100">
        <v>1190.32</v>
      </c>
      <c r="BQ14" s="100">
        <v>1866.75</v>
      </c>
      <c r="BR14" s="100">
        <v>1939.18</v>
      </c>
      <c r="BS14" s="100">
        <v>1942.89</v>
      </c>
      <c r="BT14" s="100">
        <v>2632.99</v>
      </c>
      <c r="BU14" s="100">
        <v>2169.07</v>
      </c>
      <c r="BV14" s="100">
        <v>1914.74</v>
      </c>
      <c r="BW14" s="100">
        <v>994.95</v>
      </c>
      <c r="BX14" s="107">
        <f t="shared" si="0"/>
        <v>337511.24</v>
      </c>
    </row>
    <row r="15" spans="1:76" ht="15.75">
      <c r="A15" s="106">
        <v>14</v>
      </c>
      <c r="B15" s="106" t="s">
        <v>328</v>
      </c>
      <c r="C15" s="100">
        <v>40.07</v>
      </c>
      <c r="D15" s="100">
        <v>62.8</v>
      </c>
      <c r="E15" s="100">
        <v>65.49</v>
      </c>
      <c r="F15" s="100">
        <v>68.23</v>
      </c>
      <c r="G15" s="100">
        <v>86.27</v>
      </c>
      <c r="H15" s="100">
        <v>61.93</v>
      </c>
      <c r="I15" s="100">
        <v>60.12</v>
      </c>
      <c r="J15" s="100">
        <v>69.93</v>
      </c>
      <c r="K15" s="100">
        <v>57.07</v>
      </c>
      <c r="L15" s="100">
        <v>62.48</v>
      </c>
      <c r="M15" s="100">
        <v>105.04</v>
      </c>
      <c r="N15" s="100">
        <v>107.28</v>
      </c>
      <c r="O15" s="100">
        <v>77.84</v>
      </c>
      <c r="P15" s="100">
        <v>49.94</v>
      </c>
      <c r="Q15" s="100">
        <v>0.84</v>
      </c>
      <c r="R15" s="100">
        <v>0</v>
      </c>
      <c r="S15" s="100">
        <v>0</v>
      </c>
      <c r="T15" s="100">
        <v>1.96</v>
      </c>
      <c r="U15" s="100">
        <v>0.92</v>
      </c>
      <c r="V15" s="100">
        <v>0</v>
      </c>
      <c r="W15" s="100">
        <v>0</v>
      </c>
      <c r="X15" s="100">
        <v>0</v>
      </c>
      <c r="Y15" s="100">
        <v>0.78</v>
      </c>
      <c r="Z15" s="100">
        <v>0.46</v>
      </c>
      <c r="AA15" s="100">
        <v>0</v>
      </c>
      <c r="AB15" s="100">
        <v>0</v>
      </c>
      <c r="AC15" s="100">
        <v>0</v>
      </c>
      <c r="AD15" s="100">
        <v>0.93</v>
      </c>
      <c r="AE15" s="100">
        <v>1.99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1.11</v>
      </c>
      <c r="AL15" s="100">
        <v>2.39</v>
      </c>
      <c r="AM15" s="100">
        <v>1.06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57.17</v>
      </c>
      <c r="AT15" s="100">
        <v>32.89</v>
      </c>
      <c r="AU15" s="100">
        <v>27.54</v>
      </c>
      <c r="AV15" s="100">
        <v>43.62</v>
      </c>
      <c r="AW15" s="100">
        <v>6.96</v>
      </c>
      <c r="AX15" s="100">
        <v>341.24</v>
      </c>
      <c r="AY15" s="100">
        <v>270.52</v>
      </c>
      <c r="AZ15" s="100">
        <v>222.37</v>
      </c>
      <c r="BA15" s="100">
        <v>244.52</v>
      </c>
      <c r="BB15" s="100">
        <v>308.5</v>
      </c>
      <c r="BC15" s="100">
        <v>290.61</v>
      </c>
      <c r="BD15" s="100">
        <v>306.06</v>
      </c>
      <c r="BE15" s="100">
        <v>290.32</v>
      </c>
      <c r="BF15" s="100">
        <v>273.75</v>
      </c>
      <c r="BG15" s="100">
        <v>324.55</v>
      </c>
      <c r="BH15" s="100">
        <v>252.55</v>
      </c>
      <c r="BI15" s="100">
        <v>162.91</v>
      </c>
      <c r="BJ15" s="100">
        <v>130.07</v>
      </c>
      <c r="BK15" s="100">
        <v>78.75</v>
      </c>
      <c r="BL15" s="100">
        <v>131.32</v>
      </c>
      <c r="BM15" s="100">
        <v>103.66</v>
      </c>
      <c r="BN15" s="100">
        <v>50.17</v>
      </c>
      <c r="BO15" s="100">
        <v>22.12</v>
      </c>
      <c r="BP15" s="100">
        <v>20.65</v>
      </c>
      <c r="BQ15" s="100">
        <v>8.48</v>
      </c>
      <c r="BR15" s="100">
        <v>10.69</v>
      </c>
      <c r="BS15" s="100">
        <v>8.78</v>
      </c>
      <c r="BT15" s="100">
        <v>4.2</v>
      </c>
      <c r="BU15" s="100">
        <v>0.75</v>
      </c>
      <c r="BV15" s="100">
        <v>0.59</v>
      </c>
      <c r="BW15" s="100">
        <v>0</v>
      </c>
      <c r="BX15" s="107">
        <f t="shared" si="0"/>
        <v>5013.239999999998</v>
      </c>
    </row>
    <row r="16" spans="1:76" ht="15.75">
      <c r="A16" s="106">
        <v>15</v>
      </c>
      <c r="B16" s="106" t="s">
        <v>26</v>
      </c>
      <c r="C16" s="100">
        <v>70.09</v>
      </c>
      <c r="D16" s="100">
        <v>47.4</v>
      </c>
      <c r="E16" s="100">
        <v>35.41</v>
      </c>
      <c r="F16" s="100">
        <v>38.81</v>
      </c>
      <c r="G16" s="100">
        <v>23.03</v>
      </c>
      <c r="H16" s="100">
        <v>37.26</v>
      </c>
      <c r="I16" s="100">
        <v>37.09</v>
      </c>
      <c r="J16" s="100">
        <v>36.59</v>
      </c>
      <c r="K16" s="100">
        <v>30.05</v>
      </c>
      <c r="L16" s="100">
        <v>38.49</v>
      </c>
      <c r="M16" s="100">
        <v>19.1</v>
      </c>
      <c r="N16" s="100">
        <v>25.01</v>
      </c>
      <c r="O16" s="100">
        <v>18.52</v>
      </c>
      <c r="P16" s="100">
        <v>15.45</v>
      </c>
      <c r="Q16" s="100">
        <v>0</v>
      </c>
      <c r="R16" s="100">
        <v>4.37</v>
      </c>
      <c r="S16" s="100">
        <v>1.08</v>
      </c>
      <c r="T16" s="100">
        <v>0</v>
      </c>
      <c r="U16" s="100">
        <v>0</v>
      </c>
      <c r="V16" s="100">
        <v>1.01</v>
      </c>
      <c r="W16" s="100">
        <v>1.16</v>
      </c>
      <c r="X16" s="100">
        <v>1.16</v>
      </c>
      <c r="Y16" s="100">
        <v>1.13</v>
      </c>
      <c r="Z16" s="100">
        <v>3.02</v>
      </c>
      <c r="AA16" s="100">
        <v>0</v>
      </c>
      <c r="AB16" s="100">
        <v>0.64</v>
      </c>
      <c r="AC16" s="100">
        <v>1.02</v>
      </c>
      <c r="AD16" s="100">
        <v>2.58</v>
      </c>
      <c r="AE16" s="100">
        <v>0</v>
      </c>
      <c r="AF16" s="100">
        <v>0.91</v>
      </c>
      <c r="AG16" s="100">
        <v>1.11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0.21</v>
      </c>
      <c r="AO16" s="100">
        <v>0</v>
      </c>
      <c r="AP16" s="100">
        <v>0.16</v>
      </c>
      <c r="AQ16" s="100">
        <v>0</v>
      </c>
      <c r="AR16" s="100">
        <v>0.65</v>
      </c>
      <c r="AS16" s="100">
        <v>9.73</v>
      </c>
      <c r="AT16" s="100">
        <v>22.71</v>
      </c>
      <c r="AU16" s="100">
        <v>11.34</v>
      </c>
      <c r="AV16" s="100">
        <v>17.94</v>
      </c>
      <c r="AW16" s="100">
        <v>2.66</v>
      </c>
      <c r="AX16" s="100">
        <v>143.57</v>
      </c>
      <c r="AY16" s="100">
        <v>142.24</v>
      </c>
      <c r="AZ16" s="100">
        <v>154.1</v>
      </c>
      <c r="BA16" s="100">
        <v>125.82</v>
      </c>
      <c r="BB16" s="100">
        <v>110.67</v>
      </c>
      <c r="BC16" s="100">
        <v>144.93</v>
      </c>
      <c r="BD16" s="100">
        <v>124.86</v>
      </c>
      <c r="BE16" s="100">
        <v>116.02</v>
      </c>
      <c r="BF16" s="100">
        <v>102</v>
      </c>
      <c r="BG16" s="100">
        <v>107.54</v>
      </c>
      <c r="BH16" s="100">
        <v>77.07</v>
      </c>
      <c r="BI16" s="100">
        <v>85.01</v>
      </c>
      <c r="BJ16" s="100">
        <v>60.86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7">
        <f t="shared" si="0"/>
        <v>2051.58</v>
      </c>
    </row>
    <row r="17" spans="1:76" ht="15.75">
      <c r="A17" s="106">
        <v>16</v>
      </c>
      <c r="B17" s="106" t="s">
        <v>27</v>
      </c>
      <c r="C17" s="100">
        <v>548.08</v>
      </c>
      <c r="D17" s="100">
        <v>1011.58</v>
      </c>
      <c r="E17" s="100">
        <v>1346.17</v>
      </c>
      <c r="F17" s="100">
        <v>1577.31</v>
      </c>
      <c r="G17" s="100">
        <v>1962.9</v>
      </c>
      <c r="H17" s="100">
        <v>1974.59</v>
      </c>
      <c r="I17" s="100">
        <v>1951.13</v>
      </c>
      <c r="J17" s="100">
        <v>2023.42</v>
      </c>
      <c r="K17" s="100">
        <v>1908.14</v>
      </c>
      <c r="L17" s="100">
        <v>1742.66</v>
      </c>
      <c r="M17" s="100">
        <v>1851.91</v>
      </c>
      <c r="N17" s="100">
        <v>1301.02</v>
      </c>
      <c r="O17" s="100">
        <v>1039.04</v>
      </c>
      <c r="P17" s="100">
        <v>993.24</v>
      </c>
      <c r="Q17" s="100">
        <v>82.24</v>
      </c>
      <c r="R17" s="100">
        <v>73.03</v>
      </c>
      <c r="S17" s="100">
        <v>58.21</v>
      </c>
      <c r="T17" s="100">
        <v>55.4</v>
      </c>
      <c r="U17" s="100">
        <v>55.46</v>
      </c>
      <c r="V17" s="100">
        <v>39.53</v>
      </c>
      <c r="W17" s="100">
        <v>49.76</v>
      </c>
      <c r="X17" s="100">
        <v>61.51</v>
      </c>
      <c r="Y17" s="100">
        <v>56.99</v>
      </c>
      <c r="Z17" s="100">
        <v>58.48</v>
      </c>
      <c r="AA17" s="100">
        <v>79.78</v>
      </c>
      <c r="AB17" s="100">
        <v>70.22</v>
      </c>
      <c r="AC17" s="100">
        <v>43.9</v>
      </c>
      <c r="AD17" s="100">
        <v>159.55</v>
      </c>
      <c r="AE17" s="100">
        <v>17.42</v>
      </c>
      <c r="AF17" s="100">
        <v>23.26</v>
      </c>
      <c r="AG17" s="100">
        <v>12.95</v>
      </c>
      <c r="AH17" s="100">
        <v>15.63</v>
      </c>
      <c r="AI17" s="100">
        <v>23.09</v>
      </c>
      <c r="AJ17" s="100">
        <v>18.62</v>
      </c>
      <c r="AK17" s="100">
        <v>27.48</v>
      </c>
      <c r="AL17" s="100">
        <v>26.19</v>
      </c>
      <c r="AM17" s="100">
        <v>18.49</v>
      </c>
      <c r="AN17" s="100">
        <v>19.27</v>
      </c>
      <c r="AO17" s="100">
        <v>35.5</v>
      </c>
      <c r="AP17" s="100">
        <v>20.36</v>
      </c>
      <c r="AQ17" s="100">
        <v>17.99</v>
      </c>
      <c r="AR17" s="100">
        <v>96.63</v>
      </c>
      <c r="AS17" s="100">
        <v>652.41</v>
      </c>
      <c r="AT17" s="100">
        <v>500.29</v>
      </c>
      <c r="AU17" s="100">
        <v>494.82</v>
      </c>
      <c r="AV17" s="100">
        <v>581.38</v>
      </c>
      <c r="AW17" s="100">
        <v>333.26</v>
      </c>
      <c r="AX17" s="100">
        <v>9986.2</v>
      </c>
      <c r="AY17" s="100">
        <v>9101.63</v>
      </c>
      <c r="AZ17" s="100">
        <v>8384.02</v>
      </c>
      <c r="BA17" s="100">
        <v>8043.17</v>
      </c>
      <c r="BB17" s="100">
        <v>7523.6</v>
      </c>
      <c r="BC17" s="100">
        <v>7344.09</v>
      </c>
      <c r="BD17" s="100">
        <v>7101.17</v>
      </c>
      <c r="BE17" s="100">
        <v>6914.05</v>
      </c>
      <c r="BF17" s="100">
        <v>6395.51</v>
      </c>
      <c r="BG17" s="100">
        <v>6814.2</v>
      </c>
      <c r="BH17" s="100">
        <v>6034.08</v>
      </c>
      <c r="BI17" s="100">
        <v>5742.85</v>
      </c>
      <c r="BJ17" s="100">
        <v>4886.12</v>
      </c>
      <c r="BK17" s="100">
        <v>323.05</v>
      </c>
      <c r="BL17" s="100">
        <v>237.11</v>
      </c>
      <c r="BM17" s="100">
        <v>181.61</v>
      </c>
      <c r="BN17" s="100">
        <v>180.15</v>
      </c>
      <c r="BO17" s="100">
        <v>145.94</v>
      </c>
      <c r="BP17" s="100">
        <v>175.76</v>
      </c>
      <c r="BQ17" s="100">
        <v>203.69</v>
      </c>
      <c r="BR17" s="100">
        <v>223.47</v>
      </c>
      <c r="BS17" s="100">
        <v>209.33</v>
      </c>
      <c r="BT17" s="100">
        <v>195.39</v>
      </c>
      <c r="BU17" s="100">
        <v>228.33</v>
      </c>
      <c r="BV17" s="100">
        <v>218.15</v>
      </c>
      <c r="BW17" s="100">
        <v>139</v>
      </c>
      <c r="BX17" s="107">
        <f t="shared" si="0"/>
        <v>122041.95999999999</v>
      </c>
    </row>
    <row r="18" spans="1:76" ht="15.75">
      <c r="A18" s="106">
        <v>17</v>
      </c>
      <c r="B18" s="106" t="s">
        <v>28</v>
      </c>
      <c r="C18" s="100">
        <v>270.61</v>
      </c>
      <c r="D18" s="100">
        <v>513.86</v>
      </c>
      <c r="E18" s="100">
        <v>635.19</v>
      </c>
      <c r="F18" s="100">
        <v>651.82</v>
      </c>
      <c r="G18" s="100">
        <v>794.28</v>
      </c>
      <c r="H18" s="100">
        <v>647.74</v>
      </c>
      <c r="I18" s="100">
        <v>705.52</v>
      </c>
      <c r="J18" s="100">
        <v>678.63</v>
      </c>
      <c r="K18" s="100">
        <v>606.36</v>
      </c>
      <c r="L18" s="100">
        <v>588.91</v>
      </c>
      <c r="M18" s="100">
        <v>707.82</v>
      </c>
      <c r="N18" s="100">
        <v>549.3</v>
      </c>
      <c r="O18" s="100">
        <v>447.26</v>
      </c>
      <c r="P18" s="100">
        <v>492.46</v>
      </c>
      <c r="Q18" s="100">
        <v>50.6</v>
      </c>
      <c r="R18" s="100">
        <v>19.65</v>
      </c>
      <c r="S18" s="100">
        <v>15.23</v>
      </c>
      <c r="T18" s="100">
        <v>9.81</v>
      </c>
      <c r="U18" s="100">
        <v>15.21</v>
      </c>
      <c r="V18" s="100">
        <v>15.96</v>
      </c>
      <c r="W18" s="100">
        <v>7.24</v>
      </c>
      <c r="X18" s="100">
        <v>15.95</v>
      </c>
      <c r="Y18" s="100">
        <v>26.02</v>
      </c>
      <c r="Z18" s="100">
        <v>22.86</v>
      </c>
      <c r="AA18" s="100">
        <v>15.33</v>
      </c>
      <c r="AB18" s="100">
        <v>16.61</v>
      </c>
      <c r="AC18" s="100">
        <v>10.95</v>
      </c>
      <c r="AD18" s="100">
        <v>29.09</v>
      </c>
      <c r="AE18" s="100">
        <v>9.71</v>
      </c>
      <c r="AF18" s="100">
        <v>2.88</v>
      </c>
      <c r="AG18" s="100">
        <v>8.04</v>
      </c>
      <c r="AH18" s="100">
        <v>7.98</v>
      </c>
      <c r="AI18" s="100">
        <v>22.77</v>
      </c>
      <c r="AJ18" s="100">
        <v>11.73</v>
      </c>
      <c r="AK18" s="100">
        <v>19.26</v>
      </c>
      <c r="AL18" s="100">
        <v>12.58</v>
      </c>
      <c r="AM18" s="100">
        <v>3.96</v>
      </c>
      <c r="AN18" s="100">
        <v>12.24</v>
      </c>
      <c r="AO18" s="100">
        <v>10.31</v>
      </c>
      <c r="AP18" s="100">
        <v>8.12</v>
      </c>
      <c r="AQ18" s="100">
        <v>8.8</v>
      </c>
      <c r="AR18" s="100">
        <v>15.53</v>
      </c>
      <c r="AS18" s="100">
        <v>374.18</v>
      </c>
      <c r="AT18" s="100">
        <v>180.83</v>
      </c>
      <c r="AU18" s="100">
        <v>215.46</v>
      </c>
      <c r="AV18" s="100">
        <v>304.33</v>
      </c>
      <c r="AW18" s="100">
        <v>72.34</v>
      </c>
      <c r="AX18" s="100">
        <v>2927.01</v>
      </c>
      <c r="AY18" s="100">
        <v>2584.52</v>
      </c>
      <c r="AZ18" s="100">
        <v>2551.5</v>
      </c>
      <c r="BA18" s="100">
        <v>2302.66</v>
      </c>
      <c r="BB18" s="100">
        <v>2333.6</v>
      </c>
      <c r="BC18" s="100">
        <v>2377.64</v>
      </c>
      <c r="BD18" s="100">
        <v>2244.71</v>
      </c>
      <c r="BE18" s="100">
        <v>2301.11</v>
      </c>
      <c r="BF18" s="100">
        <v>2063.24</v>
      </c>
      <c r="BG18" s="100">
        <v>2280.31</v>
      </c>
      <c r="BH18" s="100">
        <v>1817.66</v>
      </c>
      <c r="BI18" s="100">
        <v>1598.68</v>
      </c>
      <c r="BJ18" s="100">
        <v>1302.12</v>
      </c>
      <c r="BK18" s="100">
        <v>41.64</v>
      </c>
      <c r="BL18" s="100">
        <v>36.67</v>
      </c>
      <c r="BM18" s="100">
        <v>24.53</v>
      </c>
      <c r="BN18" s="100">
        <v>17.78</v>
      </c>
      <c r="BO18" s="100">
        <v>11.64</v>
      </c>
      <c r="BP18" s="100">
        <v>19.84</v>
      </c>
      <c r="BQ18" s="100">
        <v>13.52</v>
      </c>
      <c r="BR18" s="100">
        <v>16.66</v>
      </c>
      <c r="BS18" s="100">
        <v>12.99</v>
      </c>
      <c r="BT18" s="100">
        <v>15.69</v>
      </c>
      <c r="BU18" s="100">
        <v>11.17</v>
      </c>
      <c r="BV18" s="100">
        <v>7.04</v>
      </c>
      <c r="BW18" s="100">
        <v>5.81</v>
      </c>
      <c r="BX18" s="107">
        <f t="shared" si="0"/>
        <v>38781.05999999999</v>
      </c>
    </row>
    <row r="19" spans="1:76" ht="15.75">
      <c r="A19" s="106">
        <v>18</v>
      </c>
      <c r="B19" s="106" t="s">
        <v>29</v>
      </c>
      <c r="C19" s="100">
        <v>113.33</v>
      </c>
      <c r="D19" s="100">
        <v>130.14</v>
      </c>
      <c r="E19" s="100">
        <v>107.96</v>
      </c>
      <c r="F19" s="100">
        <v>129.2</v>
      </c>
      <c r="G19" s="100">
        <v>154.22</v>
      </c>
      <c r="H19" s="100">
        <v>169.53</v>
      </c>
      <c r="I19" s="100">
        <v>176.47</v>
      </c>
      <c r="J19" s="100">
        <v>197.41</v>
      </c>
      <c r="K19" s="100">
        <v>199.25</v>
      </c>
      <c r="L19" s="100">
        <v>183.25</v>
      </c>
      <c r="M19" s="100">
        <v>182.57</v>
      </c>
      <c r="N19" s="100">
        <v>167.57</v>
      </c>
      <c r="O19" s="100">
        <v>134.4</v>
      </c>
      <c r="P19" s="100">
        <v>150.46</v>
      </c>
      <c r="Q19" s="100">
        <v>9.18</v>
      </c>
      <c r="R19" s="100">
        <v>5.66</v>
      </c>
      <c r="S19" s="100">
        <v>4.79</v>
      </c>
      <c r="T19" s="100">
        <v>1.11</v>
      </c>
      <c r="U19" s="100">
        <v>2.28</v>
      </c>
      <c r="V19" s="100">
        <v>6.21</v>
      </c>
      <c r="W19" s="100">
        <v>3.13</v>
      </c>
      <c r="X19" s="100">
        <v>2.23</v>
      </c>
      <c r="Y19" s="100">
        <v>1.11</v>
      </c>
      <c r="Z19" s="100">
        <v>0</v>
      </c>
      <c r="AA19" s="100">
        <v>3.27</v>
      </c>
      <c r="AB19" s="100">
        <v>9.16</v>
      </c>
      <c r="AC19" s="100">
        <v>9.07</v>
      </c>
      <c r="AD19" s="100">
        <v>11.71</v>
      </c>
      <c r="AE19" s="100">
        <v>2.03</v>
      </c>
      <c r="AF19" s="100">
        <v>0</v>
      </c>
      <c r="AG19" s="100">
        <v>2.65</v>
      </c>
      <c r="AH19" s="100">
        <v>1.23</v>
      </c>
      <c r="AI19" s="100">
        <v>2.52</v>
      </c>
      <c r="AJ19" s="100">
        <v>6.09</v>
      </c>
      <c r="AK19" s="100">
        <v>1.16</v>
      </c>
      <c r="AL19" s="100">
        <v>2.56</v>
      </c>
      <c r="AM19" s="100">
        <v>5.04</v>
      </c>
      <c r="AN19" s="100">
        <v>0</v>
      </c>
      <c r="AO19" s="100">
        <v>0.72</v>
      </c>
      <c r="AP19" s="100">
        <v>0.72</v>
      </c>
      <c r="AQ19" s="100">
        <v>2.33</v>
      </c>
      <c r="AR19" s="100">
        <v>1.42</v>
      </c>
      <c r="AS19" s="100">
        <v>78.36</v>
      </c>
      <c r="AT19" s="100">
        <v>100.33</v>
      </c>
      <c r="AU19" s="100">
        <v>150.38</v>
      </c>
      <c r="AV19" s="100">
        <v>146.87</v>
      </c>
      <c r="AW19" s="100">
        <v>0</v>
      </c>
      <c r="AX19" s="100">
        <v>1129.76</v>
      </c>
      <c r="AY19" s="100">
        <v>966.8</v>
      </c>
      <c r="AZ19" s="100">
        <v>896.38</v>
      </c>
      <c r="BA19" s="100">
        <v>911.33</v>
      </c>
      <c r="BB19" s="100">
        <v>848.12</v>
      </c>
      <c r="BC19" s="100">
        <v>797.35</v>
      </c>
      <c r="BD19" s="100">
        <v>885.18</v>
      </c>
      <c r="BE19" s="100">
        <v>838.48</v>
      </c>
      <c r="BF19" s="100">
        <v>880.15</v>
      </c>
      <c r="BG19" s="100">
        <v>881.49</v>
      </c>
      <c r="BH19" s="100">
        <v>696.17</v>
      </c>
      <c r="BI19" s="100">
        <v>656.6</v>
      </c>
      <c r="BJ19" s="100">
        <v>506.62</v>
      </c>
      <c r="BK19" s="100">
        <v>90.06</v>
      </c>
      <c r="BL19" s="100">
        <v>45.68</v>
      </c>
      <c r="BM19" s="100">
        <v>20.71</v>
      </c>
      <c r="BN19" s="100">
        <v>30.98</v>
      </c>
      <c r="BO19" s="100">
        <v>20.02</v>
      </c>
      <c r="BP19" s="100">
        <v>10.64</v>
      </c>
      <c r="BQ19" s="100">
        <v>17.17</v>
      </c>
      <c r="BR19" s="100">
        <v>14.87</v>
      </c>
      <c r="BS19" s="100">
        <v>10.45</v>
      </c>
      <c r="BT19" s="100">
        <v>11.82</v>
      </c>
      <c r="BU19" s="100">
        <v>10.37</v>
      </c>
      <c r="BV19" s="100">
        <v>13.85</v>
      </c>
      <c r="BW19" s="100">
        <v>6.64</v>
      </c>
      <c r="BX19" s="107">
        <f t="shared" si="0"/>
        <v>13966.77</v>
      </c>
    </row>
    <row r="20" spans="1:76" ht="15.75">
      <c r="A20" s="106">
        <v>19</v>
      </c>
      <c r="B20" s="106" t="s">
        <v>30</v>
      </c>
      <c r="C20" s="100">
        <v>14.11</v>
      </c>
      <c r="D20" s="100">
        <v>24.77</v>
      </c>
      <c r="E20" s="100">
        <v>18.96</v>
      </c>
      <c r="F20" s="100">
        <v>13.15</v>
      </c>
      <c r="G20" s="100">
        <v>11.89</v>
      </c>
      <c r="H20" s="100">
        <v>15.35</v>
      </c>
      <c r="I20" s="100">
        <v>15.97</v>
      </c>
      <c r="J20" s="100">
        <v>20.37</v>
      </c>
      <c r="K20" s="100">
        <v>22.25</v>
      </c>
      <c r="L20" s="100">
        <v>18.06</v>
      </c>
      <c r="M20" s="100">
        <v>16</v>
      </c>
      <c r="N20" s="100">
        <v>9.34</v>
      </c>
      <c r="O20" s="100">
        <v>10.79</v>
      </c>
      <c r="P20" s="100">
        <v>4.79</v>
      </c>
      <c r="Q20" s="100">
        <v>2.84</v>
      </c>
      <c r="R20" s="100">
        <v>0</v>
      </c>
      <c r="S20" s="100">
        <v>3.32</v>
      </c>
      <c r="T20" s="100">
        <v>0</v>
      </c>
      <c r="U20" s="100">
        <v>4.24</v>
      </c>
      <c r="V20" s="100">
        <v>0.93</v>
      </c>
      <c r="W20" s="100">
        <v>0.87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0.76</v>
      </c>
      <c r="AD20" s="100">
        <v>0.8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0.95</v>
      </c>
      <c r="AL20" s="100">
        <v>0</v>
      </c>
      <c r="AM20" s="100">
        <v>1.11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14.12</v>
      </c>
      <c r="AT20" s="100">
        <v>10.55</v>
      </c>
      <c r="AU20" s="100">
        <v>7.5</v>
      </c>
      <c r="AV20" s="100">
        <v>15.99</v>
      </c>
      <c r="AW20" s="100">
        <v>1.05</v>
      </c>
      <c r="AX20" s="100">
        <v>99.05</v>
      </c>
      <c r="AY20" s="100">
        <v>98.57</v>
      </c>
      <c r="AZ20" s="100">
        <v>114.12</v>
      </c>
      <c r="BA20" s="100">
        <v>90.23</v>
      </c>
      <c r="BB20" s="100">
        <v>83.91</v>
      </c>
      <c r="BC20" s="100">
        <v>74.34</v>
      </c>
      <c r="BD20" s="100">
        <v>97.36</v>
      </c>
      <c r="BE20" s="100">
        <v>79.52</v>
      </c>
      <c r="BF20" s="100">
        <v>68.07</v>
      </c>
      <c r="BG20" s="100">
        <v>51.71</v>
      </c>
      <c r="BH20" s="100">
        <v>39.02</v>
      </c>
      <c r="BI20" s="100">
        <v>34.53</v>
      </c>
      <c r="BJ20" s="100">
        <v>32.17</v>
      </c>
      <c r="BK20" s="100">
        <v>0.19</v>
      </c>
      <c r="BL20" s="100">
        <v>0</v>
      </c>
      <c r="BM20" s="100">
        <v>1.65</v>
      </c>
      <c r="BN20" s="100">
        <v>0</v>
      </c>
      <c r="BO20" s="100">
        <v>1.29</v>
      </c>
      <c r="BP20" s="100">
        <v>0</v>
      </c>
      <c r="BQ20" s="100">
        <v>0</v>
      </c>
      <c r="BR20" s="100">
        <v>0</v>
      </c>
      <c r="BS20" s="100">
        <v>2.12</v>
      </c>
      <c r="BT20" s="100">
        <v>0</v>
      </c>
      <c r="BU20" s="100">
        <v>0</v>
      </c>
      <c r="BV20" s="100">
        <v>0.86</v>
      </c>
      <c r="BW20" s="100">
        <v>0</v>
      </c>
      <c r="BX20" s="107">
        <f t="shared" si="0"/>
        <v>1249.54</v>
      </c>
    </row>
    <row r="21" spans="1:76" ht="15.75">
      <c r="A21" s="106">
        <v>20</v>
      </c>
      <c r="B21" s="106" t="s">
        <v>31</v>
      </c>
      <c r="C21" s="100">
        <v>65.1</v>
      </c>
      <c r="D21" s="100">
        <v>59.83</v>
      </c>
      <c r="E21" s="100">
        <v>66.22</v>
      </c>
      <c r="F21" s="100">
        <v>71.15</v>
      </c>
      <c r="G21" s="100">
        <v>78.81</v>
      </c>
      <c r="H21" s="100">
        <v>67.17</v>
      </c>
      <c r="I21" s="100">
        <v>88.32</v>
      </c>
      <c r="J21" s="100">
        <v>72.43</v>
      </c>
      <c r="K21" s="100">
        <v>75.12</v>
      </c>
      <c r="L21" s="100">
        <v>70.59</v>
      </c>
      <c r="M21" s="100">
        <v>54.95</v>
      </c>
      <c r="N21" s="100">
        <v>51.86</v>
      </c>
      <c r="O21" s="100">
        <v>38.12</v>
      </c>
      <c r="P21" s="100">
        <v>39.42</v>
      </c>
      <c r="Q21" s="100">
        <v>11.61</v>
      </c>
      <c r="R21" s="100">
        <v>2.11</v>
      </c>
      <c r="S21" s="100">
        <v>2.06</v>
      </c>
      <c r="T21" s="100">
        <v>3.33</v>
      </c>
      <c r="U21" s="100">
        <v>3.18</v>
      </c>
      <c r="V21" s="100">
        <v>2.02</v>
      </c>
      <c r="W21" s="100">
        <v>3.98</v>
      </c>
      <c r="X21" s="100">
        <v>2.69</v>
      </c>
      <c r="Y21" s="100">
        <v>1.38</v>
      </c>
      <c r="Z21" s="100">
        <v>2.08</v>
      </c>
      <c r="AA21" s="100">
        <v>4.05</v>
      </c>
      <c r="AB21" s="100">
        <v>2.63</v>
      </c>
      <c r="AC21" s="100">
        <v>1.39</v>
      </c>
      <c r="AD21" s="100">
        <v>1.65</v>
      </c>
      <c r="AE21" s="100">
        <v>1.62</v>
      </c>
      <c r="AF21" s="100">
        <v>1.25</v>
      </c>
      <c r="AG21" s="100">
        <v>0</v>
      </c>
      <c r="AH21" s="100">
        <v>2.44</v>
      </c>
      <c r="AI21" s="100">
        <v>1.24</v>
      </c>
      <c r="AJ21" s="100">
        <v>0</v>
      </c>
      <c r="AK21" s="100">
        <v>6.34</v>
      </c>
      <c r="AL21" s="100">
        <v>0</v>
      </c>
      <c r="AM21" s="100">
        <v>0</v>
      </c>
      <c r="AN21" s="100">
        <v>5.14</v>
      </c>
      <c r="AO21" s="100">
        <v>0.29</v>
      </c>
      <c r="AP21" s="100">
        <v>1.53</v>
      </c>
      <c r="AQ21" s="100">
        <v>0.13</v>
      </c>
      <c r="AR21" s="100">
        <v>1.73</v>
      </c>
      <c r="AS21" s="100">
        <v>28.79</v>
      </c>
      <c r="AT21" s="100">
        <v>26.95</v>
      </c>
      <c r="AU21" s="100">
        <v>12.85</v>
      </c>
      <c r="AV21" s="100">
        <v>46.52</v>
      </c>
      <c r="AW21" s="100">
        <v>16.08</v>
      </c>
      <c r="AX21" s="100">
        <v>495.99</v>
      </c>
      <c r="AY21" s="100">
        <v>405.84</v>
      </c>
      <c r="AZ21" s="100">
        <v>400.51</v>
      </c>
      <c r="BA21" s="100">
        <v>441.07</v>
      </c>
      <c r="BB21" s="100">
        <v>395.01</v>
      </c>
      <c r="BC21" s="100">
        <v>439.33</v>
      </c>
      <c r="BD21" s="100">
        <v>373.48</v>
      </c>
      <c r="BE21" s="100">
        <v>404.59</v>
      </c>
      <c r="BF21" s="100">
        <v>301.98</v>
      </c>
      <c r="BG21" s="100">
        <v>265.43</v>
      </c>
      <c r="BH21" s="100">
        <v>232.77</v>
      </c>
      <c r="BI21" s="100">
        <v>181.63</v>
      </c>
      <c r="BJ21" s="100">
        <v>159.38</v>
      </c>
      <c r="BK21" s="100">
        <v>59.64</v>
      </c>
      <c r="BL21" s="100">
        <v>70.07</v>
      </c>
      <c r="BM21" s="100">
        <v>40.99</v>
      </c>
      <c r="BN21" s="100">
        <v>36.48</v>
      </c>
      <c r="BO21" s="100">
        <v>32.77</v>
      </c>
      <c r="BP21" s="100">
        <v>12.08</v>
      </c>
      <c r="BQ21" s="100">
        <v>4.67</v>
      </c>
      <c r="BR21" s="100">
        <v>4.08</v>
      </c>
      <c r="BS21" s="100">
        <v>6.49</v>
      </c>
      <c r="BT21" s="100">
        <v>5.15</v>
      </c>
      <c r="BU21" s="100">
        <v>6.44</v>
      </c>
      <c r="BV21" s="100">
        <v>2.09</v>
      </c>
      <c r="BW21" s="100">
        <v>0.86</v>
      </c>
      <c r="BX21" s="107">
        <f t="shared" si="0"/>
        <v>5874.969999999998</v>
      </c>
    </row>
    <row r="22" spans="1:76" ht="15.75">
      <c r="A22" s="106">
        <v>21</v>
      </c>
      <c r="B22" s="106" t="s">
        <v>32</v>
      </c>
      <c r="C22" s="100">
        <v>34.79</v>
      </c>
      <c r="D22" s="100">
        <v>47.53</v>
      </c>
      <c r="E22" s="100">
        <v>37.02</v>
      </c>
      <c r="F22" s="100">
        <v>53.68</v>
      </c>
      <c r="G22" s="100">
        <v>59.18</v>
      </c>
      <c r="H22" s="100">
        <v>72.05</v>
      </c>
      <c r="I22" s="100">
        <v>56.2</v>
      </c>
      <c r="J22" s="100">
        <v>68.83</v>
      </c>
      <c r="K22" s="100">
        <v>63.25</v>
      </c>
      <c r="L22" s="100">
        <v>101.57</v>
      </c>
      <c r="M22" s="100">
        <v>81.17</v>
      </c>
      <c r="N22" s="100">
        <v>58.79</v>
      </c>
      <c r="O22" s="100">
        <v>50.14</v>
      </c>
      <c r="P22" s="100">
        <v>47.37</v>
      </c>
      <c r="Q22" s="100">
        <v>20.26</v>
      </c>
      <c r="R22" s="100">
        <v>6.01</v>
      </c>
      <c r="S22" s="100">
        <v>4.45</v>
      </c>
      <c r="T22" s="100">
        <v>1.89</v>
      </c>
      <c r="U22" s="100">
        <v>1.84</v>
      </c>
      <c r="V22" s="100">
        <v>1.3</v>
      </c>
      <c r="W22" s="100">
        <v>2.2</v>
      </c>
      <c r="X22" s="100">
        <v>0</v>
      </c>
      <c r="Y22" s="100">
        <v>1.08</v>
      </c>
      <c r="Z22" s="100">
        <v>1.18</v>
      </c>
      <c r="AA22" s="100">
        <v>0</v>
      </c>
      <c r="AB22" s="100">
        <v>0</v>
      </c>
      <c r="AC22" s="100">
        <v>0</v>
      </c>
      <c r="AD22" s="100">
        <v>1.09</v>
      </c>
      <c r="AE22" s="100">
        <v>1.01</v>
      </c>
      <c r="AF22" s="100">
        <v>1.03</v>
      </c>
      <c r="AG22" s="100">
        <v>0.99</v>
      </c>
      <c r="AH22" s="100">
        <v>1.06</v>
      </c>
      <c r="AI22" s="100">
        <v>0</v>
      </c>
      <c r="AJ22" s="100">
        <v>0</v>
      </c>
      <c r="AK22" s="100">
        <v>0</v>
      </c>
      <c r="AL22" s="100">
        <v>1.19</v>
      </c>
      <c r="AM22" s="100">
        <v>0</v>
      </c>
      <c r="AN22" s="100">
        <v>1.06</v>
      </c>
      <c r="AO22" s="100">
        <v>0</v>
      </c>
      <c r="AP22" s="100">
        <v>1.89</v>
      </c>
      <c r="AQ22" s="100">
        <v>0.13</v>
      </c>
      <c r="AR22" s="100">
        <v>0.3</v>
      </c>
      <c r="AS22" s="100">
        <v>24.31</v>
      </c>
      <c r="AT22" s="100">
        <v>27.16</v>
      </c>
      <c r="AU22" s="100">
        <v>21.33</v>
      </c>
      <c r="AV22" s="100">
        <v>26.79</v>
      </c>
      <c r="AW22" s="100">
        <v>0</v>
      </c>
      <c r="AX22" s="100">
        <v>163.52</v>
      </c>
      <c r="AY22" s="100">
        <v>182.19</v>
      </c>
      <c r="AZ22" s="100">
        <v>150.18</v>
      </c>
      <c r="BA22" s="100">
        <v>117.66</v>
      </c>
      <c r="BB22" s="100">
        <v>144.8</v>
      </c>
      <c r="BC22" s="100">
        <v>144.12</v>
      </c>
      <c r="BD22" s="100">
        <v>161.28</v>
      </c>
      <c r="BE22" s="100">
        <v>140.81</v>
      </c>
      <c r="BF22" s="100">
        <v>108.42</v>
      </c>
      <c r="BG22" s="100">
        <v>121.21</v>
      </c>
      <c r="BH22" s="100">
        <v>93.98</v>
      </c>
      <c r="BI22" s="100">
        <v>99.32</v>
      </c>
      <c r="BJ22" s="100">
        <v>76.81</v>
      </c>
      <c r="BK22" s="100">
        <v>5.57</v>
      </c>
      <c r="BL22" s="100">
        <v>5.5</v>
      </c>
      <c r="BM22" s="100">
        <v>2.4</v>
      </c>
      <c r="BN22" s="100">
        <v>0.93</v>
      </c>
      <c r="BO22" s="100">
        <v>2.77</v>
      </c>
      <c r="BP22" s="100">
        <v>5.81</v>
      </c>
      <c r="BQ22" s="100">
        <v>0</v>
      </c>
      <c r="BR22" s="100">
        <v>1.21</v>
      </c>
      <c r="BS22" s="100">
        <v>1.31</v>
      </c>
      <c r="BT22" s="100">
        <v>4.81</v>
      </c>
      <c r="BU22" s="100">
        <v>1.18</v>
      </c>
      <c r="BV22" s="100">
        <v>0</v>
      </c>
      <c r="BW22" s="100">
        <v>0</v>
      </c>
      <c r="BX22" s="107">
        <f t="shared" si="0"/>
        <v>2716.91</v>
      </c>
    </row>
    <row r="23" spans="1:76" ht="15.75">
      <c r="A23" s="106">
        <v>22</v>
      </c>
      <c r="B23" s="106" t="s">
        <v>33</v>
      </c>
      <c r="C23" s="100">
        <v>20.56</v>
      </c>
      <c r="D23" s="100">
        <v>13.91</v>
      </c>
      <c r="E23" s="100">
        <v>25.73</v>
      </c>
      <c r="F23" s="100">
        <v>24.02</v>
      </c>
      <c r="G23" s="100">
        <v>17.35</v>
      </c>
      <c r="H23" s="100">
        <v>30.43</v>
      </c>
      <c r="I23" s="100">
        <v>23.74</v>
      </c>
      <c r="J23" s="100">
        <v>26.96</v>
      </c>
      <c r="K23" s="100">
        <v>24.16</v>
      </c>
      <c r="L23" s="100">
        <v>22.52</v>
      </c>
      <c r="M23" s="100">
        <v>21.88</v>
      </c>
      <c r="N23" s="100">
        <v>13.56</v>
      </c>
      <c r="O23" s="100">
        <v>16.06</v>
      </c>
      <c r="P23" s="100">
        <v>4.7</v>
      </c>
      <c r="Q23" s="100">
        <v>0</v>
      </c>
      <c r="R23" s="100">
        <v>0</v>
      </c>
      <c r="S23" s="100">
        <v>0</v>
      </c>
      <c r="T23" s="100">
        <v>1.53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7</v>
      </c>
      <c r="AT23" s="100">
        <v>12.57</v>
      </c>
      <c r="AU23" s="100">
        <v>7.06</v>
      </c>
      <c r="AV23" s="100">
        <v>17.99</v>
      </c>
      <c r="AW23" s="100">
        <v>0</v>
      </c>
      <c r="AX23" s="100">
        <v>125.71</v>
      </c>
      <c r="AY23" s="100">
        <v>116.45</v>
      </c>
      <c r="AZ23" s="100">
        <v>146.41</v>
      </c>
      <c r="BA23" s="100">
        <v>114.44</v>
      </c>
      <c r="BB23" s="100">
        <v>126.21</v>
      </c>
      <c r="BC23" s="100">
        <v>124.64</v>
      </c>
      <c r="BD23" s="100">
        <v>132.79</v>
      </c>
      <c r="BE23" s="100">
        <v>108.26</v>
      </c>
      <c r="BF23" s="100">
        <v>89.42</v>
      </c>
      <c r="BG23" s="100">
        <v>60.82</v>
      </c>
      <c r="BH23" s="100">
        <v>38.84</v>
      </c>
      <c r="BI23" s="100">
        <v>30.23</v>
      </c>
      <c r="BJ23" s="100">
        <v>21.37</v>
      </c>
      <c r="BK23" s="100">
        <v>13.46</v>
      </c>
      <c r="BL23" s="100">
        <v>6.04</v>
      </c>
      <c r="BM23" s="100">
        <v>5.18</v>
      </c>
      <c r="BN23" s="100">
        <v>2.67</v>
      </c>
      <c r="BO23" s="100">
        <v>4.61</v>
      </c>
      <c r="BP23" s="100">
        <v>1.27</v>
      </c>
      <c r="BQ23" s="100">
        <v>1.8</v>
      </c>
      <c r="BR23" s="100">
        <v>2.89</v>
      </c>
      <c r="BS23" s="100">
        <v>2.3</v>
      </c>
      <c r="BT23" s="100">
        <v>4.53</v>
      </c>
      <c r="BU23" s="100">
        <v>0.47</v>
      </c>
      <c r="BV23" s="100">
        <v>4.65</v>
      </c>
      <c r="BW23" s="100">
        <v>0</v>
      </c>
      <c r="BX23" s="107">
        <f t="shared" si="0"/>
        <v>1617.19</v>
      </c>
    </row>
    <row r="24" spans="1:76" ht="15.75">
      <c r="A24" s="106">
        <v>23</v>
      </c>
      <c r="B24" s="106" t="s">
        <v>34</v>
      </c>
      <c r="C24" s="100">
        <v>7.46</v>
      </c>
      <c r="D24" s="100">
        <v>12.94</v>
      </c>
      <c r="E24" s="100">
        <v>15.67</v>
      </c>
      <c r="F24" s="100">
        <v>16.57</v>
      </c>
      <c r="G24" s="100">
        <v>20.51</v>
      </c>
      <c r="H24" s="100">
        <v>24.92</v>
      </c>
      <c r="I24" s="100">
        <v>33.96</v>
      </c>
      <c r="J24" s="100">
        <v>27.9</v>
      </c>
      <c r="K24" s="100">
        <v>38.86</v>
      </c>
      <c r="L24" s="100">
        <v>31.68</v>
      </c>
      <c r="M24" s="100">
        <v>44.64</v>
      </c>
      <c r="N24" s="100">
        <v>37.51</v>
      </c>
      <c r="O24" s="100">
        <v>39.33</v>
      </c>
      <c r="P24" s="100">
        <v>44.87</v>
      </c>
      <c r="Q24" s="100">
        <v>0</v>
      </c>
      <c r="R24" s="100">
        <v>1.52</v>
      </c>
      <c r="S24" s="100">
        <v>1.14</v>
      </c>
      <c r="T24" s="100">
        <v>3</v>
      </c>
      <c r="U24" s="100">
        <v>2.58</v>
      </c>
      <c r="V24" s="100">
        <v>0.88</v>
      </c>
      <c r="W24" s="100">
        <v>5.74</v>
      </c>
      <c r="X24" s="100">
        <v>2.8</v>
      </c>
      <c r="Y24" s="100">
        <v>3.43</v>
      </c>
      <c r="Z24" s="100">
        <v>2.07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0.91</v>
      </c>
      <c r="AI24" s="100">
        <v>0.79</v>
      </c>
      <c r="AJ24" s="100">
        <v>0</v>
      </c>
      <c r="AK24" s="100">
        <v>1.75</v>
      </c>
      <c r="AL24" s="100">
        <v>0</v>
      </c>
      <c r="AM24" s="100">
        <v>1.05</v>
      </c>
      <c r="AN24" s="100">
        <v>0.95</v>
      </c>
      <c r="AO24" s="100">
        <v>0.8</v>
      </c>
      <c r="AP24" s="100">
        <v>0</v>
      </c>
      <c r="AQ24" s="100">
        <v>1.5</v>
      </c>
      <c r="AR24" s="100">
        <v>0</v>
      </c>
      <c r="AS24" s="100">
        <v>17.74</v>
      </c>
      <c r="AT24" s="100">
        <v>8.08</v>
      </c>
      <c r="AU24" s="100">
        <v>8.27</v>
      </c>
      <c r="AV24" s="100">
        <v>14.17</v>
      </c>
      <c r="AW24" s="100">
        <v>14.08</v>
      </c>
      <c r="AX24" s="100">
        <v>123.54</v>
      </c>
      <c r="AY24" s="100">
        <v>125.65</v>
      </c>
      <c r="AZ24" s="100">
        <v>119.66</v>
      </c>
      <c r="BA24" s="100">
        <v>104.18</v>
      </c>
      <c r="BB24" s="100">
        <v>115.02</v>
      </c>
      <c r="BC24" s="100">
        <v>100.81</v>
      </c>
      <c r="BD24" s="100">
        <v>126.72</v>
      </c>
      <c r="BE24" s="100">
        <v>126.81</v>
      </c>
      <c r="BF24" s="100">
        <v>121.76</v>
      </c>
      <c r="BG24" s="100">
        <v>114.77</v>
      </c>
      <c r="BH24" s="100">
        <v>97.3</v>
      </c>
      <c r="BI24" s="100">
        <v>108</v>
      </c>
      <c r="BJ24" s="100">
        <v>105.82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7">
        <f t="shared" si="0"/>
        <v>1980.1099999999997</v>
      </c>
    </row>
    <row r="25" spans="1:76" ht="15.75">
      <c r="A25" s="106">
        <v>24</v>
      </c>
      <c r="B25" s="106" t="s">
        <v>35</v>
      </c>
      <c r="C25" s="100">
        <v>13.61</v>
      </c>
      <c r="D25" s="100">
        <v>21.29</v>
      </c>
      <c r="E25" s="100">
        <v>25.16</v>
      </c>
      <c r="F25" s="100">
        <v>20</v>
      </c>
      <c r="G25" s="100">
        <v>9.67</v>
      </c>
      <c r="H25" s="100">
        <v>15.41</v>
      </c>
      <c r="I25" s="100">
        <v>11.53</v>
      </c>
      <c r="J25" s="100">
        <v>7.68</v>
      </c>
      <c r="K25" s="100">
        <v>19.79</v>
      </c>
      <c r="L25" s="100">
        <v>6.45</v>
      </c>
      <c r="M25" s="100">
        <v>18.65</v>
      </c>
      <c r="N25" s="100">
        <v>11.91</v>
      </c>
      <c r="O25" s="100">
        <v>12.09</v>
      </c>
      <c r="P25" s="100">
        <v>11.09</v>
      </c>
      <c r="Q25" s="100">
        <v>0</v>
      </c>
      <c r="R25" s="100">
        <v>1.43</v>
      </c>
      <c r="S25" s="100">
        <v>2.08</v>
      </c>
      <c r="T25" s="100">
        <v>2.67</v>
      </c>
      <c r="U25" s="100">
        <v>0</v>
      </c>
      <c r="V25" s="100">
        <v>1.33</v>
      </c>
      <c r="W25" s="100">
        <v>0</v>
      </c>
      <c r="X25" s="100">
        <v>2.49</v>
      </c>
      <c r="Y25" s="100">
        <v>2.46</v>
      </c>
      <c r="Z25" s="100">
        <v>1.33</v>
      </c>
      <c r="AA25" s="100">
        <v>1.24</v>
      </c>
      <c r="AB25" s="100">
        <v>0.87</v>
      </c>
      <c r="AC25" s="100">
        <v>2.85</v>
      </c>
      <c r="AD25" s="100">
        <v>1.07</v>
      </c>
      <c r="AE25" s="100">
        <v>1.14</v>
      </c>
      <c r="AF25" s="100">
        <v>2.41</v>
      </c>
      <c r="AG25" s="100">
        <v>0</v>
      </c>
      <c r="AH25" s="100">
        <v>1.21</v>
      </c>
      <c r="AI25" s="100">
        <v>0</v>
      </c>
      <c r="AJ25" s="100">
        <v>0</v>
      </c>
      <c r="AK25" s="100">
        <v>1.14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1.73</v>
      </c>
      <c r="AR25" s="100">
        <v>5.84</v>
      </c>
      <c r="AS25" s="100">
        <v>24.29</v>
      </c>
      <c r="AT25" s="100">
        <v>16.32</v>
      </c>
      <c r="AU25" s="100">
        <v>8.73</v>
      </c>
      <c r="AV25" s="100">
        <v>12.08</v>
      </c>
      <c r="AW25" s="100">
        <v>0</v>
      </c>
      <c r="AX25" s="100">
        <v>150.22</v>
      </c>
      <c r="AY25" s="100">
        <v>145.24</v>
      </c>
      <c r="AZ25" s="100">
        <v>137.86</v>
      </c>
      <c r="BA25" s="100">
        <v>149.47</v>
      </c>
      <c r="BB25" s="100">
        <v>130.78</v>
      </c>
      <c r="BC25" s="100">
        <v>118.13</v>
      </c>
      <c r="BD25" s="100">
        <v>117.06</v>
      </c>
      <c r="BE25" s="100">
        <v>114.67</v>
      </c>
      <c r="BF25" s="100">
        <v>118.57</v>
      </c>
      <c r="BG25" s="100">
        <v>91.11</v>
      </c>
      <c r="BH25" s="100">
        <v>74.12</v>
      </c>
      <c r="BI25" s="100">
        <v>59.19</v>
      </c>
      <c r="BJ25" s="100">
        <v>41.39</v>
      </c>
      <c r="BK25" s="100">
        <v>19.15</v>
      </c>
      <c r="BL25" s="100">
        <v>8.08</v>
      </c>
      <c r="BM25" s="100">
        <v>7.22</v>
      </c>
      <c r="BN25" s="100">
        <v>6.66</v>
      </c>
      <c r="BO25" s="100">
        <v>3.64</v>
      </c>
      <c r="BP25" s="100">
        <v>3.41</v>
      </c>
      <c r="BQ25" s="100">
        <v>3.38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7">
        <f t="shared" si="0"/>
        <v>1798.3900000000006</v>
      </c>
    </row>
    <row r="26" spans="1:76" ht="15.75">
      <c r="A26" s="106">
        <v>25</v>
      </c>
      <c r="B26" s="106" t="s">
        <v>36</v>
      </c>
      <c r="C26" s="100">
        <v>41.01</v>
      </c>
      <c r="D26" s="100">
        <v>42.89</v>
      </c>
      <c r="E26" s="100">
        <v>54.18</v>
      </c>
      <c r="F26" s="100">
        <v>68.94</v>
      </c>
      <c r="G26" s="100">
        <v>61.56</v>
      </c>
      <c r="H26" s="100">
        <v>83.4</v>
      </c>
      <c r="I26" s="100">
        <v>86.39</v>
      </c>
      <c r="J26" s="100">
        <v>73.72</v>
      </c>
      <c r="K26" s="100">
        <v>74.34</v>
      </c>
      <c r="L26" s="100">
        <v>78.84</v>
      </c>
      <c r="M26" s="100">
        <v>106.76</v>
      </c>
      <c r="N26" s="100">
        <v>93.23</v>
      </c>
      <c r="O26" s="100">
        <v>42.2</v>
      </c>
      <c r="P26" s="100">
        <v>64</v>
      </c>
      <c r="Q26" s="100">
        <v>0</v>
      </c>
      <c r="R26" s="100">
        <v>1.06</v>
      </c>
      <c r="S26" s="100">
        <v>1.15</v>
      </c>
      <c r="T26" s="100">
        <v>0</v>
      </c>
      <c r="U26" s="100">
        <v>0</v>
      </c>
      <c r="V26" s="100">
        <v>0</v>
      </c>
      <c r="W26" s="100">
        <v>4.8</v>
      </c>
      <c r="X26" s="100">
        <v>1.11</v>
      </c>
      <c r="Y26" s="100">
        <v>0</v>
      </c>
      <c r="Z26" s="100">
        <v>2.26</v>
      </c>
      <c r="AA26" s="100">
        <v>0</v>
      </c>
      <c r="AB26" s="100">
        <v>0.97</v>
      </c>
      <c r="AC26" s="100">
        <v>0</v>
      </c>
      <c r="AD26" s="100">
        <v>7.17</v>
      </c>
      <c r="AE26" s="100">
        <v>0.04</v>
      </c>
      <c r="AF26" s="100">
        <v>0</v>
      </c>
      <c r="AG26" s="100">
        <v>0</v>
      </c>
      <c r="AH26" s="100">
        <v>1.24</v>
      </c>
      <c r="AI26" s="100">
        <v>0</v>
      </c>
      <c r="AJ26" s="100">
        <v>0.33</v>
      </c>
      <c r="AK26" s="100">
        <v>0</v>
      </c>
      <c r="AL26" s="100">
        <v>0</v>
      </c>
      <c r="AM26" s="100">
        <v>1.05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51.18</v>
      </c>
      <c r="AT26" s="100">
        <v>25.95</v>
      </c>
      <c r="AU26" s="100">
        <v>14.96</v>
      </c>
      <c r="AV26" s="100">
        <v>26.37</v>
      </c>
      <c r="AW26" s="100">
        <v>0</v>
      </c>
      <c r="AX26" s="100">
        <v>352.79</v>
      </c>
      <c r="AY26" s="100">
        <v>351.83</v>
      </c>
      <c r="AZ26" s="100">
        <v>367.68</v>
      </c>
      <c r="BA26" s="100">
        <v>387.68</v>
      </c>
      <c r="BB26" s="100">
        <v>318.91</v>
      </c>
      <c r="BC26" s="100">
        <v>332.23</v>
      </c>
      <c r="BD26" s="100">
        <v>329.7</v>
      </c>
      <c r="BE26" s="100">
        <v>299.41</v>
      </c>
      <c r="BF26" s="100">
        <v>289</v>
      </c>
      <c r="BG26" s="100">
        <v>259.94</v>
      </c>
      <c r="BH26" s="100">
        <v>242.39</v>
      </c>
      <c r="BI26" s="100">
        <v>217.19</v>
      </c>
      <c r="BJ26" s="100">
        <v>154.2</v>
      </c>
      <c r="BK26" s="100">
        <v>97.95</v>
      </c>
      <c r="BL26" s="100">
        <v>69.56</v>
      </c>
      <c r="BM26" s="100">
        <v>38.76</v>
      </c>
      <c r="BN26" s="100">
        <v>11.97</v>
      </c>
      <c r="BO26" s="100">
        <v>5.38</v>
      </c>
      <c r="BP26" s="100">
        <v>3.44</v>
      </c>
      <c r="BQ26" s="100">
        <v>8.36</v>
      </c>
      <c r="BR26" s="100">
        <v>8.13</v>
      </c>
      <c r="BS26" s="100">
        <v>7.47</v>
      </c>
      <c r="BT26" s="100">
        <v>11.2</v>
      </c>
      <c r="BU26" s="100">
        <v>10.61</v>
      </c>
      <c r="BV26" s="100">
        <v>5.81</v>
      </c>
      <c r="BW26" s="100">
        <v>1.2</v>
      </c>
      <c r="BX26" s="107">
        <f t="shared" si="0"/>
        <v>5293.8899999999985</v>
      </c>
    </row>
    <row r="27" spans="1:76" ht="15.75">
      <c r="A27" s="106">
        <v>26</v>
      </c>
      <c r="B27" s="106" t="s">
        <v>37</v>
      </c>
      <c r="C27" s="100">
        <v>21.41</v>
      </c>
      <c r="D27" s="100">
        <v>46.07</v>
      </c>
      <c r="E27" s="100">
        <v>80.59</v>
      </c>
      <c r="F27" s="100">
        <v>99.18</v>
      </c>
      <c r="G27" s="100">
        <v>107.54</v>
      </c>
      <c r="H27" s="100">
        <v>100.62</v>
      </c>
      <c r="I27" s="100">
        <v>80.38</v>
      </c>
      <c r="J27" s="100">
        <v>93.63</v>
      </c>
      <c r="K27" s="100">
        <v>91.05</v>
      </c>
      <c r="L27" s="100">
        <v>83.04</v>
      </c>
      <c r="M27" s="100">
        <v>109.36</v>
      </c>
      <c r="N27" s="100">
        <v>80.16</v>
      </c>
      <c r="O27" s="100">
        <v>87.03</v>
      </c>
      <c r="P27" s="100">
        <v>80.26</v>
      </c>
      <c r="Q27" s="100">
        <v>3.75</v>
      </c>
      <c r="R27" s="100">
        <v>0</v>
      </c>
      <c r="S27" s="100">
        <v>0.98</v>
      </c>
      <c r="T27" s="100">
        <v>1.8</v>
      </c>
      <c r="U27" s="100">
        <v>0</v>
      </c>
      <c r="V27" s="100">
        <v>0</v>
      </c>
      <c r="W27" s="100">
        <v>0</v>
      </c>
      <c r="X27" s="100">
        <v>0.9</v>
      </c>
      <c r="Y27" s="100">
        <v>3.19</v>
      </c>
      <c r="Z27" s="100">
        <v>1.7</v>
      </c>
      <c r="AA27" s="100">
        <v>4.29</v>
      </c>
      <c r="AB27" s="100">
        <v>0</v>
      </c>
      <c r="AC27" s="100">
        <v>0</v>
      </c>
      <c r="AD27" s="100">
        <v>1.76</v>
      </c>
      <c r="AE27" s="100">
        <v>0</v>
      </c>
      <c r="AF27" s="100">
        <v>0.16</v>
      </c>
      <c r="AG27" s="100">
        <v>0.14</v>
      </c>
      <c r="AH27" s="100">
        <v>0.8</v>
      </c>
      <c r="AI27" s="100">
        <v>1.23</v>
      </c>
      <c r="AJ27" s="100">
        <v>0</v>
      </c>
      <c r="AK27" s="100">
        <v>0</v>
      </c>
      <c r="AL27" s="100">
        <v>0.26</v>
      </c>
      <c r="AM27" s="100">
        <v>0</v>
      </c>
      <c r="AN27" s="100">
        <v>0</v>
      </c>
      <c r="AO27" s="100">
        <v>0.31</v>
      </c>
      <c r="AP27" s="100">
        <v>0.22</v>
      </c>
      <c r="AQ27" s="100">
        <v>1.16</v>
      </c>
      <c r="AR27" s="100">
        <v>0.77</v>
      </c>
      <c r="AS27" s="100">
        <v>78.15</v>
      </c>
      <c r="AT27" s="100">
        <v>58.57</v>
      </c>
      <c r="AU27" s="100">
        <v>67.56</v>
      </c>
      <c r="AV27" s="100">
        <v>68.27</v>
      </c>
      <c r="AW27" s="100">
        <v>18.39</v>
      </c>
      <c r="AX27" s="100">
        <v>419.9</v>
      </c>
      <c r="AY27" s="100">
        <v>442.79</v>
      </c>
      <c r="AZ27" s="100">
        <v>407.11</v>
      </c>
      <c r="BA27" s="100">
        <v>390.34</v>
      </c>
      <c r="BB27" s="100">
        <v>403.67</v>
      </c>
      <c r="BC27" s="100">
        <v>392.91</v>
      </c>
      <c r="BD27" s="100">
        <v>370.38</v>
      </c>
      <c r="BE27" s="100">
        <v>365.51</v>
      </c>
      <c r="BF27" s="100">
        <v>370.47</v>
      </c>
      <c r="BG27" s="100">
        <v>362.24</v>
      </c>
      <c r="BH27" s="100">
        <v>272.78</v>
      </c>
      <c r="BI27" s="100">
        <v>335.91</v>
      </c>
      <c r="BJ27" s="100">
        <v>225.58</v>
      </c>
      <c r="BK27" s="100">
        <v>132.63</v>
      </c>
      <c r="BL27" s="100">
        <v>64.83</v>
      </c>
      <c r="BM27" s="100">
        <v>20.12</v>
      </c>
      <c r="BN27" s="100">
        <v>10.47</v>
      </c>
      <c r="BO27" s="100">
        <v>4</v>
      </c>
      <c r="BP27" s="100">
        <v>4.88</v>
      </c>
      <c r="BQ27" s="100">
        <v>6.55</v>
      </c>
      <c r="BR27" s="100">
        <v>10.13</v>
      </c>
      <c r="BS27" s="100">
        <v>10.68</v>
      </c>
      <c r="BT27" s="100">
        <v>8.62</v>
      </c>
      <c r="BU27" s="100">
        <v>8.66</v>
      </c>
      <c r="BV27" s="100">
        <v>6.94</v>
      </c>
      <c r="BW27" s="100">
        <v>4.59</v>
      </c>
      <c r="BX27" s="107">
        <f t="shared" si="0"/>
        <v>6527.370000000001</v>
      </c>
    </row>
    <row r="28" spans="1:76" ht="15.75">
      <c r="A28" s="106">
        <v>27</v>
      </c>
      <c r="B28" s="106" t="s">
        <v>38</v>
      </c>
      <c r="C28" s="100">
        <v>156.51</v>
      </c>
      <c r="D28" s="100">
        <v>168.28</v>
      </c>
      <c r="E28" s="100">
        <v>280.49</v>
      </c>
      <c r="F28" s="100">
        <v>278.62</v>
      </c>
      <c r="G28" s="100">
        <v>355.64</v>
      </c>
      <c r="H28" s="100">
        <v>319.43</v>
      </c>
      <c r="I28" s="100">
        <v>339.89</v>
      </c>
      <c r="J28" s="100">
        <v>373.19</v>
      </c>
      <c r="K28" s="100">
        <v>294.21</v>
      </c>
      <c r="L28" s="100">
        <v>280.65</v>
      </c>
      <c r="M28" s="100">
        <v>370.33</v>
      </c>
      <c r="N28" s="100">
        <v>264.44</v>
      </c>
      <c r="O28" s="100">
        <v>237.71</v>
      </c>
      <c r="P28" s="100">
        <v>199.82</v>
      </c>
      <c r="Q28" s="100">
        <v>16.91</v>
      </c>
      <c r="R28" s="100">
        <v>11.08</v>
      </c>
      <c r="S28" s="100">
        <v>10.04</v>
      </c>
      <c r="T28" s="100">
        <v>13.04</v>
      </c>
      <c r="U28" s="100">
        <v>13.84</v>
      </c>
      <c r="V28" s="100">
        <v>3.95</v>
      </c>
      <c r="W28" s="100">
        <v>7.52</v>
      </c>
      <c r="X28" s="100">
        <v>10</v>
      </c>
      <c r="Y28" s="100">
        <v>5.24</v>
      </c>
      <c r="Z28" s="100">
        <v>6.82</v>
      </c>
      <c r="AA28" s="100">
        <v>8.68</v>
      </c>
      <c r="AB28" s="100">
        <v>4.59</v>
      </c>
      <c r="AC28" s="100">
        <v>2</v>
      </c>
      <c r="AD28" s="100">
        <v>6.61</v>
      </c>
      <c r="AE28" s="100">
        <v>4.25</v>
      </c>
      <c r="AF28" s="100">
        <v>1.7</v>
      </c>
      <c r="AG28" s="100">
        <v>2.14</v>
      </c>
      <c r="AH28" s="100">
        <v>1.03</v>
      </c>
      <c r="AI28" s="100">
        <v>2.78</v>
      </c>
      <c r="AJ28" s="100">
        <v>4.49</v>
      </c>
      <c r="AK28" s="100">
        <v>4.06</v>
      </c>
      <c r="AL28" s="100">
        <v>1.46</v>
      </c>
      <c r="AM28" s="100">
        <v>0.77</v>
      </c>
      <c r="AN28" s="100">
        <v>7.29</v>
      </c>
      <c r="AO28" s="100">
        <v>1.76</v>
      </c>
      <c r="AP28" s="100">
        <v>5.28</v>
      </c>
      <c r="AQ28" s="100">
        <v>2.19</v>
      </c>
      <c r="AR28" s="100">
        <v>4.56</v>
      </c>
      <c r="AS28" s="100">
        <v>180.06</v>
      </c>
      <c r="AT28" s="100">
        <v>205.21</v>
      </c>
      <c r="AU28" s="100">
        <v>205.2</v>
      </c>
      <c r="AV28" s="100">
        <v>262.31</v>
      </c>
      <c r="AW28" s="100">
        <v>37.08</v>
      </c>
      <c r="AX28" s="100">
        <v>1637.24</v>
      </c>
      <c r="AY28" s="100">
        <v>1436.84</v>
      </c>
      <c r="AZ28" s="100">
        <v>1278.83</v>
      </c>
      <c r="BA28" s="100">
        <v>1310.77</v>
      </c>
      <c r="BB28" s="100">
        <v>1320.15</v>
      </c>
      <c r="BC28" s="100">
        <v>1451.03</v>
      </c>
      <c r="BD28" s="100">
        <v>1477.21</v>
      </c>
      <c r="BE28" s="100">
        <v>1493.72</v>
      </c>
      <c r="BF28" s="100">
        <v>1475.79</v>
      </c>
      <c r="BG28" s="100">
        <v>1325.11</v>
      </c>
      <c r="BH28" s="100">
        <v>1193.52</v>
      </c>
      <c r="BI28" s="100">
        <v>1072.57</v>
      </c>
      <c r="BJ28" s="100">
        <v>821.63</v>
      </c>
      <c r="BK28" s="100">
        <v>58.99</v>
      </c>
      <c r="BL28" s="100">
        <v>58.18</v>
      </c>
      <c r="BM28" s="100">
        <v>53.77</v>
      </c>
      <c r="BN28" s="100">
        <v>43.24</v>
      </c>
      <c r="BO28" s="100">
        <v>42.98</v>
      </c>
      <c r="BP28" s="100">
        <v>52.95</v>
      </c>
      <c r="BQ28" s="100">
        <v>39.11</v>
      </c>
      <c r="BR28" s="100">
        <v>48.02</v>
      </c>
      <c r="BS28" s="100">
        <v>54.17</v>
      </c>
      <c r="BT28" s="100">
        <v>36.62</v>
      </c>
      <c r="BU28" s="100">
        <v>28.62</v>
      </c>
      <c r="BV28" s="100">
        <v>21.85</v>
      </c>
      <c r="BW28" s="100">
        <v>10.01</v>
      </c>
      <c r="BX28" s="107">
        <f t="shared" si="0"/>
        <v>22816.07</v>
      </c>
    </row>
    <row r="29" spans="1:76" ht="15.75">
      <c r="A29" s="106">
        <v>28</v>
      </c>
      <c r="B29" s="106" t="s">
        <v>39</v>
      </c>
      <c r="C29" s="100">
        <v>45.38</v>
      </c>
      <c r="D29" s="100">
        <v>84.79</v>
      </c>
      <c r="E29" s="100">
        <v>117.69</v>
      </c>
      <c r="F29" s="100">
        <v>109.84</v>
      </c>
      <c r="G29" s="100">
        <v>139.03</v>
      </c>
      <c r="H29" s="100">
        <v>160.43</v>
      </c>
      <c r="I29" s="100">
        <v>165.28</v>
      </c>
      <c r="J29" s="100">
        <v>154.92</v>
      </c>
      <c r="K29" s="100">
        <v>185.39</v>
      </c>
      <c r="L29" s="100">
        <v>157.91</v>
      </c>
      <c r="M29" s="100">
        <v>192.26</v>
      </c>
      <c r="N29" s="100">
        <v>160.69</v>
      </c>
      <c r="O29" s="100">
        <v>105.73</v>
      </c>
      <c r="P29" s="100">
        <v>95.24</v>
      </c>
      <c r="Q29" s="100">
        <v>17.58</v>
      </c>
      <c r="R29" s="100">
        <v>7.81</v>
      </c>
      <c r="S29" s="100">
        <v>7.87</v>
      </c>
      <c r="T29" s="100">
        <v>4.86</v>
      </c>
      <c r="U29" s="100">
        <v>9.63</v>
      </c>
      <c r="V29" s="100">
        <v>6.74</v>
      </c>
      <c r="W29" s="100">
        <v>6.65</v>
      </c>
      <c r="X29" s="100">
        <v>12.85</v>
      </c>
      <c r="Y29" s="100">
        <v>5.04</v>
      </c>
      <c r="Z29" s="100">
        <v>20.76</v>
      </c>
      <c r="AA29" s="100">
        <v>10.9</v>
      </c>
      <c r="AB29" s="100">
        <v>7.81</v>
      </c>
      <c r="AC29" s="100">
        <v>3.89</v>
      </c>
      <c r="AD29" s="100">
        <v>8.19</v>
      </c>
      <c r="AE29" s="100">
        <v>3.89</v>
      </c>
      <c r="AF29" s="100">
        <v>4.71</v>
      </c>
      <c r="AG29" s="100">
        <v>0</v>
      </c>
      <c r="AH29" s="100">
        <v>2.13</v>
      </c>
      <c r="AI29" s="100">
        <v>1.96</v>
      </c>
      <c r="AJ29" s="100">
        <v>0.97</v>
      </c>
      <c r="AK29" s="100">
        <v>0.16</v>
      </c>
      <c r="AL29" s="100">
        <v>0</v>
      </c>
      <c r="AM29" s="100">
        <v>2.04</v>
      </c>
      <c r="AN29" s="100">
        <v>5.28</v>
      </c>
      <c r="AO29" s="100">
        <v>1.8</v>
      </c>
      <c r="AP29" s="100">
        <v>3.53</v>
      </c>
      <c r="AQ29" s="100">
        <v>4.94</v>
      </c>
      <c r="AR29" s="100">
        <v>3.44</v>
      </c>
      <c r="AS29" s="100">
        <v>88.26</v>
      </c>
      <c r="AT29" s="100">
        <v>55.71</v>
      </c>
      <c r="AU29" s="100">
        <v>75.11</v>
      </c>
      <c r="AV29" s="100">
        <v>136.51</v>
      </c>
      <c r="AW29" s="100">
        <v>30.52</v>
      </c>
      <c r="AX29" s="100">
        <v>853.75</v>
      </c>
      <c r="AY29" s="100">
        <v>819.4</v>
      </c>
      <c r="AZ29" s="100">
        <v>773.51</v>
      </c>
      <c r="BA29" s="100">
        <v>715.63</v>
      </c>
      <c r="BB29" s="100">
        <v>752.61</v>
      </c>
      <c r="BC29" s="100">
        <v>752.06</v>
      </c>
      <c r="BD29" s="100">
        <v>736.72</v>
      </c>
      <c r="BE29" s="100">
        <v>753.25</v>
      </c>
      <c r="BF29" s="100">
        <v>764.41</v>
      </c>
      <c r="BG29" s="100">
        <v>754.56</v>
      </c>
      <c r="BH29" s="100">
        <v>627.58</v>
      </c>
      <c r="BI29" s="100">
        <v>535.31</v>
      </c>
      <c r="BJ29" s="100">
        <v>456.24</v>
      </c>
      <c r="BK29" s="100">
        <v>159.21</v>
      </c>
      <c r="BL29" s="100">
        <v>99.37</v>
      </c>
      <c r="BM29" s="100">
        <v>84.83</v>
      </c>
      <c r="BN29" s="100">
        <v>43.15</v>
      </c>
      <c r="BO29" s="100">
        <v>23.7</v>
      </c>
      <c r="BP29" s="100">
        <v>19.55</v>
      </c>
      <c r="BQ29" s="100">
        <v>19.37</v>
      </c>
      <c r="BR29" s="100">
        <v>15.69</v>
      </c>
      <c r="BS29" s="100">
        <v>15.9</v>
      </c>
      <c r="BT29" s="100">
        <v>29.8</v>
      </c>
      <c r="BU29" s="100">
        <v>20.55</v>
      </c>
      <c r="BV29" s="100">
        <v>13.26</v>
      </c>
      <c r="BW29" s="100">
        <v>6.77</v>
      </c>
      <c r="BX29" s="107">
        <f t="shared" si="0"/>
        <v>12272.299999999997</v>
      </c>
    </row>
    <row r="30" spans="1:76" ht="15.75">
      <c r="A30" s="106">
        <v>29</v>
      </c>
      <c r="B30" s="106" t="s">
        <v>40</v>
      </c>
      <c r="C30" s="100">
        <v>1233.56</v>
      </c>
      <c r="D30" s="100">
        <v>1613.79</v>
      </c>
      <c r="E30" s="100">
        <v>2683.04</v>
      </c>
      <c r="F30" s="100">
        <v>2956.69</v>
      </c>
      <c r="G30" s="100">
        <v>3352.9</v>
      </c>
      <c r="H30" s="100">
        <v>3449.22</v>
      </c>
      <c r="I30" s="100">
        <v>3649.27</v>
      </c>
      <c r="J30" s="100">
        <v>3443.79</v>
      </c>
      <c r="K30" s="100">
        <v>3423.7</v>
      </c>
      <c r="L30" s="100">
        <v>2003.19</v>
      </c>
      <c r="M30" s="100">
        <v>2030.11</v>
      </c>
      <c r="N30" s="100">
        <v>1580.95</v>
      </c>
      <c r="O30" s="100">
        <v>1488.17</v>
      </c>
      <c r="P30" s="100">
        <v>1404.37</v>
      </c>
      <c r="Q30" s="100">
        <v>73.57</v>
      </c>
      <c r="R30" s="100">
        <v>59.43</v>
      </c>
      <c r="S30" s="100">
        <v>67.04</v>
      </c>
      <c r="T30" s="100">
        <v>81.36</v>
      </c>
      <c r="U30" s="100">
        <v>58.81</v>
      </c>
      <c r="V30" s="100">
        <v>52.43</v>
      </c>
      <c r="W30" s="100">
        <v>72.31</v>
      </c>
      <c r="X30" s="100">
        <v>96.62</v>
      </c>
      <c r="Y30" s="100">
        <v>93.27</v>
      </c>
      <c r="Z30" s="100">
        <v>111.82</v>
      </c>
      <c r="AA30" s="100">
        <v>86.94</v>
      </c>
      <c r="AB30" s="100">
        <v>86.39</v>
      </c>
      <c r="AC30" s="100">
        <v>53.68</v>
      </c>
      <c r="AD30" s="100">
        <v>196.12</v>
      </c>
      <c r="AE30" s="100">
        <v>19.26</v>
      </c>
      <c r="AF30" s="100">
        <v>8.75</v>
      </c>
      <c r="AG30" s="100">
        <v>6.9</v>
      </c>
      <c r="AH30" s="100">
        <v>7.22</v>
      </c>
      <c r="AI30" s="100">
        <v>13.45</v>
      </c>
      <c r="AJ30" s="100">
        <v>22.19</v>
      </c>
      <c r="AK30" s="100">
        <v>34.22</v>
      </c>
      <c r="AL30" s="100">
        <v>26.57</v>
      </c>
      <c r="AM30" s="100">
        <v>30.49</v>
      </c>
      <c r="AN30" s="100">
        <v>33.73</v>
      </c>
      <c r="AO30" s="100">
        <v>48.54</v>
      </c>
      <c r="AP30" s="100">
        <v>34.82</v>
      </c>
      <c r="AQ30" s="100">
        <v>30</v>
      </c>
      <c r="AR30" s="100">
        <v>49.42</v>
      </c>
      <c r="AS30" s="100">
        <v>1391.12</v>
      </c>
      <c r="AT30" s="100">
        <v>1063.3</v>
      </c>
      <c r="AU30" s="100">
        <v>1530.3</v>
      </c>
      <c r="AV30" s="100">
        <v>2333.91</v>
      </c>
      <c r="AW30" s="100">
        <v>179.04</v>
      </c>
      <c r="AX30" s="100">
        <v>11469.6</v>
      </c>
      <c r="AY30" s="100">
        <v>10907.78</v>
      </c>
      <c r="AZ30" s="100">
        <v>9930.06</v>
      </c>
      <c r="BA30" s="100">
        <v>9325.75</v>
      </c>
      <c r="BB30" s="100">
        <v>9253.57</v>
      </c>
      <c r="BC30" s="100">
        <v>9910.71</v>
      </c>
      <c r="BD30" s="100">
        <v>10725.55</v>
      </c>
      <c r="BE30" s="100">
        <v>10669.68</v>
      </c>
      <c r="BF30" s="100">
        <v>11907.11</v>
      </c>
      <c r="BG30" s="100">
        <v>11143.55</v>
      </c>
      <c r="BH30" s="100">
        <v>9863.66</v>
      </c>
      <c r="BI30" s="100">
        <v>9044.99</v>
      </c>
      <c r="BJ30" s="100">
        <v>7239.5</v>
      </c>
      <c r="BK30" s="100">
        <v>2760.27</v>
      </c>
      <c r="BL30" s="100">
        <v>2580.84</v>
      </c>
      <c r="BM30" s="100">
        <v>2066.84</v>
      </c>
      <c r="BN30" s="100">
        <v>1783.93</v>
      </c>
      <c r="BO30" s="100">
        <v>1479.9</v>
      </c>
      <c r="BP30" s="100">
        <v>1124.33</v>
      </c>
      <c r="BQ30" s="100">
        <v>826.39</v>
      </c>
      <c r="BR30" s="100">
        <v>704.63</v>
      </c>
      <c r="BS30" s="100">
        <v>733.21</v>
      </c>
      <c r="BT30" s="100">
        <v>599.09</v>
      </c>
      <c r="BU30" s="100">
        <v>573.06</v>
      </c>
      <c r="BV30" s="100">
        <v>471.21</v>
      </c>
      <c r="BW30" s="100">
        <v>281.67</v>
      </c>
      <c r="BX30" s="107">
        <f t="shared" si="0"/>
        <v>189742.64999999997</v>
      </c>
    </row>
    <row r="31" spans="1:76" ht="15.75">
      <c r="A31" s="106">
        <v>30</v>
      </c>
      <c r="B31" s="106" t="s">
        <v>41</v>
      </c>
      <c r="C31" s="100">
        <v>11.06</v>
      </c>
      <c r="D31" s="100">
        <v>40.77</v>
      </c>
      <c r="E31" s="100">
        <v>48.36</v>
      </c>
      <c r="F31" s="100">
        <v>48.79</v>
      </c>
      <c r="G31" s="100">
        <v>43.18</v>
      </c>
      <c r="H31" s="100">
        <v>45.28</v>
      </c>
      <c r="I31" s="100">
        <v>33.66</v>
      </c>
      <c r="J31" s="100">
        <v>49.56</v>
      </c>
      <c r="K31" s="100">
        <v>26.94</v>
      </c>
      <c r="L31" s="100">
        <v>40.38</v>
      </c>
      <c r="M31" s="100">
        <v>44.04</v>
      </c>
      <c r="N31" s="100">
        <v>37.7</v>
      </c>
      <c r="O31" s="100">
        <v>22.66</v>
      </c>
      <c r="P31" s="100">
        <v>19.13</v>
      </c>
      <c r="Q31" s="100">
        <v>1.91</v>
      </c>
      <c r="R31" s="100">
        <v>0</v>
      </c>
      <c r="S31" s="100">
        <v>1.05</v>
      </c>
      <c r="T31" s="100">
        <v>0</v>
      </c>
      <c r="U31" s="100">
        <v>1.04</v>
      </c>
      <c r="V31" s="100">
        <v>1.22</v>
      </c>
      <c r="W31" s="100">
        <v>2.17</v>
      </c>
      <c r="X31" s="100">
        <v>0</v>
      </c>
      <c r="Y31" s="100">
        <v>1.03</v>
      </c>
      <c r="Z31" s="100">
        <v>0</v>
      </c>
      <c r="AA31" s="100">
        <v>0</v>
      </c>
      <c r="AB31" s="100">
        <v>0</v>
      </c>
      <c r="AC31" s="100">
        <v>0</v>
      </c>
      <c r="AD31" s="100">
        <v>1.94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44.27</v>
      </c>
      <c r="AT31" s="100">
        <v>36.7</v>
      </c>
      <c r="AU31" s="100">
        <v>24.19</v>
      </c>
      <c r="AV31" s="100">
        <v>26.17</v>
      </c>
      <c r="AW31" s="100">
        <v>0</v>
      </c>
      <c r="AX31" s="100">
        <v>236.06</v>
      </c>
      <c r="AY31" s="100">
        <v>243.83</v>
      </c>
      <c r="AZ31" s="100">
        <v>223.57</v>
      </c>
      <c r="BA31" s="100">
        <v>221.81</v>
      </c>
      <c r="BB31" s="100">
        <v>234.32</v>
      </c>
      <c r="BC31" s="100">
        <v>208.65</v>
      </c>
      <c r="BD31" s="100">
        <v>231.5</v>
      </c>
      <c r="BE31" s="100">
        <v>222.89</v>
      </c>
      <c r="BF31" s="100">
        <v>216.12</v>
      </c>
      <c r="BG31" s="100">
        <v>220.52</v>
      </c>
      <c r="BH31" s="100">
        <v>172.83</v>
      </c>
      <c r="BI31" s="100">
        <v>162.44</v>
      </c>
      <c r="BJ31" s="100">
        <v>152.46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0.36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7">
        <f t="shared" si="0"/>
        <v>3400.5599999999995</v>
      </c>
    </row>
    <row r="32" spans="1:76" ht="15.75">
      <c r="A32" s="106">
        <v>31</v>
      </c>
      <c r="B32" s="106" t="s">
        <v>42</v>
      </c>
      <c r="C32" s="100">
        <v>76.22</v>
      </c>
      <c r="D32" s="100">
        <v>113.61</v>
      </c>
      <c r="E32" s="100">
        <v>147.54</v>
      </c>
      <c r="F32" s="100">
        <v>106.37</v>
      </c>
      <c r="G32" s="100">
        <v>176.65</v>
      </c>
      <c r="H32" s="100">
        <v>230.79</v>
      </c>
      <c r="I32" s="100">
        <v>245.47</v>
      </c>
      <c r="J32" s="100">
        <v>235.76</v>
      </c>
      <c r="K32" s="100">
        <v>255.53</v>
      </c>
      <c r="L32" s="100">
        <v>277.48</v>
      </c>
      <c r="M32" s="100">
        <v>344.53</v>
      </c>
      <c r="N32" s="100">
        <v>260.38</v>
      </c>
      <c r="O32" s="100">
        <v>251.99</v>
      </c>
      <c r="P32" s="100">
        <v>194.63</v>
      </c>
      <c r="Q32" s="100">
        <v>8.66</v>
      </c>
      <c r="R32" s="100">
        <v>4.65</v>
      </c>
      <c r="S32" s="100">
        <v>6.83</v>
      </c>
      <c r="T32" s="100">
        <v>7.27</v>
      </c>
      <c r="U32" s="100">
        <v>10.32</v>
      </c>
      <c r="V32" s="100">
        <v>6.81</v>
      </c>
      <c r="W32" s="100">
        <v>2.94</v>
      </c>
      <c r="X32" s="100">
        <v>9.11</v>
      </c>
      <c r="Y32" s="100">
        <v>5.09</v>
      </c>
      <c r="Z32" s="100">
        <v>5.02</v>
      </c>
      <c r="AA32" s="100">
        <v>15.35</v>
      </c>
      <c r="AB32" s="100">
        <v>9.07</v>
      </c>
      <c r="AC32" s="100">
        <v>6.38</v>
      </c>
      <c r="AD32" s="100">
        <v>10.64</v>
      </c>
      <c r="AE32" s="100">
        <v>2.16</v>
      </c>
      <c r="AF32" s="100">
        <v>0.19</v>
      </c>
      <c r="AG32" s="100">
        <v>3.38</v>
      </c>
      <c r="AH32" s="100">
        <v>1.48</v>
      </c>
      <c r="AI32" s="100">
        <v>2.16</v>
      </c>
      <c r="AJ32" s="100">
        <v>0</v>
      </c>
      <c r="AK32" s="100">
        <v>8.09</v>
      </c>
      <c r="AL32" s="100">
        <v>2.13</v>
      </c>
      <c r="AM32" s="100">
        <v>0</v>
      </c>
      <c r="AN32" s="100">
        <v>1.99</v>
      </c>
      <c r="AO32" s="100">
        <v>4.43</v>
      </c>
      <c r="AP32" s="100">
        <v>1.81</v>
      </c>
      <c r="AQ32" s="100">
        <v>4.61</v>
      </c>
      <c r="AR32" s="100">
        <v>5.7</v>
      </c>
      <c r="AS32" s="100">
        <v>98.03</v>
      </c>
      <c r="AT32" s="100">
        <v>151.33</v>
      </c>
      <c r="AU32" s="100">
        <v>191.52</v>
      </c>
      <c r="AV32" s="100">
        <v>175.83</v>
      </c>
      <c r="AW32" s="100">
        <v>25.93</v>
      </c>
      <c r="AX32" s="100">
        <v>1157.19</v>
      </c>
      <c r="AY32" s="100">
        <v>1127.15</v>
      </c>
      <c r="AZ32" s="100">
        <v>1082.33</v>
      </c>
      <c r="BA32" s="100">
        <v>1036.22</v>
      </c>
      <c r="BB32" s="100">
        <v>979.35</v>
      </c>
      <c r="BC32" s="100">
        <v>1019.86</v>
      </c>
      <c r="BD32" s="100">
        <v>1049.08</v>
      </c>
      <c r="BE32" s="100">
        <v>1072.55</v>
      </c>
      <c r="BF32" s="100">
        <v>1074.1</v>
      </c>
      <c r="BG32" s="100">
        <v>1089.6</v>
      </c>
      <c r="BH32" s="100">
        <v>898.06</v>
      </c>
      <c r="BI32" s="100">
        <v>921.36</v>
      </c>
      <c r="BJ32" s="100">
        <v>671.84</v>
      </c>
      <c r="BK32" s="100">
        <v>199.35</v>
      </c>
      <c r="BL32" s="100">
        <v>168.11</v>
      </c>
      <c r="BM32" s="100">
        <v>149.97</v>
      </c>
      <c r="BN32" s="100">
        <v>94.98</v>
      </c>
      <c r="BO32" s="100">
        <v>53.63</v>
      </c>
      <c r="BP32" s="100">
        <v>25.54</v>
      </c>
      <c r="BQ32" s="100">
        <v>29.68</v>
      </c>
      <c r="BR32" s="100">
        <v>25.22</v>
      </c>
      <c r="BS32" s="100">
        <v>19.41</v>
      </c>
      <c r="BT32" s="100">
        <v>41</v>
      </c>
      <c r="BU32" s="100">
        <v>23.9</v>
      </c>
      <c r="BV32" s="100">
        <v>31.24</v>
      </c>
      <c r="BW32" s="100">
        <v>18.08</v>
      </c>
      <c r="BX32" s="107">
        <f t="shared" si="0"/>
        <v>17764.660000000007</v>
      </c>
    </row>
    <row r="33" spans="1:76" ht="15.75">
      <c r="A33" s="106">
        <v>32</v>
      </c>
      <c r="B33" s="106" t="s">
        <v>43</v>
      </c>
      <c r="C33" s="100">
        <v>39.68</v>
      </c>
      <c r="D33" s="100">
        <v>99.93</v>
      </c>
      <c r="E33" s="100">
        <v>113.71</v>
      </c>
      <c r="F33" s="100">
        <v>132.16</v>
      </c>
      <c r="G33" s="100">
        <v>123.88</v>
      </c>
      <c r="H33" s="100">
        <v>102.93</v>
      </c>
      <c r="I33" s="100">
        <v>95.23</v>
      </c>
      <c r="J33" s="100">
        <v>83.98</v>
      </c>
      <c r="K33" s="100">
        <v>93.15</v>
      </c>
      <c r="L33" s="100">
        <v>95.35</v>
      </c>
      <c r="M33" s="100">
        <v>98.53</v>
      </c>
      <c r="N33" s="100">
        <v>78.92</v>
      </c>
      <c r="O33" s="100">
        <v>56.02</v>
      </c>
      <c r="P33" s="100">
        <v>58.99</v>
      </c>
      <c r="Q33" s="100">
        <v>12.42</v>
      </c>
      <c r="R33" s="100">
        <v>2.59</v>
      </c>
      <c r="S33" s="100">
        <v>2.68</v>
      </c>
      <c r="T33" s="100">
        <v>6.22</v>
      </c>
      <c r="U33" s="100">
        <v>8.36</v>
      </c>
      <c r="V33" s="100">
        <v>3.05</v>
      </c>
      <c r="W33" s="100">
        <v>11.36</v>
      </c>
      <c r="X33" s="100">
        <v>9.66</v>
      </c>
      <c r="Y33" s="100">
        <v>12.33</v>
      </c>
      <c r="Z33" s="100">
        <v>13.62</v>
      </c>
      <c r="AA33" s="100">
        <v>18.46</v>
      </c>
      <c r="AB33" s="100">
        <v>12.11</v>
      </c>
      <c r="AC33" s="100">
        <v>7.54</v>
      </c>
      <c r="AD33" s="100">
        <v>1.09</v>
      </c>
      <c r="AE33" s="100">
        <v>0</v>
      </c>
      <c r="AF33" s="100">
        <v>0.09</v>
      </c>
      <c r="AG33" s="100">
        <v>0</v>
      </c>
      <c r="AH33" s="100">
        <v>0.12</v>
      </c>
      <c r="AI33" s="100">
        <v>0</v>
      </c>
      <c r="AJ33" s="100">
        <v>1.01</v>
      </c>
      <c r="AK33" s="100">
        <v>1.02</v>
      </c>
      <c r="AL33" s="100">
        <v>0.25</v>
      </c>
      <c r="AM33" s="100">
        <v>0</v>
      </c>
      <c r="AN33" s="100">
        <v>1.23</v>
      </c>
      <c r="AO33" s="100">
        <v>0</v>
      </c>
      <c r="AP33" s="100">
        <v>0.32</v>
      </c>
      <c r="AQ33" s="100">
        <v>0</v>
      </c>
      <c r="AR33" s="100">
        <v>0.15</v>
      </c>
      <c r="AS33" s="100">
        <v>90.02</v>
      </c>
      <c r="AT33" s="100">
        <v>57.18</v>
      </c>
      <c r="AU33" s="100">
        <v>69.85</v>
      </c>
      <c r="AV33" s="100">
        <v>82.6</v>
      </c>
      <c r="AW33" s="100">
        <v>6.99</v>
      </c>
      <c r="AX33" s="100">
        <v>555.1</v>
      </c>
      <c r="AY33" s="100">
        <v>503.23</v>
      </c>
      <c r="AZ33" s="100">
        <v>439.1</v>
      </c>
      <c r="BA33" s="100">
        <v>444.11</v>
      </c>
      <c r="BB33" s="100">
        <v>412.87</v>
      </c>
      <c r="BC33" s="100">
        <v>421.47</v>
      </c>
      <c r="BD33" s="100">
        <v>456.13</v>
      </c>
      <c r="BE33" s="100">
        <v>434.89</v>
      </c>
      <c r="BF33" s="100">
        <v>448.2</v>
      </c>
      <c r="BG33" s="100">
        <v>313.53</v>
      </c>
      <c r="BH33" s="100">
        <v>325.27</v>
      </c>
      <c r="BI33" s="100">
        <v>293.39</v>
      </c>
      <c r="BJ33" s="100">
        <v>252.96</v>
      </c>
      <c r="BK33" s="100">
        <v>10.16</v>
      </c>
      <c r="BL33" s="100">
        <v>4.7</v>
      </c>
      <c r="BM33" s="100">
        <v>5.92</v>
      </c>
      <c r="BN33" s="100">
        <v>5.66</v>
      </c>
      <c r="BO33" s="100">
        <v>4.2</v>
      </c>
      <c r="BP33" s="100">
        <v>6.18</v>
      </c>
      <c r="BQ33" s="100">
        <v>2.1</v>
      </c>
      <c r="BR33" s="100">
        <v>3.71</v>
      </c>
      <c r="BS33" s="100">
        <v>0</v>
      </c>
      <c r="BT33" s="100">
        <v>0.84</v>
      </c>
      <c r="BU33" s="100">
        <v>0</v>
      </c>
      <c r="BV33" s="100">
        <v>1.68</v>
      </c>
      <c r="BW33" s="100">
        <v>4.03</v>
      </c>
      <c r="BX33" s="107">
        <f t="shared" si="0"/>
        <v>7054.209999999999</v>
      </c>
    </row>
    <row r="34" spans="1:76" ht="15.75">
      <c r="A34" s="106">
        <v>33</v>
      </c>
      <c r="B34" s="106" t="s">
        <v>44</v>
      </c>
      <c r="C34" s="100">
        <v>69.46</v>
      </c>
      <c r="D34" s="100">
        <v>10.08</v>
      </c>
      <c r="E34" s="100">
        <v>10.28</v>
      </c>
      <c r="F34" s="100">
        <v>9.53</v>
      </c>
      <c r="G34" s="100">
        <v>16.56</v>
      </c>
      <c r="H34" s="100">
        <v>7.32</v>
      </c>
      <c r="I34" s="100">
        <v>12.79</v>
      </c>
      <c r="J34" s="100">
        <v>13.44</v>
      </c>
      <c r="K34" s="100">
        <v>13.19</v>
      </c>
      <c r="L34" s="100">
        <v>15.22</v>
      </c>
      <c r="M34" s="100">
        <v>29.28</v>
      </c>
      <c r="N34" s="100">
        <v>14.6</v>
      </c>
      <c r="O34" s="100">
        <v>8.52</v>
      </c>
      <c r="P34" s="100">
        <v>3.93</v>
      </c>
      <c r="Q34" s="100">
        <v>0</v>
      </c>
      <c r="R34" s="100">
        <v>0</v>
      </c>
      <c r="S34" s="100">
        <v>1.22</v>
      </c>
      <c r="T34" s="100">
        <v>1.08</v>
      </c>
      <c r="U34" s="100">
        <v>0</v>
      </c>
      <c r="V34" s="100">
        <v>1.03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0.16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0.16</v>
      </c>
      <c r="AR34" s="100">
        <v>0</v>
      </c>
      <c r="AS34" s="100">
        <v>4.15</v>
      </c>
      <c r="AT34" s="100">
        <v>11.91</v>
      </c>
      <c r="AU34" s="100">
        <v>6.02</v>
      </c>
      <c r="AV34" s="100">
        <v>21.06</v>
      </c>
      <c r="AW34" s="100">
        <v>0</v>
      </c>
      <c r="AX34" s="100">
        <v>105.86</v>
      </c>
      <c r="AY34" s="100">
        <v>88.6</v>
      </c>
      <c r="AZ34" s="100">
        <v>66.39</v>
      </c>
      <c r="BA34" s="100">
        <v>74.89</v>
      </c>
      <c r="BB34" s="100">
        <v>64.47</v>
      </c>
      <c r="BC34" s="100">
        <v>58.95</v>
      </c>
      <c r="BD34" s="100">
        <v>70.11</v>
      </c>
      <c r="BE34" s="100">
        <v>56.94</v>
      </c>
      <c r="BF34" s="100">
        <v>61.56</v>
      </c>
      <c r="BG34" s="100">
        <v>47.15</v>
      </c>
      <c r="BH34" s="100">
        <v>44.37</v>
      </c>
      <c r="BI34" s="100">
        <v>27.88</v>
      </c>
      <c r="BJ34" s="100">
        <v>5.98</v>
      </c>
      <c r="BK34" s="100">
        <v>8.5</v>
      </c>
      <c r="BL34" s="100">
        <v>2.87</v>
      </c>
      <c r="BM34" s="100">
        <v>0.86</v>
      </c>
      <c r="BN34" s="100">
        <v>1.24</v>
      </c>
      <c r="BO34" s="100">
        <v>0.74</v>
      </c>
      <c r="BP34" s="100">
        <v>0.79</v>
      </c>
      <c r="BQ34" s="100">
        <v>4.87</v>
      </c>
      <c r="BR34" s="100">
        <v>0.73</v>
      </c>
      <c r="BS34" s="100">
        <v>0</v>
      </c>
      <c r="BT34" s="100">
        <v>0</v>
      </c>
      <c r="BU34" s="100">
        <v>0</v>
      </c>
      <c r="BV34" s="100">
        <v>0.17</v>
      </c>
      <c r="BW34" s="100">
        <v>0</v>
      </c>
      <c r="BX34" s="107">
        <f t="shared" si="0"/>
        <v>1074.9099999999999</v>
      </c>
    </row>
    <row r="35" spans="1:76" ht="15.75">
      <c r="A35" s="106">
        <v>34</v>
      </c>
      <c r="B35" s="106" t="s">
        <v>45</v>
      </c>
      <c r="C35" s="100">
        <v>7.96</v>
      </c>
      <c r="D35" s="100">
        <v>12.96</v>
      </c>
      <c r="E35" s="100">
        <v>22.83</v>
      </c>
      <c r="F35" s="100">
        <v>11.97</v>
      </c>
      <c r="G35" s="100">
        <v>15.75</v>
      </c>
      <c r="H35" s="100">
        <v>13.12</v>
      </c>
      <c r="I35" s="100">
        <v>18.93</v>
      </c>
      <c r="J35" s="100">
        <v>11.06</v>
      </c>
      <c r="K35" s="100">
        <v>16.45</v>
      </c>
      <c r="L35" s="100">
        <v>6.91</v>
      </c>
      <c r="M35" s="100">
        <v>10.3</v>
      </c>
      <c r="N35" s="100">
        <v>6.55</v>
      </c>
      <c r="O35" s="100">
        <v>12.38</v>
      </c>
      <c r="P35" s="100">
        <v>8.25</v>
      </c>
      <c r="Q35" s="100">
        <v>0</v>
      </c>
      <c r="R35" s="100">
        <v>0</v>
      </c>
      <c r="S35" s="100">
        <v>1.12</v>
      </c>
      <c r="T35" s="100">
        <v>0.72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0.94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12.2</v>
      </c>
      <c r="AT35" s="100">
        <v>6.34</v>
      </c>
      <c r="AU35" s="100">
        <v>7.55</v>
      </c>
      <c r="AV35" s="100">
        <v>9.3</v>
      </c>
      <c r="AW35" s="100">
        <v>2.25</v>
      </c>
      <c r="AX35" s="100">
        <v>70.2</v>
      </c>
      <c r="AY35" s="100">
        <v>81.3</v>
      </c>
      <c r="AZ35" s="100">
        <v>75.04</v>
      </c>
      <c r="BA35" s="100">
        <v>72.33</v>
      </c>
      <c r="BB35" s="100">
        <v>92.89</v>
      </c>
      <c r="BC35" s="100">
        <v>78.96</v>
      </c>
      <c r="BD35" s="100">
        <v>72.24</v>
      </c>
      <c r="BE35" s="100">
        <v>62.77</v>
      </c>
      <c r="BF35" s="100">
        <v>70.91</v>
      </c>
      <c r="BG35" s="100">
        <v>54.56</v>
      </c>
      <c r="BH35" s="100">
        <v>57.71</v>
      </c>
      <c r="BI35" s="100">
        <v>36.5</v>
      </c>
      <c r="BJ35" s="100">
        <v>41.76</v>
      </c>
      <c r="BK35" s="100">
        <v>13.74</v>
      </c>
      <c r="BL35" s="100">
        <v>12.72</v>
      </c>
      <c r="BM35" s="100">
        <v>5.24</v>
      </c>
      <c r="BN35" s="100">
        <v>2.17</v>
      </c>
      <c r="BO35" s="100">
        <v>1.34</v>
      </c>
      <c r="BP35" s="100">
        <v>2.4</v>
      </c>
      <c r="BQ35" s="100">
        <v>0.87</v>
      </c>
      <c r="BR35" s="100">
        <v>0.91</v>
      </c>
      <c r="BS35" s="100">
        <v>1.94</v>
      </c>
      <c r="BT35" s="100">
        <v>0</v>
      </c>
      <c r="BU35" s="100">
        <v>1.37</v>
      </c>
      <c r="BV35" s="100">
        <v>0.77</v>
      </c>
      <c r="BW35" s="100">
        <v>0</v>
      </c>
      <c r="BX35" s="107">
        <f t="shared" si="0"/>
        <v>1126.48</v>
      </c>
    </row>
    <row r="36" spans="1:76" ht="15.75">
      <c r="A36" s="106">
        <v>35</v>
      </c>
      <c r="B36" s="106" t="s">
        <v>46</v>
      </c>
      <c r="C36" s="100">
        <v>213.77</v>
      </c>
      <c r="D36" s="100">
        <v>289.41</v>
      </c>
      <c r="E36" s="100">
        <v>406.68</v>
      </c>
      <c r="F36" s="100">
        <v>496.41</v>
      </c>
      <c r="G36" s="100">
        <v>510.72</v>
      </c>
      <c r="H36" s="100">
        <v>563.89</v>
      </c>
      <c r="I36" s="100">
        <v>567.6</v>
      </c>
      <c r="J36" s="100">
        <v>484.9</v>
      </c>
      <c r="K36" s="100">
        <v>613.18</v>
      </c>
      <c r="L36" s="100">
        <v>554.38</v>
      </c>
      <c r="M36" s="100">
        <v>503.24</v>
      </c>
      <c r="N36" s="100">
        <v>454.39</v>
      </c>
      <c r="O36" s="100">
        <v>452.24</v>
      </c>
      <c r="P36" s="100">
        <v>369.11</v>
      </c>
      <c r="Q36" s="100">
        <v>19.7</v>
      </c>
      <c r="R36" s="100">
        <v>22.1</v>
      </c>
      <c r="S36" s="100">
        <v>7.65</v>
      </c>
      <c r="T36" s="100">
        <v>18.55</v>
      </c>
      <c r="U36" s="100">
        <v>28.75</v>
      </c>
      <c r="V36" s="100">
        <v>8.32</v>
      </c>
      <c r="W36" s="100">
        <v>11.48</v>
      </c>
      <c r="X36" s="100">
        <v>18.82</v>
      </c>
      <c r="Y36" s="100">
        <v>18.81</v>
      </c>
      <c r="Z36" s="100">
        <v>18.66</v>
      </c>
      <c r="AA36" s="100">
        <v>11.59</v>
      </c>
      <c r="AB36" s="100">
        <v>11.94</v>
      </c>
      <c r="AC36" s="100">
        <v>11.06</v>
      </c>
      <c r="AD36" s="100">
        <v>21.44</v>
      </c>
      <c r="AE36" s="100">
        <v>5.88</v>
      </c>
      <c r="AF36" s="100">
        <v>0</v>
      </c>
      <c r="AG36" s="100">
        <v>0</v>
      </c>
      <c r="AH36" s="100">
        <v>4.16</v>
      </c>
      <c r="AI36" s="100">
        <v>2.84</v>
      </c>
      <c r="AJ36" s="100">
        <v>1.54</v>
      </c>
      <c r="AK36" s="100">
        <v>2.09</v>
      </c>
      <c r="AL36" s="100">
        <v>1.92</v>
      </c>
      <c r="AM36" s="100">
        <v>3.71</v>
      </c>
      <c r="AN36" s="100">
        <v>4.35</v>
      </c>
      <c r="AO36" s="100">
        <v>4.13</v>
      </c>
      <c r="AP36" s="100">
        <v>2.75</v>
      </c>
      <c r="AQ36" s="100">
        <v>3.02</v>
      </c>
      <c r="AR36" s="100">
        <v>5.82</v>
      </c>
      <c r="AS36" s="100">
        <v>393.84</v>
      </c>
      <c r="AT36" s="100">
        <v>402.44</v>
      </c>
      <c r="AU36" s="100">
        <v>410.96</v>
      </c>
      <c r="AV36" s="100">
        <v>373.41</v>
      </c>
      <c r="AW36" s="100">
        <v>62.24</v>
      </c>
      <c r="AX36" s="100">
        <v>3164.52</v>
      </c>
      <c r="AY36" s="100">
        <v>2810.82</v>
      </c>
      <c r="AZ36" s="100">
        <v>2701.97</v>
      </c>
      <c r="BA36" s="100">
        <v>2593.54</v>
      </c>
      <c r="BB36" s="100">
        <v>2535.77</v>
      </c>
      <c r="BC36" s="100">
        <v>2537.41</v>
      </c>
      <c r="BD36" s="100">
        <v>2667.41</v>
      </c>
      <c r="BE36" s="100">
        <v>2628.44</v>
      </c>
      <c r="BF36" s="100">
        <v>2609.01</v>
      </c>
      <c r="BG36" s="100">
        <v>2421.25</v>
      </c>
      <c r="BH36" s="100">
        <v>2044.61</v>
      </c>
      <c r="BI36" s="100">
        <v>2012.27</v>
      </c>
      <c r="BJ36" s="100">
        <v>1668.35</v>
      </c>
      <c r="BK36" s="100">
        <v>306.79</v>
      </c>
      <c r="BL36" s="100">
        <v>246.2</v>
      </c>
      <c r="BM36" s="100">
        <v>259.47</v>
      </c>
      <c r="BN36" s="100">
        <v>196.28</v>
      </c>
      <c r="BO36" s="100">
        <v>117.9</v>
      </c>
      <c r="BP36" s="100">
        <v>111.7</v>
      </c>
      <c r="BQ36" s="100">
        <v>44.49</v>
      </c>
      <c r="BR36" s="100">
        <v>36.41</v>
      </c>
      <c r="BS36" s="100">
        <v>51.05</v>
      </c>
      <c r="BT36" s="100">
        <v>69.48</v>
      </c>
      <c r="BU36" s="100">
        <v>45.71</v>
      </c>
      <c r="BV36" s="100">
        <v>44.28</v>
      </c>
      <c r="BW36" s="100">
        <v>39.76</v>
      </c>
      <c r="BX36" s="107">
        <f t="shared" si="0"/>
        <v>42358.78</v>
      </c>
    </row>
    <row r="37" spans="1:76" ht="15.75">
      <c r="A37" s="106">
        <v>36</v>
      </c>
      <c r="B37" s="106" t="s">
        <v>47</v>
      </c>
      <c r="C37" s="100">
        <v>565.89</v>
      </c>
      <c r="D37" s="100">
        <v>696.74</v>
      </c>
      <c r="E37" s="100">
        <v>848.66</v>
      </c>
      <c r="F37" s="100">
        <v>1072.88</v>
      </c>
      <c r="G37" s="100">
        <v>1471.63</v>
      </c>
      <c r="H37" s="100">
        <v>1453.37</v>
      </c>
      <c r="I37" s="100">
        <v>1487.77</v>
      </c>
      <c r="J37" s="100">
        <v>1426.21</v>
      </c>
      <c r="K37" s="100">
        <v>1340.34</v>
      </c>
      <c r="L37" s="100">
        <v>1236.56</v>
      </c>
      <c r="M37" s="100">
        <v>1184.6</v>
      </c>
      <c r="N37" s="100">
        <v>1163.76</v>
      </c>
      <c r="O37" s="100">
        <v>1086.9</v>
      </c>
      <c r="P37" s="100">
        <v>1087.62</v>
      </c>
      <c r="Q37" s="100">
        <v>120.52</v>
      </c>
      <c r="R37" s="100">
        <v>75.33</v>
      </c>
      <c r="S37" s="100">
        <v>62.15</v>
      </c>
      <c r="T37" s="100">
        <v>43.31</v>
      </c>
      <c r="U37" s="100">
        <v>54.44</v>
      </c>
      <c r="V37" s="100">
        <v>47.65</v>
      </c>
      <c r="W37" s="100">
        <v>55.73</v>
      </c>
      <c r="X37" s="100">
        <v>50.16</v>
      </c>
      <c r="Y37" s="100">
        <v>30.39</v>
      </c>
      <c r="Z37" s="100">
        <v>41.84</v>
      </c>
      <c r="AA37" s="100">
        <v>22.9</v>
      </c>
      <c r="AB37" s="100">
        <v>28.04</v>
      </c>
      <c r="AC37" s="100">
        <v>21.13</v>
      </c>
      <c r="AD37" s="100">
        <v>43.6</v>
      </c>
      <c r="AE37" s="100">
        <v>16.5</v>
      </c>
      <c r="AF37" s="100">
        <v>12.22</v>
      </c>
      <c r="AG37" s="100">
        <v>8.12</v>
      </c>
      <c r="AH37" s="100">
        <v>9.82</v>
      </c>
      <c r="AI37" s="100">
        <v>12.75</v>
      </c>
      <c r="AJ37" s="100">
        <v>9.73</v>
      </c>
      <c r="AK37" s="100">
        <v>15.8</v>
      </c>
      <c r="AL37" s="100">
        <v>13.82</v>
      </c>
      <c r="AM37" s="100">
        <v>6.07</v>
      </c>
      <c r="AN37" s="100">
        <v>8.6</v>
      </c>
      <c r="AO37" s="100">
        <v>5.34</v>
      </c>
      <c r="AP37" s="100">
        <v>10.81</v>
      </c>
      <c r="AQ37" s="100">
        <v>5.77</v>
      </c>
      <c r="AR37" s="100">
        <v>17.2</v>
      </c>
      <c r="AS37" s="100">
        <v>552.04</v>
      </c>
      <c r="AT37" s="100">
        <v>396.97</v>
      </c>
      <c r="AU37" s="100">
        <v>351.16</v>
      </c>
      <c r="AV37" s="100">
        <v>537.6</v>
      </c>
      <c r="AW37" s="100">
        <v>126.52</v>
      </c>
      <c r="AX37" s="100">
        <v>5497.75</v>
      </c>
      <c r="AY37" s="100">
        <v>4989.48</v>
      </c>
      <c r="AZ37" s="100">
        <v>4476.43</v>
      </c>
      <c r="BA37" s="100">
        <v>4475.18</v>
      </c>
      <c r="BB37" s="100">
        <v>4429.35</v>
      </c>
      <c r="BC37" s="100">
        <v>4406.26</v>
      </c>
      <c r="BD37" s="100">
        <v>4480.97</v>
      </c>
      <c r="BE37" s="100">
        <v>4234.73</v>
      </c>
      <c r="BF37" s="100">
        <v>4020.88</v>
      </c>
      <c r="BG37" s="100">
        <v>3941.52</v>
      </c>
      <c r="BH37" s="100">
        <v>3678.06</v>
      </c>
      <c r="BI37" s="100">
        <v>3182.18</v>
      </c>
      <c r="BJ37" s="100">
        <v>2847.26</v>
      </c>
      <c r="BK37" s="100">
        <v>1392.64</v>
      </c>
      <c r="BL37" s="100">
        <v>626.8</v>
      </c>
      <c r="BM37" s="100">
        <v>329.51</v>
      </c>
      <c r="BN37" s="100">
        <v>221.58</v>
      </c>
      <c r="BO37" s="100">
        <v>216.06</v>
      </c>
      <c r="BP37" s="100">
        <v>219.95</v>
      </c>
      <c r="BQ37" s="100">
        <v>202.7</v>
      </c>
      <c r="BR37" s="100">
        <v>201.15</v>
      </c>
      <c r="BS37" s="100">
        <v>263.23</v>
      </c>
      <c r="BT37" s="100">
        <v>226.5</v>
      </c>
      <c r="BU37" s="100">
        <v>292.55</v>
      </c>
      <c r="BV37" s="100">
        <v>240.89</v>
      </c>
      <c r="BW37" s="100">
        <v>230.52</v>
      </c>
      <c r="BX37" s="107">
        <f t="shared" si="0"/>
        <v>78261.08999999997</v>
      </c>
    </row>
    <row r="38" spans="1:76" ht="15.75">
      <c r="A38" s="106">
        <v>37</v>
      </c>
      <c r="B38" s="106" t="s">
        <v>48</v>
      </c>
      <c r="C38" s="100">
        <v>639.45</v>
      </c>
      <c r="D38" s="100">
        <v>390.31</v>
      </c>
      <c r="E38" s="100">
        <v>458.22</v>
      </c>
      <c r="F38" s="100">
        <v>501.94</v>
      </c>
      <c r="G38" s="100">
        <v>501.69</v>
      </c>
      <c r="H38" s="100">
        <v>519.68</v>
      </c>
      <c r="I38" s="100">
        <v>509.65</v>
      </c>
      <c r="J38" s="100">
        <v>573.75</v>
      </c>
      <c r="K38" s="100">
        <v>486.68</v>
      </c>
      <c r="L38" s="100">
        <v>451.97</v>
      </c>
      <c r="M38" s="100">
        <v>483.15</v>
      </c>
      <c r="N38" s="100">
        <v>427.42</v>
      </c>
      <c r="O38" s="100">
        <v>299.76</v>
      </c>
      <c r="P38" s="100">
        <v>230.87</v>
      </c>
      <c r="Q38" s="100">
        <v>17.31</v>
      </c>
      <c r="R38" s="100">
        <v>25.02</v>
      </c>
      <c r="S38" s="100">
        <v>18.89</v>
      </c>
      <c r="T38" s="100">
        <v>22.23</v>
      </c>
      <c r="U38" s="100">
        <v>19.92</v>
      </c>
      <c r="V38" s="100">
        <v>16.67</v>
      </c>
      <c r="W38" s="100">
        <v>13.46</v>
      </c>
      <c r="X38" s="100">
        <v>19.02</v>
      </c>
      <c r="Y38" s="100">
        <v>17.1</v>
      </c>
      <c r="Z38" s="100">
        <v>21.14</v>
      </c>
      <c r="AA38" s="100">
        <v>24.75</v>
      </c>
      <c r="AB38" s="100">
        <v>20.27</v>
      </c>
      <c r="AC38" s="100">
        <v>27.86</v>
      </c>
      <c r="AD38" s="100">
        <v>62.52</v>
      </c>
      <c r="AE38" s="100">
        <v>1.13</v>
      </c>
      <c r="AF38" s="100">
        <v>4.27</v>
      </c>
      <c r="AG38" s="100">
        <v>1.08</v>
      </c>
      <c r="AH38" s="100">
        <v>4.17</v>
      </c>
      <c r="AI38" s="100">
        <v>5.16</v>
      </c>
      <c r="AJ38" s="100">
        <v>3.05</v>
      </c>
      <c r="AK38" s="100">
        <v>10.04</v>
      </c>
      <c r="AL38" s="100">
        <v>3.29</v>
      </c>
      <c r="AM38" s="100">
        <v>5.77</v>
      </c>
      <c r="AN38" s="100">
        <v>8.68</v>
      </c>
      <c r="AO38" s="100">
        <v>4.64</v>
      </c>
      <c r="AP38" s="100">
        <v>6.4</v>
      </c>
      <c r="AQ38" s="100">
        <v>7.83</v>
      </c>
      <c r="AR38" s="100">
        <v>11.83</v>
      </c>
      <c r="AS38" s="100">
        <v>200.61</v>
      </c>
      <c r="AT38" s="100">
        <v>150.78</v>
      </c>
      <c r="AU38" s="100">
        <v>157.89</v>
      </c>
      <c r="AV38" s="100">
        <v>177.56</v>
      </c>
      <c r="AW38" s="100">
        <v>52.66</v>
      </c>
      <c r="AX38" s="100">
        <v>2210.03</v>
      </c>
      <c r="AY38" s="100">
        <v>2215.89</v>
      </c>
      <c r="AZ38" s="100">
        <v>2095.44</v>
      </c>
      <c r="BA38" s="100">
        <v>2111.22</v>
      </c>
      <c r="BB38" s="100">
        <v>1994.74</v>
      </c>
      <c r="BC38" s="100">
        <v>2046.83</v>
      </c>
      <c r="BD38" s="100">
        <v>2084.79</v>
      </c>
      <c r="BE38" s="100">
        <v>2043.73</v>
      </c>
      <c r="BF38" s="100">
        <v>1770.79</v>
      </c>
      <c r="BG38" s="100">
        <v>2029.21</v>
      </c>
      <c r="BH38" s="100">
        <v>1665.73</v>
      </c>
      <c r="BI38" s="100">
        <v>1658.92</v>
      </c>
      <c r="BJ38" s="100">
        <v>1328.72</v>
      </c>
      <c r="BK38" s="100">
        <v>39.34</v>
      </c>
      <c r="BL38" s="100">
        <v>46.05</v>
      </c>
      <c r="BM38" s="100">
        <v>29.61</v>
      </c>
      <c r="BN38" s="100">
        <v>23.61</v>
      </c>
      <c r="BO38" s="100">
        <v>16.25</v>
      </c>
      <c r="BP38" s="100">
        <v>17.04</v>
      </c>
      <c r="BQ38" s="100">
        <v>5.54</v>
      </c>
      <c r="BR38" s="100">
        <v>12.83</v>
      </c>
      <c r="BS38" s="100">
        <v>18.18</v>
      </c>
      <c r="BT38" s="100">
        <v>4.96</v>
      </c>
      <c r="BU38" s="100">
        <v>5.47</v>
      </c>
      <c r="BV38" s="100">
        <v>6.13</v>
      </c>
      <c r="BW38" s="100">
        <v>3.69</v>
      </c>
      <c r="BX38" s="107">
        <f t="shared" si="0"/>
        <v>33102.280000000006</v>
      </c>
    </row>
    <row r="39" spans="1:76" ht="15.75">
      <c r="A39" s="106">
        <v>38</v>
      </c>
      <c r="B39" s="106" t="s">
        <v>49</v>
      </c>
      <c r="C39" s="100">
        <v>39.11</v>
      </c>
      <c r="D39" s="100">
        <v>99.08</v>
      </c>
      <c r="E39" s="100">
        <v>123.79</v>
      </c>
      <c r="F39" s="100">
        <v>120.52</v>
      </c>
      <c r="G39" s="100">
        <v>115.24</v>
      </c>
      <c r="H39" s="100">
        <v>135.73</v>
      </c>
      <c r="I39" s="100">
        <v>146.67</v>
      </c>
      <c r="J39" s="100">
        <v>173.81</v>
      </c>
      <c r="K39" s="100">
        <v>142.6</v>
      </c>
      <c r="L39" s="100">
        <v>146.01</v>
      </c>
      <c r="M39" s="100">
        <v>144.52</v>
      </c>
      <c r="N39" s="100">
        <v>120.07</v>
      </c>
      <c r="O39" s="100">
        <v>103.66</v>
      </c>
      <c r="P39" s="100">
        <v>73.13</v>
      </c>
      <c r="Q39" s="100">
        <v>0</v>
      </c>
      <c r="R39" s="100">
        <v>0</v>
      </c>
      <c r="S39" s="100">
        <v>2.04</v>
      </c>
      <c r="T39" s="100">
        <v>4.01</v>
      </c>
      <c r="U39" s="100">
        <v>2.52</v>
      </c>
      <c r="V39" s="100">
        <v>0</v>
      </c>
      <c r="W39" s="100">
        <v>1.98</v>
      </c>
      <c r="X39" s="100">
        <v>0</v>
      </c>
      <c r="Y39" s="100">
        <v>0.92</v>
      </c>
      <c r="Z39" s="100">
        <v>0.9</v>
      </c>
      <c r="AA39" s="100">
        <v>0</v>
      </c>
      <c r="AB39" s="100">
        <v>0.82</v>
      </c>
      <c r="AC39" s="100">
        <v>0.76</v>
      </c>
      <c r="AD39" s="100">
        <v>3</v>
      </c>
      <c r="AE39" s="100">
        <v>0.08</v>
      </c>
      <c r="AF39" s="100">
        <v>0.08</v>
      </c>
      <c r="AG39" s="100">
        <v>0.16</v>
      </c>
      <c r="AH39" s="100">
        <v>0.07</v>
      </c>
      <c r="AI39" s="100">
        <v>0</v>
      </c>
      <c r="AJ39" s="100">
        <v>0</v>
      </c>
      <c r="AK39" s="100">
        <v>0</v>
      </c>
      <c r="AL39" s="100">
        <v>0</v>
      </c>
      <c r="AM39" s="100">
        <v>0.1</v>
      </c>
      <c r="AN39" s="100">
        <v>1.24</v>
      </c>
      <c r="AO39" s="100">
        <v>0.51</v>
      </c>
      <c r="AP39" s="100">
        <v>0.93</v>
      </c>
      <c r="AQ39" s="100">
        <v>0.5</v>
      </c>
      <c r="AR39" s="100">
        <v>0.15</v>
      </c>
      <c r="AS39" s="100">
        <v>38.36</v>
      </c>
      <c r="AT39" s="100">
        <v>34.61</v>
      </c>
      <c r="AU39" s="100">
        <v>36.5</v>
      </c>
      <c r="AV39" s="100">
        <v>30.27</v>
      </c>
      <c r="AW39" s="100">
        <v>8.56</v>
      </c>
      <c r="AX39" s="100">
        <v>417.05</v>
      </c>
      <c r="AY39" s="100">
        <v>359.85</v>
      </c>
      <c r="AZ39" s="100">
        <v>327.69</v>
      </c>
      <c r="BA39" s="100">
        <v>277.13</v>
      </c>
      <c r="BB39" s="100">
        <v>301.06</v>
      </c>
      <c r="BC39" s="100">
        <v>284.23</v>
      </c>
      <c r="BD39" s="100">
        <v>283.33</v>
      </c>
      <c r="BE39" s="100">
        <v>309.49</v>
      </c>
      <c r="BF39" s="100">
        <v>300.62</v>
      </c>
      <c r="BG39" s="100">
        <v>269.26</v>
      </c>
      <c r="BH39" s="100">
        <v>224.19</v>
      </c>
      <c r="BI39" s="100">
        <v>271.59</v>
      </c>
      <c r="BJ39" s="100">
        <v>156.58</v>
      </c>
      <c r="BK39" s="100">
        <v>12.2</v>
      </c>
      <c r="BL39" s="100">
        <v>12.14</v>
      </c>
      <c r="BM39" s="100">
        <v>10.65</v>
      </c>
      <c r="BN39" s="100">
        <v>11.14</v>
      </c>
      <c r="BO39" s="100">
        <v>4.48</v>
      </c>
      <c r="BP39" s="100">
        <v>3.39</v>
      </c>
      <c r="BQ39" s="100">
        <v>0.67</v>
      </c>
      <c r="BR39" s="100">
        <v>2.16</v>
      </c>
      <c r="BS39" s="100">
        <v>1.73</v>
      </c>
      <c r="BT39" s="100">
        <v>2.89</v>
      </c>
      <c r="BU39" s="100">
        <v>1.38</v>
      </c>
      <c r="BV39" s="100">
        <v>4.29</v>
      </c>
      <c r="BW39" s="100">
        <v>0.46</v>
      </c>
      <c r="BX39" s="107">
        <f t="shared" si="0"/>
        <v>5702.66</v>
      </c>
    </row>
    <row r="40" spans="1:76" ht="15.75">
      <c r="A40" s="106">
        <v>39</v>
      </c>
      <c r="B40" s="106" t="s">
        <v>50</v>
      </c>
      <c r="C40" s="100">
        <v>5.86</v>
      </c>
      <c r="D40" s="100">
        <v>25.52</v>
      </c>
      <c r="E40" s="100">
        <v>24.79</v>
      </c>
      <c r="F40" s="100">
        <v>13.38</v>
      </c>
      <c r="G40" s="100">
        <v>23.18</v>
      </c>
      <c r="H40" s="100">
        <v>9.83</v>
      </c>
      <c r="I40" s="100">
        <v>14.05</v>
      </c>
      <c r="J40" s="100">
        <v>12.53</v>
      </c>
      <c r="K40" s="100">
        <v>22.28</v>
      </c>
      <c r="L40" s="100">
        <v>27.44</v>
      </c>
      <c r="M40" s="100">
        <v>36.38</v>
      </c>
      <c r="N40" s="100">
        <v>29.12</v>
      </c>
      <c r="O40" s="100">
        <v>11.03</v>
      </c>
      <c r="P40" s="100">
        <v>13.22</v>
      </c>
      <c r="Q40" s="100">
        <v>0.92</v>
      </c>
      <c r="R40" s="100">
        <v>2.83</v>
      </c>
      <c r="S40" s="100">
        <v>0</v>
      </c>
      <c r="T40" s="100">
        <v>3.42</v>
      </c>
      <c r="U40" s="100">
        <v>0</v>
      </c>
      <c r="V40" s="100">
        <v>1.1</v>
      </c>
      <c r="W40" s="100">
        <v>1.37</v>
      </c>
      <c r="X40" s="100">
        <v>5.17</v>
      </c>
      <c r="Y40" s="100">
        <v>7.94</v>
      </c>
      <c r="Z40" s="100">
        <v>5.89</v>
      </c>
      <c r="AA40" s="100">
        <v>6.06</v>
      </c>
      <c r="AB40" s="100">
        <v>3.33</v>
      </c>
      <c r="AC40" s="100">
        <v>2.67</v>
      </c>
      <c r="AD40" s="100">
        <v>0</v>
      </c>
      <c r="AE40" s="100">
        <v>0</v>
      </c>
      <c r="AF40" s="100">
        <v>2.73</v>
      </c>
      <c r="AG40" s="100">
        <v>0.48</v>
      </c>
      <c r="AH40" s="100">
        <v>0</v>
      </c>
      <c r="AI40" s="100">
        <v>0</v>
      </c>
      <c r="AJ40" s="100">
        <v>1.07</v>
      </c>
      <c r="AK40" s="100">
        <v>0</v>
      </c>
      <c r="AL40" s="100">
        <v>0.35</v>
      </c>
      <c r="AM40" s="100">
        <v>0.25</v>
      </c>
      <c r="AN40" s="100">
        <v>0</v>
      </c>
      <c r="AO40" s="100">
        <v>0</v>
      </c>
      <c r="AP40" s="100">
        <v>0.52</v>
      </c>
      <c r="AQ40" s="100">
        <v>0</v>
      </c>
      <c r="AR40" s="100">
        <v>0</v>
      </c>
      <c r="AS40" s="100">
        <v>21.06</v>
      </c>
      <c r="AT40" s="100">
        <v>12.16</v>
      </c>
      <c r="AU40" s="100">
        <v>9.08</v>
      </c>
      <c r="AV40" s="100">
        <v>14.89</v>
      </c>
      <c r="AW40" s="100">
        <v>0</v>
      </c>
      <c r="AX40" s="100">
        <v>150.13</v>
      </c>
      <c r="AY40" s="100">
        <v>105.23</v>
      </c>
      <c r="AZ40" s="100">
        <v>106.05</v>
      </c>
      <c r="BA40" s="100">
        <v>100.58</v>
      </c>
      <c r="BB40" s="100">
        <v>102.61</v>
      </c>
      <c r="BC40" s="100">
        <v>88.36</v>
      </c>
      <c r="BD40" s="100">
        <v>87.98</v>
      </c>
      <c r="BE40" s="100">
        <v>82.53</v>
      </c>
      <c r="BF40" s="100">
        <v>71.92</v>
      </c>
      <c r="BG40" s="100">
        <v>72.72</v>
      </c>
      <c r="BH40" s="100">
        <v>40.64</v>
      </c>
      <c r="BI40" s="100">
        <v>51.39</v>
      </c>
      <c r="BJ40" s="100">
        <v>38.37</v>
      </c>
      <c r="BK40" s="100">
        <v>0.28</v>
      </c>
      <c r="BL40" s="100">
        <v>0</v>
      </c>
      <c r="BM40" s="100">
        <v>0</v>
      </c>
      <c r="BN40" s="100">
        <v>0.2</v>
      </c>
      <c r="BO40" s="100">
        <v>0</v>
      </c>
      <c r="BP40" s="100">
        <v>0.19</v>
      </c>
      <c r="BQ40" s="100">
        <v>0</v>
      </c>
      <c r="BR40" s="100">
        <v>0</v>
      </c>
      <c r="BS40" s="100">
        <v>0</v>
      </c>
      <c r="BT40" s="100">
        <v>0.15</v>
      </c>
      <c r="BU40" s="100">
        <v>0.09</v>
      </c>
      <c r="BV40" s="100">
        <v>0</v>
      </c>
      <c r="BW40" s="100">
        <v>0</v>
      </c>
      <c r="BX40" s="107">
        <f t="shared" si="0"/>
        <v>1471.3200000000004</v>
      </c>
    </row>
    <row r="41" spans="1:76" ht="15.75">
      <c r="A41" s="106">
        <v>40</v>
      </c>
      <c r="B41" s="106" t="s">
        <v>51</v>
      </c>
      <c r="C41" s="100">
        <v>86.55</v>
      </c>
      <c r="D41" s="100">
        <v>46.49</v>
      </c>
      <c r="E41" s="100">
        <v>47.52</v>
      </c>
      <c r="F41" s="100">
        <v>48.34</v>
      </c>
      <c r="G41" s="100">
        <v>41.32</v>
      </c>
      <c r="H41" s="100">
        <v>40.18</v>
      </c>
      <c r="I41" s="100">
        <v>40.56</v>
      </c>
      <c r="J41" s="100">
        <v>37.76</v>
      </c>
      <c r="K41" s="100">
        <v>38.42</v>
      </c>
      <c r="L41" s="100">
        <v>63.47</v>
      </c>
      <c r="M41" s="100">
        <v>65.11</v>
      </c>
      <c r="N41" s="100">
        <v>54.7</v>
      </c>
      <c r="O41" s="100">
        <v>42.54</v>
      </c>
      <c r="P41" s="100">
        <v>24.89</v>
      </c>
      <c r="Q41" s="100">
        <v>1.14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22.42</v>
      </c>
      <c r="AT41" s="100">
        <v>23.59</v>
      </c>
      <c r="AU41" s="100">
        <v>17.05</v>
      </c>
      <c r="AV41" s="100">
        <v>27.19</v>
      </c>
      <c r="AW41" s="100">
        <v>7.88</v>
      </c>
      <c r="AX41" s="100">
        <v>175.8</v>
      </c>
      <c r="AY41" s="100">
        <v>196.6</v>
      </c>
      <c r="AZ41" s="100">
        <v>149.56</v>
      </c>
      <c r="BA41" s="100">
        <v>127.18</v>
      </c>
      <c r="BB41" s="100">
        <v>141.82</v>
      </c>
      <c r="BC41" s="100">
        <v>120.38</v>
      </c>
      <c r="BD41" s="100">
        <v>159.81</v>
      </c>
      <c r="BE41" s="100">
        <v>150.31</v>
      </c>
      <c r="BF41" s="100">
        <v>128.66</v>
      </c>
      <c r="BG41" s="100">
        <v>146.73</v>
      </c>
      <c r="BH41" s="100">
        <v>95.66</v>
      </c>
      <c r="BI41" s="100">
        <v>105</v>
      </c>
      <c r="BJ41" s="100">
        <v>89.97</v>
      </c>
      <c r="BK41" s="100">
        <v>1.16</v>
      </c>
      <c r="BL41" s="100">
        <v>1.05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0.94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7">
        <f t="shared" si="0"/>
        <v>2567.7499999999995</v>
      </c>
    </row>
    <row r="42" spans="1:76" ht="15.75">
      <c r="A42" s="106">
        <v>41</v>
      </c>
      <c r="B42" s="106" t="s">
        <v>52</v>
      </c>
      <c r="C42" s="100">
        <v>336.45</v>
      </c>
      <c r="D42" s="100">
        <v>433.99</v>
      </c>
      <c r="E42" s="100">
        <v>610.49</v>
      </c>
      <c r="F42" s="100">
        <v>699.51</v>
      </c>
      <c r="G42" s="100">
        <v>787.25</v>
      </c>
      <c r="H42" s="100">
        <v>824.97</v>
      </c>
      <c r="I42" s="100">
        <v>898.86</v>
      </c>
      <c r="J42" s="100">
        <v>789.09</v>
      </c>
      <c r="K42" s="100">
        <v>770.14</v>
      </c>
      <c r="L42" s="100">
        <v>666.78</v>
      </c>
      <c r="M42" s="100">
        <v>837.89</v>
      </c>
      <c r="N42" s="100">
        <v>707.36</v>
      </c>
      <c r="O42" s="100">
        <v>615.57</v>
      </c>
      <c r="P42" s="100">
        <v>507.76</v>
      </c>
      <c r="Q42" s="100">
        <v>78.03</v>
      </c>
      <c r="R42" s="100">
        <v>54.44</v>
      </c>
      <c r="S42" s="100">
        <v>45.96</v>
      </c>
      <c r="T42" s="100">
        <v>30.45</v>
      </c>
      <c r="U42" s="100">
        <v>36.82</v>
      </c>
      <c r="V42" s="100">
        <v>22.61</v>
      </c>
      <c r="W42" s="100">
        <v>27.98</v>
      </c>
      <c r="X42" s="100">
        <v>26.97</v>
      </c>
      <c r="Y42" s="100">
        <v>16.42</v>
      </c>
      <c r="Z42" s="100">
        <v>17.15</v>
      </c>
      <c r="AA42" s="100">
        <v>13.81</v>
      </c>
      <c r="AB42" s="100">
        <v>10.86</v>
      </c>
      <c r="AC42" s="100">
        <v>5.08</v>
      </c>
      <c r="AD42" s="100">
        <v>19.85</v>
      </c>
      <c r="AE42" s="100">
        <v>3.65</v>
      </c>
      <c r="AF42" s="100">
        <v>3.51</v>
      </c>
      <c r="AG42" s="100">
        <v>2.27</v>
      </c>
      <c r="AH42" s="100">
        <v>0.38</v>
      </c>
      <c r="AI42" s="100">
        <v>3.98</v>
      </c>
      <c r="AJ42" s="100">
        <v>1.33</v>
      </c>
      <c r="AK42" s="100">
        <v>4.71</v>
      </c>
      <c r="AL42" s="100">
        <v>3.97</v>
      </c>
      <c r="AM42" s="100">
        <v>1.38</v>
      </c>
      <c r="AN42" s="100">
        <v>0.78</v>
      </c>
      <c r="AO42" s="100">
        <v>3.9</v>
      </c>
      <c r="AP42" s="100">
        <v>3.77</v>
      </c>
      <c r="AQ42" s="100">
        <v>5.89</v>
      </c>
      <c r="AR42" s="100">
        <v>10.46</v>
      </c>
      <c r="AS42" s="100">
        <v>321.84</v>
      </c>
      <c r="AT42" s="100">
        <v>239</v>
      </c>
      <c r="AU42" s="100">
        <v>239.71</v>
      </c>
      <c r="AV42" s="100">
        <v>280.28</v>
      </c>
      <c r="AW42" s="100">
        <v>92.96</v>
      </c>
      <c r="AX42" s="100">
        <v>2749.95</v>
      </c>
      <c r="AY42" s="100">
        <v>2515.68</v>
      </c>
      <c r="AZ42" s="100">
        <v>2274.78</v>
      </c>
      <c r="BA42" s="100">
        <v>2213.05</v>
      </c>
      <c r="BB42" s="100">
        <v>2314.85</v>
      </c>
      <c r="BC42" s="100">
        <v>2326.93</v>
      </c>
      <c r="BD42" s="100">
        <v>2470.52</v>
      </c>
      <c r="BE42" s="100">
        <v>2332.37</v>
      </c>
      <c r="BF42" s="100">
        <v>2297.53</v>
      </c>
      <c r="BG42" s="100">
        <v>2355.78</v>
      </c>
      <c r="BH42" s="100">
        <v>1962.62</v>
      </c>
      <c r="BI42" s="100">
        <v>1856.62</v>
      </c>
      <c r="BJ42" s="100">
        <v>1468.47</v>
      </c>
      <c r="BK42" s="100">
        <v>743.76</v>
      </c>
      <c r="BL42" s="100">
        <v>594.74</v>
      </c>
      <c r="BM42" s="100">
        <v>425.1</v>
      </c>
      <c r="BN42" s="100">
        <v>279.74</v>
      </c>
      <c r="BO42" s="100">
        <v>162.37</v>
      </c>
      <c r="BP42" s="100">
        <v>97.3</v>
      </c>
      <c r="BQ42" s="100">
        <v>85.07</v>
      </c>
      <c r="BR42" s="100">
        <v>87.49</v>
      </c>
      <c r="BS42" s="100">
        <v>67.1</v>
      </c>
      <c r="BT42" s="100">
        <v>113.35</v>
      </c>
      <c r="BU42" s="100">
        <v>82.93</v>
      </c>
      <c r="BV42" s="100">
        <v>69.7</v>
      </c>
      <c r="BW42" s="100">
        <v>34.22</v>
      </c>
      <c r="BX42" s="107">
        <f t="shared" si="0"/>
        <v>43098.329999999994</v>
      </c>
    </row>
    <row r="43" spans="1:76" ht="15.75">
      <c r="A43" s="106">
        <v>42</v>
      </c>
      <c r="B43" s="106" t="s">
        <v>53</v>
      </c>
      <c r="C43" s="100">
        <v>70.64</v>
      </c>
      <c r="D43" s="100">
        <v>415.8</v>
      </c>
      <c r="E43" s="100">
        <v>566.45</v>
      </c>
      <c r="F43" s="100">
        <v>555.92</v>
      </c>
      <c r="G43" s="100">
        <v>647.42</v>
      </c>
      <c r="H43" s="100">
        <v>696.61</v>
      </c>
      <c r="I43" s="100">
        <v>733.63</v>
      </c>
      <c r="J43" s="100">
        <v>708.99</v>
      </c>
      <c r="K43" s="100">
        <v>718.26</v>
      </c>
      <c r="L43" s="100">
        <v>634.33</v>
      </c>
      <c r="M43" s="100">
        <v>600.99</v>
      </c>
      <c r="N43" s="100">
        <v>640.47</v>
      </c>
      <c r="O43" s="100">
        <v>557.86</v>
      </c>
      <c r="P43" s="100">
        <v>497.97</v>
      </c>
      <c r="Q43" s="100">
        <v>107.79</v>
      </c>
      <c r="R43" s="100">
        <v>2.26</v>
      </c>
      <c r="S43" s="100">
        <v>6.15</v>
      </c>
      <c r="T43" s="100">
        <v>6.91</v>
      </c>
      <c r="U43" s="100">
        <v>0.44</v>
      </c>
      <c r="V43" s="100">
        <v>0.41</v>
      </c>
      <c r="W43" s="100">
        <v>0.68</v>
      </c>
      <c r="X43" s="100">
        <v>0.52</v>
      </c>
      <c r="Y43" s="100">
        <v>0.67</v>
      </c>
      <c r="Z43" s="100">
        <v>26.31</v>
      </c>
      <c r="AA43" s="100">
        <v>16.41</v>
      </c>
      <c r="AB43" s="100">
        <v>27.78</v>
      </c>
      <c r="AC43" s="100">
        <v>13.56</v>
      </c>
      <c r="AD43" s="100">
        <v>16.98</v>
      </c>
      <c r="AE43" s="100">
        <v>2.66</v>
      </c>
      <c r="AF43" s="100">
        <v>2.01</v>
      </c>
      <c r="AG43" s="100">
        <v>0.36</v>
      </c>
      <c r="AH43" s="100">
        <v>1.53</v>
      </c>
      <c r="AI43" s="100">
        <v>1.13</v>
      </c>
      <c r="AJ43" s="100">
        <v>0</v>
      </c>
      <c r="AK43" s="100">
        <v>0.49</v>
      </c>
      <c r="AL43" s="100">
        <v>1.45</v>
      </c>
      <c r="AM43" s="100">
        <v>0.23</v>
      </c>
      <c r="AN43" s="100">
        <v>3.32</v>
      </c>
      <c r="AO43" s="100">
        <v>2.08</v>
      </c>
      <c r="AP43" s="100">
        <v>0.32</v>
      </c>
      <c r="AQ43" s="100">
        <v>2.11</v>
      </c>
      <c r="AR43" s="100">
        <v>1.92</v>
      </c>
      <c r="AS43" s="100">
        <v>419.35</v>
      </c>
      <c r="AT43" s="100">
        <v>272.2</v>
      </c>
      <c r="AU43" s="100">
        <v>254.7</v>
      </c>
      <c r="AV43" s="100">
        <v>610.98</v>
      </c>
      <c r="AW43" s="100">
        <v>18.36</v>
      </c>
      <c r="AX43" s="100">
        <v>2889.92</v>
      </c>
      <c r="AY43" s="100">
        <v>2666.26</v>
      </c>
      <c r="AZ43" s="100">
        <v>2355.47</v>
      </c>
      <c r="BA43" s="100">
        <v>2466.3</v>
      </c>
      <c r="BB43" s="100">
        <v>2477.92</v>
      </c>
      <c r="BC43" s="100">
        <v>2718.41</v>
      </c>
      <c r="BD43" s="100">
        <v>2630.71</v>
      </c>
      <c r="BE43" s="100">
        <v>2708.43</v>
      </c>
      <c r="BF43" s="100">
        <v>2526.31</v>
      </c>
      <c r="BG43" s="100">
        <v>2296.52</v>
      </c>
      <c r="BH43" s="100">
        <v>2256.34</v>
      </c>
      <c r="BI43" s="100">
        <v>1976.62</v>
      </c>
      <c r="BJ43" s="100">
        <v>1391.13</v>
      </c>
      <c r="BK43" s="100">
        <v>242.58</v>
      </c>
      <c r="BL43" s="100">
        <v>172.87</v>
      </c>
      <c r="BM43" s="100">
        <v>140.73</v>
      </c>
      <c r="BN43" s="100">
        <v>137.72</v>
      </c>
      <c r="BO43" s="100">
        <v>143.57</v>
      </c>
      <c r="BP43" s="100">
        <v>94.88</v>
      </c>
      <c r="BQ43" s="100">
        <v>54.35</v>
      </c>
      <c r="BR43" s="100">
        <v>57.89</v>
      </c>
      <c r="BS43" s="100">
        <v>49.66</v>
      </c>
      <c r="BT43" s="100">
        <v>29.04</v>
      </c>
      <c r="BU43" s="100">
        <v>39.58</v>
      </c>
      <c r="BV43" s="100">
        <v>38.58</v>
      </c>
      <c r="BW43" s="100">
        <v>21.57</v>
      </c>
      <c r="BX43" s="107">
        <f t="shared" si="0"/>
        <v>42450.77000000001</v>
      </c>
    </row>
    <row r="44" spans="1:76" ht="15.75">
      <c r="A44" s="106">
        <v>43</v>
      </c>
      <c r="B44" s="106" t="s">
        <v>54</v>
      </c>
      <c r="C44" s="100">
        <v>89.14</v>
      </c>
      <c r="D44" s="100">
        <v>167.84</v>
      </c>
      <c r="E44" s="100">
        <v>217.17</v>
      </c>
      <c r="F44" s="100">
        <v>266.36</v>
      </c>
      <c r="G44" s="100">
        <v>296.33</v>
      </c>
      <c r="H44" s="100">
        <v>285.65</v>
      </c>
      <c r="I44" s="100">
        <v>298.91</v>
      </c>
      <c r="J44" s="100">
        <v>316.23</v>
      </c>
      <c r="K44" s="100">
        <v>285.25</v>
      </c>
      <c r="L44" s="100">
        <v>317.01</v>
      </c>
      <c r="M44" s="100">
        <v>206.37</v>
      </c>
      <c r="N44" s="100">
        <v>177.81</v>
      </c>
      <c r="O44" s="100">
        <v>163.41</v>
      </c>
      <c r="P44" s="100">
        <v>167.5</v>
      </c>
      <c r="Q44" s="100">
        <v>4.4</v>
      </c>
      <c r="R44" s="100">
        <v>4.74</v>
      </c>
      <c r="S44" s="100">
        <v>4.31</v>
      </c>
      <c r="T44" s="100">
        <v>8.27</v>
      </c>
      <c r="U44" s="100">
        <v>5.63</v>
      </c>
      <c r="V44" s="100">
        <v>7.12</v>
      </c>
      <c r="W44" s="100">
        <v>3.88</v>
      </c>
      <c r="X44" s="100">
        <v>12.85</v>
      </c>
      <c r="Y44" s="100">
        <v>14.15</v>
      </c>
      <c r="Z44" s="100">
        <v>12.94</v>
      </c>
      <c r="AA44" s="100">
        <v>19.44</v>
      </c>
      <c r="AB44" s="100">
        <v>20.9</v>
      </c>
      <c r="AC44" s="100">
        <v>10.59</v>
      </c>
      <c r="AD44" s="100">
        <v>11.93</v>
      </c>
      <c r="AE44" s="100">
        <v>9.18</v>
      </c>
      <c r="AF44" s="100">
        <v>2.44</v>
      </c>
      <c r="AG44" s="100">
        <v>3.34</v>
      </c>
      <c r="AH44" s="100">
        <v>8.53</v>
      </c>
      <c r="AI44" s="100">
        <v>4.81</v>
      </c>
      <c r="AJ44" s="100">
        <v>7.61</v>
      </c>
      <c r="AK44" s="100">
        <v>7.01</v>
      </c>
      <c r="AL44" s="100">
        <v>8.63</v>
      </c>
      <c r="AM44" s="100">
        <v>7.54</v>
      </c>
      <c r="AN44" s="100">
        <v>7.25</v>
      </c>
      <c r="AO44" s="100">
        <v>13.6</v>
      </c>
      <c r="AP44" s="100">
        <v>8.28</v>
      </c>
      <c r="AQ44" s="100">
        <v>6.94</v>
      </c>
      <c r="AR44" s="100">
        <v>13.61</v>
      </c>
      <c r="AS44" s="100">
        <v>226.37</v>
      </c>
      <c r="AT44" s="100">
        <v>189.75</v>
      </c>
      <c r="AU44" s="100">
        <v>146.25</v>
      </c>
      <c r="AV44" s="100">
        <v>120.37</v>
      </c>
      <c r="AW44" s="100">
        <v>21.02</v>
      </c>
      <c r="AX44" s="100">
        <v>976.53</v>
      </c>
      <c r="AY44" s="100">
        <v>969.25</v>
      </c>
      <c r="AZ44" s="100">
        <v>814.69</v>
      </c>
      <c r="BA44" s="100">
        <v>832.21</v>
      </c>
      <c r="BB44" s="100">
        <v>907.71</v>
      </c>
      <c r="BC44" s="100">
        <v>884.19</v>
      </c>
      <c r="BD44" s="100">
        <v>993.83</v>
      </c>
      <c r="BE44" s="100">
        <v>1017.73</v>
      </c>
      <c r="BF44" s="100">
        <v>979.72</v>
      </c>
      <c r="BG44" s="100">
        <v>1076.65</v>
      </c>
      <c r="BH44" s="100">
        <v>1017.39</v>
      </c>
      <c r="BI44" s="100">
        <v>995.03</v>
      </c>
      <c r="BJ44" s="100">
        <v>896.92</v>
      </c>
      <c r="BK44" s="100">
        <v>318.85</v>
      </c>
      <c r="BL44" s="100">
        <v>245.6</v>
      </c>
      <c r="BM44" s="100">
        <v>170.96</v>
      </c>
      <c r="BN44" s="100">
        <v>120.19</v>
      </c>
      <c r="BO44" s="100">
        <v>117.81</v>
      </c>
      <c r="BP44" s="100">
        <v>51.15</v>
      </c>
      <c r="BQ44" s="100">
        <v>26.42</v>
      </c>
      <c r="BR44" s="100">
        <v>28.21</v>
      </c>
      <c r="BS44" s="100">
        <v>30.49</v>
      </c>
      <c r="BT44" s="100">
        <v>37.7</v>
      </c>
      <c r="BU44" s="100">
        <v>43.44</v>
      </c>
      <c r="BV44" s="100">
        <v>22.65</v>
      </c>
      <c r="BW44" s="100">
        <v>17.01</v>
      </c>
      <c r="BX44" s="107">
        <f t="shared" si="0"/>
        <v>17800.989999999994</v>
      </c>
    </row>
    <row r="45" spans="1:76" ht="15.75">
      <c r="A45" s="106">
        <v>44</v>
      </c>
      <c r="B45" s="106" t="s">
        <v>55</v>
      </c>
      <c r="C45" s="100">
        <v>62.51</v>
      </c>
      <c r="D45" s="100">
        <v>70.65</v>
      </c>
      <c r="E45" s="100">
        <v>98.05</v>
      </c>
      <c r="F45" s="100">
        <v>112.87</v>
      </c>
      <c r="G45" s="100">
        <v>134.45</v>
      </c>
      <c r="H45" s="100">
        <v>144.94</v>
      </c>
      <c r="I45" s="100">
        <v>147.03</v>
      </c>
      <c r="J45" s="100">
        <v>164.87</v>
      </c>
      <c r="K45" s="100">
        <v>156.08</v>
      </c>
      <c r="L45" s="100">
        <v>179.06</v>
      </c>
      <c r="M45" s="100">
        <v>142.51</v>
      </c>
      <c r="N45" s="100">
        <v>159.11</v>
      </c>
      <c r="O45" s="100">
        <v>118.47</v>
      </c>
      <c r="P45" s="100">
        <v>101.53</v>
      </c>
      <c r="Q45" s="100">
        <v>0</v>
      </c>
      <c r="R45" s="100">
        <v>0</v>
      </c>
      <c r="S45" s="100">
        <v>7.51</v>
      </c>
      <c r="T45" s="100">
        <v>4.31</v>
      </c>
      <c r="U45" s="100">
        <v>6.58</v>
      </c>
      <c r="V45" s="100">
        <v>2.21</v>
      </c>
      <c r="W45" s="100">
        <v>7.04</v>
      </c>
      <c r="X45" s="100">
        <v>2.1</v>
      </c>
      <c r="Y45" s="100">
        <v>6.18</v>
      </c>
      <c r="Z45" s="100">
        <v>4.77</v>
      </c>
      <c r="AA45" s="100">
        <v>0.81</v>
      </c>
      <c r="AB45" s="100">
        <v>4.89</v>
      </c>
      <c r="AC45" s="100">
        <v>2.05</v>
      </c>
      <c r="AD45" s="100">
        <v>2.27</v>
      </c>
      <c r="AE45" s="100">
        <v>0</v>
      </c>
      <c r="AF45" s="100">
        <v>0.97</v>
      </c>
      <c r="AG45" s="100">
        <v>0</v>
      </c>
      <c r="AH45" s="100">
        <v>0</v>
      </c>
      <c r="AI45" s="100">
        <v>0</v>
      </c>
      <c r="AJ45" s="100">
        <v>0</v>
      </c>
      <c r="AK45" s="100">
        <v>0.94</v>
      </c>
      <c r="AL45" s="100">
        <v>0</v>
      </c>
      <c r="AM45" s="100">
        <v>0</v>
      </c>
      <c r="AN45" s="100">
        <v>2.94</v>
      </c>
      <c r="AO45" s="100">
        <v>0.77</v>
      </c>
      <c r="AP45" s="100">
        <v>0</v>
      </c>
      <c r="AQ45" s="100">
        <v>0</v>
      </c>
      <c r="AR45" s="100">
        <v>3.21</v>
      </c>
      <c r="AS45" s="100">
        <v>65.12</v>
      </c>
      <c r="AT45" s="100">
        <v>35.26</v>
      </c>
      <c r="AU45" s="100">
        <v>56.03</v>
      </c>
      <c r="AV45" s="100">
        <v>46.8</v>
      </c>
      <c r="AW45" s="100">
        <v>1.11</v>
      </c>
      <c r="AX45" s="100">
        <v>439.03</v>
      </c>
      <c r="AY45" s="100">
        <v>468.89</v>
      </c>
      <c r="AZ45" s="100">
        <v>461.06</v>
      </c>
      <c r="BA45" s="100">
        <v>417.61</v>
      </c>
      <c r="BB45" s="100">
        <v>428.46</v>
      </c>
      <c r="BC45" s="100">
        <v>389.29</v>
      </c>
      <c r="BD45" s="100">
        <v>430.31</v>
      </c>
      <c r="BE45" s="100">
        <v>384.17</v>
      </c>
      <c r="BF45" s="100">
        <v>409.14</v>
      </c>
      <c r="BG45" s="100">
        <v>390.07</v>
      </c>
      <c r="BH45" s="100">
        <v>429.46</v>
      </c>
      <c r="BI45" s="100">
        <v>385.36</v>
      </c>
      <c r="BJ45" s="100">
        <v>373.43</v>
      </c>
      <c r="BK45" s="100">
        <v>44.59</v>
      </c>
      <c r="BL45" s="100">
        <v>40.38</v>
      </c>
      <c r="BM45" s="100">
        <v>38.89</v>
      </c>
      <c r="BN45" s="100">
        <v>28.43</v>
      </c>
      <c r="BO45" s="100">
        <v>22.17</v>
      </c>
      <c r="BP45" s="100">
        <v>27.86</v>
      </c>
      <c r="BQ45" s="100">
        <v>24.44</v>
      </c>
      <c r="BR45" s="100">
        <v>28.89</v>
      </c>
      <c r="BS45" s="100">
        <v>27.97</v>
      </c>
      <c r="BT45" s="100">
        <v>30.57</v>
      </c>
      <c r="BU45" s="100">
        <v>22.84</v>
      </c>
      <c r="BV45" s="100">
        <v>25.16</v>
      </c>
      <c r="BW45" s="100">
        <v>23.95</v>
      </c>
      <c r="BX45" s="107">
        <f t="shared" si="0"/>
        <v>7848.420000000001</v>
      </c>
    </row>
    <row r="46" spans="1:76" ht="15.75">
      <c r="A46" s="106">
        <v>45</v>
      </c>
      <c r="B46" s="106" t="s">
        <v>56</v>
      </c>
      <c r="C46" s="100">
        <v>75.08</v>
      </c>
      <c r="D46" s="100">
        <v>131.03</v>
      </c>
      <c r="E46" s="100">
        <v>158.79</v>
      </c>
      <c r="F46" s="100">
        <v>146.81</v>
      </c>
      <c r="G46" s="100">
        <v>135.9</v>
      </c>
      <c r="H46" s="100">
        <v>146.25</v>
      </c>
      <c r="I46" s="100">
        <v>172.31</v>
      </c>
      <c r="J46" s="100">
        <v>130.27</v>
      </c>
      <c r="K46" s="100">
        <v>142.5</v>
      </c>
      <c r="L46" s="100">
        <v>157.64</v>
      </c>
      <c r="M46" s="100">
        <v>158.23</v>
      </c>
      <c r="N46" s="100">
        <v>129.42</v>
      </c>
      <c r="O46" s="100">
        <v>110.48</v>
      </c>
      <c r="P46" s="100">
        <v>116.87</v>
      </c>
      <c r="Q46" s="100">
        <v>2.35</v>
      </c>
      <c r="R46" s="100">
        <v>2.36</v>
      </c>
      <c r="S46" s="100">
        <v>4.44</v>
      </c>
      <c r="T46" s="100">
        <v>3.94</v>
      </c>
      <c r="U46" s="100">
        <v>3.98</v>
      </c>
      <c r="V46" s="100">
        <v>2.98</v>
      </c>
      <c r="W46" s="100">
        <v>1.02</v>
      </c>
      <c r="X46" s="100">
        <v>1.93</v>
      </c>
      <c r="Y46" s="100">
        <v>1.03</v>
      </c>
      <c r="Z46" s="100">
        <v>3.3</v>
      </c>
      <c r="AA46" s="100">
        <v>4.62</v>
      </c>
      <c r="AB46" s="100">
        <v>1.84</v>
      </c>
      <c r="AC46" s="100">
        <v>2.69</v>
      </c>
      <c r="AD46" s="100">
        <v>6.28</v>
      </c>
      <c r="AE46" s="100">
        <v>0</v>
      </c>
      <c r="AF46" s="100">
        <v>1.01</v>
      </c>
      <c r="AG46" s="100">
        <v>0.95</v>
      </c>
      <c r="AH46" s="100">
        <v>1.79</v>
      </c>
      <c r="AI46" s="100">
        <v>0.86</v>
      </c>
      <c r="AJ46" s="100">
        <v>0</v>
      </c>
      <c r="AK46" s="100">
        <v>2.65</v>
      </c>
      <c r="AL46" s="100">
        <v>2.5</v>
      </c>
      <c r="AM46" s="100">
        <v>1.78</v>
      </c>
      <c r="AN46" s="100">
        <v>0.96</v>
      </c>
      <c r="AO46" s="100">
        <v>1.01</v>
      </c>
      <c r="AP46" s="100">
        <v>0.8</v>
      </c>
      <c r="AQ46" s="100">
        <v>0.78</v>
      </c>
      <c r="AR46" s="100">
        <v>0.09</v>
      </c>
      <c r="AS46" s="100">
        <v>91.72</v>
      </c>
      <c r="AT46" s="100">
        <v>59.35</v>
      </c>
      <c r="AU46" s="100">
        <v>51.75</v>
      </c>
      <c r="AV46" s="100">
        <v>182.99</v>
      </c>
      <c r="AW46" s="100">
        <v>2.31</v>
      </c>
      <c r="AX46" s="100">
        <v>780.46</v>
      </c>
      <c r="AY46" s="100">
        <v>716.63</v>
      </c>
      <c r="AZ46" s="100">
        <v>657.15</v>
      </c>
      <c r="BA46" s="100">
        <v>669.44</v>
      </c>
      <c r="BB46" s="100">
        <v>671.01</v>
      </c>
      <c r="BC46" s="100">
        <v>687.3</v>
      </c>
      <c r="BD46" s="100">
        <v>729.63</v>
      </c>
      <c r="BE46" s="100">
        <v>732.32</v>
      </c>
      <c r="BF46" s="100">
        <v>773.08</v>
      </c>
      <c r="BG46" s="100">
        <v>742.34</v>
      </c>
      <c r="BH46" s="100">
        <v>634.59</v>
      </c>
      <c r="BI46" s="100">
        <v>531.48</v>
      </c>
      <c r="BJ46" s="100">
        <v>346.86</v>
      </c>
      <c r="BK46" s="100">
        <v>10.43</v>
      </c>
      <c r="BL46" s="100">
        <v>10.74</v>
      </c>
      <c r="BM46" s="100">
        <v>5.08</v>
      </c>
      <c r="BN46" s="100">
        <v>2.63</v>
      </c>
      <c r="BO46" s="100">
        <v>9.11</v>
      </c>
      <c r="BP46" s="100">
        <v>4.18</v>
      </c>
      <c r="BQ46" s="100">
        <v>2.25</v>
      </c>
      <c r="BR46" s="100">
        <v>1.78</v>
      </c>
      <c r="BS46" s="100">
        <v>3.81</v>
      </c>
      <c r="BT46" s="100">
        <v>3.31</v>
      </c>
      <c r="BU46" s="100">
        <v>0.8</v>
      </c>
      <c r="BV46" s="100">
        <v>0.61</v>
      </c>
      <c r="BW46" s="100">
        <v>2.38</v>
      </c>
      <c r="BX46" s="107">
        <f t="shared" si="0"/>
        <v>11087.039999999999</v>
      </c>
    </row>
    <row r="47" spans="1:76" ht="15.75">
      <c r="A47" s="106">
        <v>46</v>
      </c>
      <c r="B47" s="106" t="s">
        <v>57</v>
      </c>
      <c r="C47" s="100">
        <v>173.3</v>
      </c>
      <c r="D47" s="100">
        <v>255.03</v>
      </c>
      <c r="E47" s="100">
        <v>329.63</v>
      </c>
      <c r="F47" s="100">
        <v>406.81</v>
      </c>
      <c r="G47" s="100">
        <v>475.28</v>
      </c>
      <c r="H47" s="100">
        <v>450.05</v>
      </c>
      <c r="I47" s="100">
        <v>423.18</v>
      </c>
      <c r="J47" s="100">
        <v>474.33</v>
      </c>
      <c r="K47" s="100">
        <v>436.2</v>
      </c>
      <c r="L47" s="100">
        <v>435.51</v>
      </c>
      <c r="M47" s="100">
        <v>497.89</v>
      </c>
      <c r="N47" s="100">
        <v>348.14</v>
      </c>
      <c r="O47" s="100">
        <v>248.79</v>
      </c>
      <c r="P47" s="100">
        <v>236.14</v>
      </c>
      <c r="Q47" s="100">
        <v>11.81</v>
      </c>
      <c r="R47" s="100">
        <v>9.7</v>
      </c>
      <c r="S47" s="100">
        <v>20.16</v>
      </c>
      <c r="T47" s="100">
        <v>8.95</v>
      </c>
      <c r="U47" s="100">
        <v>5.92</v>
      </c>
      <c r="V47" s="100">
        <v>10.01</v>
      </c>
      <c r="W47" s="100">
        <v>5.9</v>
      </c>
      <c r="X47" s="100">
        <v>3.49</v>
      </c>
      <c r="Y47" s="100">
        <v>10.11</v>
      </c>
      <c r="Z47" s="100">
        <v>6.53</v>
      </c>
      <c r="AA47" s="100">
        <v>10.32</v>
      </c>
      <c r="AB47" s="100">
        <v>7.8</v>
      </c>
      <c r="AC47" s="100">
        <v>4.81</v>
      </c>
      <c r="AD47" s="100">
        <v>36.74</v>
      </c>
      <c r="AE47" s="100">
        <v>6.5</v>
      </c>
      <c r="AF47" s="100">
        <v>3.3</v>
      </c>
      <c r="AG47" s="100">
        <v>11.39</v>
      </c>
      <c r="AH47" s="100">
        <v>3.21</v>
      </c>
      <c r="AI47" s="100">
        <v>7.17</v>
      </c>
      <c r="AJ47" s="100">
        <v>4.21</v>
      </c>
      <c r="AK47" s="100">
        <v>7.28</v>
      </c>
      <c r="AL47" s="100">
        <v>5.91</v>
      </c>
      <c r="AM47" s="100">
        <v>5.87</v>
      </c>
      <c r="AN47" s="100">
        <v>12.33</v>
      </c>
      <c r="AO47" s="100">
        <v>4.89</v>
      </c>
      <c r="AP47" s="100">
        <v>9.7</v>
      </c>
      <c r="AQ47" s="100">
        <v>5.58</v>
      </c>
      <c r="AR47" s="100">
        <v>20.75</v>
      </c>
      <c r="AS47" s="100">
        <v>246.82</v>
      </c>
      <c r="AT47" s="100">
        <v>184.3</v>
      </c>
      <c r="AU47" s="100">
        <v>197.6</v>
      </c>
      <c r="AV47" s="100">
        <v>260.51</v>
      </c>
      <c r="AW47" s="100">
        <v>20.85</v>
      </c>
      <c r="AX47" s="100">
        <v>2040.79</v>
      </c>
      <c r="AY47" s="100">
        <v>1910.9</v>
      </c>
      <c r="AZ47" s="100">
        <v>1721.48</v>
      </c>
      <c r="BA47" s="100">
        <v>1710.43</v>
      </c>
      <c r="BB47" s="100">
        <v>1596.4</v>
      </c>
      <c r="BC47" s="100">
        <v>1629.21</v>
      </c>
      <c r="BD47" s="100">
        <v>1686.99</v>
      </c>
      <c r="BE47" s="100">
        <v>1628.47</v>
      </c>
      <c r="BF47" s="100">
        <v>1667.88</v>
      </c>
      <c r="BG47" s="100">
        <v>1706.04</v>
      </c>
      <c r="BH47" s="100">
        <v>1720.49</v>
      </c>
      <c r="BI47" s="100">
        <v>1555.81</v>
      </c>
      <c r="BJ47" s="100">
        <v>1410.16</v>
      </c>
      <c r="BK47" s="100">
        <v>95.24</v>
      </c>
      <c r="BL47" s="100">
        <v>82.74</v>
      </c>
      <c r="BM47" s="100">
        <v>61.54</v>
      </c>
      <c r="BN47" s="100">
        <v>26.26</v>
      </c>
      <c r="BO47" s="100">
        <v>32.22</v>
      </c>
      <c r="BP47" s="100">
        <v>27.57</v>
      </c>
      <c r="BQ47" s="100">
        <v>20.42</v>
      </c>
      <c r="BR47" s="100">
        <v>20.31</v>
      </c>
      <c r="BS47" s="100">
        <v>22.21</v>
      </c>
      <c r="BT47" s="100">
        <v>23.14</v>
      </c>
      <c r="BU47" s="100">
        <v>15.71</v>
      </c>
      <c r="BV47" s="100">
        <v>10.9</v>
      </c>
      <c r="BW47" s="100">
        <v>4.3</v>
      </c>
      <c r="BX47" s="107">
        <f t="shared" si="0"/>
        <v>28788.31000000001</v>
      </c>
    </row>
    <row r="48" spans="1:76" ht="15.75">
      <c r="A48" s="106">
        <v>47</v>
      </c>
      <c r="B48" s="106" t="s">
        <v>58</v>
      </c>
      <c r="C48" s="100">
        <v>42.79</v>
      </c>
      <c r="D48" s="100">
        <v>98.26</v>
      </c>
      <c r="E48" s="100">
        <v>91.91</v>
      </c>
      <c r="F48" s="100">
        <v>109.22</v>
      </c>
      <c r="G48" s="100">
        <v>119.77</v>
      </c>
      <c r="H48" s="100">
        <v>118.15</v>
      </c>
      <c r="I48" s="100">
        <v>142.22</v>
      </c>
      <c r="J48" s="100">
        <v>126.06</v>
      </c>
      <c r="K48" s="100">
        <v>134.09</v>
      </c>
      <c r="L48" s="100">
        <v>136.32</v>
      </c>
      <c r="M48" s="100">
        <v>162.57</v>
      </c>
      <c r="N48" s="100">
        <v>120.86</v>
      </c>
      <c r="O48" s="100">
        <v>114.59</v>
      </c>
      <c r="P48" s="100">
        <v>74.67</v>
      </c>
      <c r="Q48" s="100">
        <v>4.29</v>
      </c>
      <c r="R48" s="100">
        <v>7.14</v>
      </c>
      <c r="S48" s="100">
        <v>8.17</v>
      </c>
      <c r="T48" s="100">
        <v>5.79</v>
      </c>
      <c r="U48" s="100">
        <v>5.06</v>
      </c>
      <c r="V48" s="100">
        <v>1.01</v>
      </c>
      <c r="W48" s="100">
        <v>0</v>
      </c>
      <c r="X48" s="100">
        <v>0.95</v>
      </c>
      <c r="Y48" s="100">
        <v>0</v>
      </c>
      <c r="Z48" s="100">
        <v>0</v>
      </c>
      <c r="AA48" s="100">
        <v>1.02</v>
      </c>
      <c r="AB48" s="100">
        <v>0</v>
      </c>
      <c r="AC48" s="100">
        <v>2.12</v>
      </c>
      <c r="AD48" s="100">
        <v>0</v>
      </c>
      <c r="AE48" s="100">
        <v>0</v>
      </c>
      <c r="AF48" s="100">
        <v>0</v>
      </c>
      <c r="AG48" s="100">
        <v>0.97</v>
      </c>
      <c r="AH48" s="100">
        <v>0</v>
      </c>
      <c r="AI48" s="100">
        <v>0.04</v>
      </c>
      <c r="AJ48" s="100">
        <v>0.23</v>
      </c>
      <c r="AK48" s="100">
        <v>0</v>
      </c>
      <c r="AL48" s="100">
        <v>0</v>
      </c>
      <c r="AM48" s="100">
        <v>0</v>
      </c>
      <c r="AN48" s="100">
        <v>0.11</v>
      </c>
      <c r="AO48" s="100">
        <v>0.12</v>
      </c>
      <c r="AP48" s="100">
        <v>0.17</v>
      </c>
      <c r="AQ48" s="100">
        <v>0</v>
      </c>
      <c r="AR48" s="100">
        <v>0.14</v>
      </c>
      <c r="AS48" s="100">
        <v>50.63</v>
      </c>
      <c r="AT48" s="100">
        <v>86.91</v>
      </c>
      <c r="AU48" s="100">
        <v>44.6</v>
      </c>
      <c r="AV48" s="100">
        <v>36.29</v>
      </c>
      <c r="AW48" s="100">
        <v>13.77</v>
      </c>
      <c r="AX48" s="100">
        <v>381.78</v>
      </c>
      <c r="AY48" s="100">
        <v>356.38</v>
      </c>
      <c r="AZ48" s="100">
        <v>371.75</v>
      </c>
      <c r="BA48" s="100">
        <v>346.79</v>
      </c>
      <c r="BB48" s="100">
        <v>367.82</v>
      </c>
      <c r="BC48" s="100">
        <v>347.85</v>
      </c>
      <c r="BD48" s="100">
        <v>385.31</v>
      </c>
      <c r="BE48" s="100">
        <v>370.93</v>
      </c>
      <c r="BF48" s="100">
        <v>396.69</v>
      </c>
      <c r="BG48" s="100">
        <v>417.07</v>
      </c>
      <c r="BH48" s="100">
        <v>290.94</v>
      </c>
      <c r="BI48" s="100">
        <v>281.85</v>
      </c>
      <c r="BJ48" s="100">
        <v>227.78</v>
      </c>
      <c r="BK48" s="100">
        <v>114.12</v>
      </c>
      <c r="BL48" s="100">
        <v>114.09</v>
      </c>
      <c r="BM48" s="100">
        <v>36.82</v>
      </c>
      <c r="BN48" s="100">
        <v>14.87</v>
      </c>
      <c r="BO48" s="100">
        <v>10.59</v>
      </c>
      <c r="BP48" s="100">
        <v>15.49</v>
      </c>
      <c r="BQ48" s="100">
        <v>15.88</v>
      </c>
      <c r="BR48" s="100">
        <v>5.2</v>
      </c>
      <c r="BS48" s="100">
        <v>9.96</v>
      </c>
      <c r="BT48" s="100">
        <v>4.46</v>
      </c>
      <c r="BU48" s="100">
        <v>11.18</v>
      </c>
      <c r="BV48" s="100">
        <v>6.27</v>
      </c>
      <c r="BW48" s="100">
        <v>8.77</v>
      </c>
      <c r="BX48" s="107">
        <f t="shared" si="0"/>
        <v>6771.650000000001</v>
      </c>
    </row>
    <row r="49" spans="1:76" ht="15.75">
      <c r="A49" s="106">
        <v>48</v>
      </c>
      <c r="B49" s="106" t="s">
        <v>59</v>
      </c>
      <c r="C49" s="100">
        <v>139.43</v>
      </c>
      <c r="D49" s="100">
        <v>847.21</v>
      </c>
      <c r="E49" s="100">
        <v>1365.21</v>
      </c>
      <c r="F49" s="100">
        <v>1750.26</v>
      </c>
      <c r="G49" s="100">
        <v>2317.97</v>
      </c>
      <c r="H49" s="100">
        <v>2454.17</v>
      </c>
      <c r="I49" s="100">
        <v>2781.11</v>
      </c>
      <c r="J49" s="100">
        <v>2763.77</v>
      </c>
      <c r="K49" s="100">
        <v>2865.93</v>
      </c>
      <c r="L49" s="100">
        <v>2544.25</v>
      </c>
      <c r="M49" s="100">
        <v>2727.43</v>
      </c>
      <c r="N49" s="100">
        <v>2423.35</v>
      </c>
      <c r="O49" s="100">
        <v>1988.4</v>
      </c>
      <c r="P49" s="100">
        <v>1754.26</v>
      </c>
      <c r="Q49" s="100">
        <v>608.78</v>
      </c>
      <c r="R49" s="100">
        <v>226.47</v>
      </c>
      <c r="S49" s="100">
        <v>139.46</v>
      </c>
      <c r="T49" s="100">
        <v>173.08</v>
      </c>
      <c r="U49" s="100">
        <v>164.47</v>
      </c>
      <c r="V49" s="100">
        <v>137.81</v>
      </c>
      <c r="W49" s="100">
        <v>164.86</v>
      </c>
      <c r="X49" s="100">
        <v>108.52</v>
      </c>
      <c r="Y49" s="100">
        <v>100.73</v>
      </c>
      <c r="Z49" s="100">
        <v>114.24</v>
      </c>
      <c r="AA49" s="100">
        <v>69.49</v>
      </c>
      <c r="AB49" s="100">
        <v>101.23</v>
      </c>
      <c r="AC49" s="100">
        <v>82.87</v>
      </c>
      <c r="AD49" s="100">
        <v>182.91</v>
      </c>
      <c r="AE49" s="100">
        <v>60.65</v>
      </c>
      <c r="AF49" s="100">
        <v>50.98</v>
      </c>
      <c r="AG49" s="100">
        <v>63.66</v>
      </c>
      <c r="AH49" s="100">
        <v>46.05</v>
      </c>
      <c r="AI49" s="100">
        <v>47.79</v>
      </c>
      <c r="AJ49" s="100">
        <v>47.18</v>
      </c>
      <c r="AK49" s="100">
        <v>56.27</v>
      </c>
      <c r="AL49" s="100">
        <v>42.46</v>
      </c>
      <c r="AM49" s="100">
        <v>33.35</v>
      </c>
      <c r="AN49" s="100">
        <v>38.02</v>
      </c>
      <c r="AO49" s="100">
        <v>19.22</v>
      </c>
      <c r="AP49" s="100">
        <v>22.25</v>
      </c>
      <c r="AQ49" s="100">
        <v>31.81</v>
      </c>
      <c r="AR49" s="100">
        <v>75.28</v>
      </c>
      <c r="AS49" s="100">
        <v>665.05</v>
      </c>
      <c r="AT49" s="100">
        <v>619.73</v>
      </c>
      <c r="AU49" s="100">
        <v>614.1</v>
      </c>
      <c r="AV49" s="100">
        <v>898.65</v>
      </c>
      <c r="AW49" s="100">
        <v>191.08</v>
      </c>
      <c r="AX49" s="100">
        <v>10046.38</v>
      </c>
      <c r="AY49" s="100">
        <v>9324.34</v>
      </c>
      <c r="AZ49" s="100">
        <v>8159.55</v>
      </c>
      <c r="BA49" s="100">
        <v>7543.62</v>
      </c>
      <c r="BB49" s="100">
        <v>7698.26</v>
      </c>
      <c r="BC49" s="100">
        <v>8190.04</v>
      </c>
      <c r="BD49" s="100">
        <v>8151.02</v>
      </c>
      <c r="BE49" s="100">
        <v>8454.33</v>
      </c>
      <c r="BF49" s="100">
        <v>8236.1</v>
      </c>
      <c r="BG49" s="100">
        <v>9295.31</v>
      </c>
      <c r="BH49" s="100">
        <v>8650.3</v>
      </c>
      <c r="BI49" s="100">
        <v>7784.27</v>
      </c>
      <c r="BJ49" s="100">
        <v>7087.74</v>
      </c>
      <c r="BK49" s="100">
        <v>3519.22</v>
      </c>
      <c r="BL49" s="100">
        <v>3233.83</v>
      </c>
      <c r="BM49" s="100">
        <v>3146.84</v>
      </c>
      <c r="BN49" s="100">
        <v>3125.26</v>
      </c>
      <c r="BO49" s="100">
        <v>2355.05</v>
      </c>
      <c r="BP49" s="100">
        <v>2140.04</v>
      </c>
      <c r="BQ49" s="100">
        <v>1648.85</v>
      </c>
      <c r="BR49" s="100">
        <v>1431.14</v>
      </c>
      <c r="BS49" s="100">
        <v>1257.73</v>
      </c>
      <c r="BT49" s="100">
        <v>1060.19</v>
      </c>
      <c r="BU49" s="100">
        <v>1018.65</v>
      </c>
      <c r="BV49" s="100">
        <v>813.54</v>
      </c>
      <c r="BW49" s="100">
        <v>615.26</v>
      </c>
      <c r="BX49" s="107">
        <f t="shared" si="0"/>
        <v>168708.11000000002</v>
      </c>
    </row>
    <row r="50" spans="1:76" ht="15.75">
      <c r="A50" s="106">
        <v>49</v>
      </c>
      <c r="B50" s="106" t="s">
        <v>60</v>
      </c>
      <c r="C50" s="100">
        <v>398</v>
      </c>
      <c r="D50" s="100">
        <v>398.75</v>
      </c>
      <c r="E50" s="100">
        <v>377.25</v>
      </c>
      <c r="F50" s="100">
        <v>376.51</v>
      </c>
      <c r="G50" s="100">
        <v>516.12</v>
      </c>
      <c r="H50" s="100">
        <v>558.93</v>
      </c>
      <c r="I50" s="100">
        <v>604.63</v>
      </c>
      <c r="J50" s="100">
        <v>602.94</v>
      </c>
      <c r="K50" s="100">
        <v>616.77</v>
      </c>
      <c r="L50" s="100">
        <v>572.32</v>
      </c>
      <c r="M50" s="100">
        <v>610.12</v>
      </c>
      <c r="N50" s="100">
        <v>561.36</v>
      </c>
      <c r="O50" s="100">
        <v>485.46</v>
      </c>
      <c r="P50" s="100">
        <v>320.97</v>
      </c>
      <c r="Q50" s="100">
        <v>90.52</v>
      </c>
      <c r="R50" s="100">
        <v>42.03</v>
      </c>
      <c r="S50" s="100">
        <v>38.54</v>
      </c>
      <c r="T50" s="100">
        <v>42.55</v>
      </c>
      <c r="U50" s="100">
        <v>44.42</v>
      </c>
      <c r="V50" s="100">
        <v>32.69</v>
      </c>
      <c r="W50" s="100">
        <v>39.13</v>
      </c>
      <c r="X50" s="100">
        <v>33.73</v>
      </c>
      <c r="Y50" s="100">
        <v>29.79</v>
      </c>
      <c r="Z50" s="100">
        <v>39.28</v>
      </c>
      <c r="AA50" s="100">
        <v>72.82</v>
      </c>
      <c r="AB50" s="100">
        <v>65.11</v>
      </c>
      <c r="AC50" s="100">
        <v>40.45</v>
      </c>
      <c r="AD50" s="100">
        <v>54.74</v>
      </c>
      <c r="AE50" s="100">
        <v>11.36</v>
      </c>
      <c r="AF50" s="100">
        <v>4.59</v>
      </c>
      <c r="AG50" s="100">
        <v>7.14</v>
      </c>
      <c r="AH50" s="100">
        <v>4.25</v>
      </c>
      <c r="AI50" s="100">
        <v>7.93</v>
      </c>
      <c r="AJ50" s="100">
        <v>11.17</v>
      </c>
      <c r="AK50" s="100">
        <v>13.34</v>
      </c>
      <c r="AL50" s="100">
        <v>5.13</v>
      </c>
      <c r="AM50" s="100">
        <v>7.15</v>
      </c>
      <c r="AN50" s="100">
        <v>6.45</v>
      </c>
      <c r="AO50" s="100">
        <v>5.04</v>
      </c>
      <c r="AP50" s="100">
        <v>4.1</v>
      </c>
      <c r="AQ50" s="100">
        <v>1.01</v>
      </c>
      <c r="AR50" s="100">
        <v>15.08</v>
      </c>
      <c r="AS50" s="100">
        <v>211.31</v>
      </c>
      <c r="AT50" s="100">
        <v>182.03</v>
      </c>
      <c r="AU50" s="100">
        <v>216.29</v>
      </c>
      <c r="AV50" s="100">
        <v>383.36</v>
      </c>
      <c r="AW50" s="100">
        <v>38.35</v>
      </c>
      <c r="AX50" s="100">
        <v>2488.07</v>
      </c>
      <c r="AY50" s="100">
        <v>2644.01</v>
      </c>
      <c r="AZ50" s="100">
        <v>2540.68</v>
      </c>
      <c r="BA50" s="100">
        <v>2671.32</v>
      </c>
      <c r="BB50" s="100">
        <v>2672.29</v>
      </c>
      <c r="BC50" s="100">
        <v>2724.33</v>
      </c>
      <c r="BD50" s="100">
        <v>2923.01</v>
      </c>
      <c r="BE50" s="100">
        <v>2841.49</v>
      </c>
      <c r="BF50" s="100">
        <v>2910.02</v>
      </c>
      <c r="BG50" s="100">
        <v>3045.38</v>
      </c>
      <c r="BH50" s="100">
        <v>2909.62</v>
      </c>
      <c r="BI50" s="100">
        <v>2780.86</v>
      </c>
      <c r="BJ50" s="100">
        <v>1904.24</v>
      </c>
      <c r="BK50" s="100">
        <v>1368.14</v>
      </c>
      <c r="BL50" s="100">
        <v>900.24</v>
      </c>
      <c r="BM50" s="100">
        <v>633.86</v>
      </c>
      <c r="BN50" s="100">
        <v>559.46</v>
      </c>
      <c r="BO50" s="100">
        <v>474.41</v>
      </c>
      <c r="BP50" s="100">
        <v>443.62</v>
      </c>
      <c r="BQ50" s="100">
        <v>371.59</v>
      </c>
      <c r="BR50" s="100">
        <v>367.06</v>
      </c>
      <c r="BS50" s="100">
        <v>379.45</v>
      </c>
      <c r="BT50" s="100">
        <v>508.37</v>
      </c>
      <c r="BU50" s="100">
        <v>396.21</v>
      </c>
      <c r="BV50" s="100">
        <v>312.82</v>
      </c>
      <c r="BW50" s="100">
        <v>139.99</v>
      </c>
      <c r="BX50" s="107">
        <f t="shared" si="0"/>
        <v>50711.54999999999</v>
      </c>
    </row>
    <row r="51" spans="1:76" ht="15.75">
      <c r="A51" s="106">
        <v>50</v>
      </c>
      <c r="B51" s="106" t="s">
        <v>61</v>
      </c>
      <c r="C51" s="100">
        <v>849.14</v>
      </c>
      <c r="D51" s="100">
        <v>1855.99</v>
      </c>
      <c r="E51" s="100">
        <v>2495.77</v>
      </c>
      <c r="F51" s="100">
        <v>2866.63</v>
      </c>
      <c r="G51" s="100">
        <v>3196.35</v>
      </c>
      <c r="H51" s="100">
        <v>3081.86</v>
      </c>
      <c r="I51" s="100">
        <v>3094.76</v>
      </c>
      <c r="J51" s="100">
        <v>2880.92</v>
      </c>
      <c r="K51" s="100">
        <v>2883.68</v>
      </c>
      <c r="L51" s="100">
        <v>2669.6</v>
      </c>
      <c r="M51" s="100">
        <v>1893.65</v>
      </c>
      <c r="N51" s="100">
        <v>1723.21</v>
      </c>
      <c r="O51" s="100">
        <v>1412.9</v>
      </c>
      <c r="P51" s="100">
        <v>1349.54</v>
      </c>
      <c r="Q51" s="100">
        <v>202.35</v>
      </c>
      <c r="R51" s="100">
        <v>96.29</v>
      </c>
      <c r="S51" s="100">
        <v>90.08</v>
      </c>
      <c r="T51" s="100">
        <v>83.59</v>
      </c>
      <c r="U51" s="100">
        <v>80.39</v>
      </c>
      <c r="V51" s="100">
        <v>71.56</v>
      </c>
      <c r="W51" s="100">
        <v>62.23</v>
      </c>
      <c r="X51" s="100">
        <v>66.36</v>
      </c>
      <c r="Y51" s="100">
        <v>52.16</v>
      </c>
      <c r="Z51" s="100">
        <v>58.47</v>
      </c>
      <c r="AA51" s="100">
        <v>47.25</v>
      </c>
      <c r="AB51" s="100">
        <v>51.41</v>
      </c>
      <c r="AC51" s="100">
        <v>45.18</v>
      </c>
      <c r="AD51" s="100">
        <v>121.97</v>
      </c>
      <c r="AE51" s="100">
        <v>55.77</v>
      </c>
      <c r="AF51" s="100">
        <v>24.18</v>
      </c>
      <c r="AG51" s="100">
        <v>15.58</v>
      </c>
      <c r="AH51" s="100">
        <v>25.05</v>
      </c>
      <c r="AI51" s="100">
        <v>18.35</v>
      </c>
      <c r="AJ51" s="100">
        <v>14.55</v>
      </c>
      <c r="AK51" s="100">
        <v>19.03</v>
      </c>
      <c r="AL51" s="100">
        <v>16.19</v>
      </c>
      <c r="AM51" s="100">
        <v>13.24</v>
      </c>
      <c r="AN51" s="100">
        <v>28.82</v>
      </c>
      <c r="AO51" s="100">
        <v>24.52</v>
      </c>
      <c r="AP51" s="100">
        <v>10.73</v>
      </c>
      <c r="AQ51" s="100">
        <v>15.49</v>
      </c>
      <c r="AR51" s="100">
        <v>49.8</v>
      </c>
      <c r="AS51" s="100">
        <v>1468.38</v>
      </c>
      <c r="AT51" s="100">
        <v>1166.58</v>
      </c>
      <c r="AU51" s="100">
        <v>1112.86</v>
      </c>
      <c r="AV51" s="100">
        <v>1336.79</v>
      </c>
      <c r="AW51" s="100">
        <v>180.77</v>
      </c>
      <c r="AX51" s="100">
        <v>9135.22</v>
      </c>
      <c r="AY51" s="100">
        <v>8665.29</v>
      </c>
      <c r="AZ51" s="100">
        <v>8310.22</v>
      </c>
      <c r="BA51" s="100">
        <v>8126.76</v>
      </c>
      <c r="BB51" s="100">
        <v>8365.72</v>
      </c>
      <c r="BC51" s="100">
        <v>9070.48</v>
      </c>
      <c r="BD51" s="100">
        <v>9638.67</v>
      </c>
      <c r="BE51" s="100">
        <v>9727.11</v>
      </c>
      <c r="BF51" s="100">
        <v>9404.7</v>
      </c>
      <c r="BG51" s="100">
        <v>10440.76</v>
      </c>
      <c r="BH51" s="100">
        <v>9484.69</v>
      </c>
      <c r="BI51" s="100">
        <v>8870.84</v>
      </c>
      <c r="BJ51" s="100">
        <v>7657.65</v>
      </c>
      <c r="BK51" s="100">
        <v>2364.22</v>
      </c>
      <c r="BL51" s="100">
        <v>2382.42</v>
      </c>
      <c r="BM51" s="100">
        <v>2206.4</v>
      </c>
      <c r="BN51" s="100">
        <v>1732.91</v>
      </c>
      <c r="BO51" s="100">
        <v>1072.74</v>
      </c>
      <c r="BP51" s="100">
        <v>604.61</v>
      </c>
      <c r="BQ51" s="100">
        <v>413.48</v>
      </c>
      <c r="BR51" s="100">
        <v>467.63</v>
      </c>
      <c r="BS51" s="100">
        <v>517.59</v>
      </c>
      <c r="BT51" s="100">
        <v>698.56</v>
      </c>
      <c r="BU51" s="100">
        <v>719.96</v>
      </c>
      <c r="BV51" s="100">
        <v>709.3</v>
      </c>
      <c r="BW51" s="100">
        <v>492.83</v>
      </c>
      <c r="BX51" s="107">
        <f t="shared" si="0"/>
        <v>170260.72999999995</v>
      </c>
    </row>
    <row r="52" spans="1:76" ht="15.75">
      <c r="A52" s="106">
        <v>51</v>
      </c>
      <c r="B52" s="106" t="s">
        <v>62</v>
      </c>
      <c r="C52" s="100">
        <v>236.91</v>
      </c>
      <c r="D52" s="100">
        <v>495.41</v>
      </c>
      <c r="E52" s="100">
        <v>665.19</v>
      </c>
      <c r="F52" s="100">
        <v>818.04</v>
      </c>
      <c r="G52" s="100">
        <v>1148.62</v>
      </c>
      <c r="H52" s="100">
        <v>1052.76</v>
      </c>
      <c r="I52" s="100">
        <v>1164.26</v>
      </c>
      <c r="J52" s="100">
        <v>1296.2</v>
      </c>
      <c r="K52" s="100">
        <v>1199.77</v>
      </c>
      <c r="L52" s="100">
        <v>1163.87</v>
      </c>
      <c r="M52" s="100">
        <v>1360.3</v>
      </c>
      <c r="N52" s="100">
        <v>1094.4</v>
      </c>
      <c r="O52" s="100">
        <v>927.54</v>
      </c>
      <c r="P52" s="100">
        <v>698.05</v>
      </c>
      <c r="Q52" s="100">
        <v>136.75</v>
      </c>
      <c r="R52" s="100">
        <v>59.79</v>
      </c>
      <c r="S52" s="100">
        <v>51.24</v>
      </c>
      <c r="T52" s="100">
        <v>47.61</v>
      </c>
      <c r="U52" s="100">
        <v>54.19</v>
      </c>
      <c r="V52" s="100">
        <v>42.09</v>
      </c>
      <c r="W52" s="100">
        <v>26.66</v>
      </c>
      <c r="X52" s="100">
        <v>45.21</v>
      </c>
      <c r="Y52" s="100">
        <v>46.36</v>
      </c>
      <c r="Z52" s="100">
        <v>45.02</v>
      </c>
      <c r="AA52" s="100">
        <v>38.39</v>
      </c>
      <c r="AB52" s="100">
        <v>22.11</v>
      </c>
      <c r="AC52" s="100">
        <v>30.51</v>
      </c>
      <c r="AD52" s="100">
        <v>52.17</v>
      </c>
      <c r="AE52" s="100">
        <v>43.41</v>
      </c>
      <c r="AF52" s="100">
        <v>26.73</v>
      </c>
      <c r="AG52" s="100">
        <v>19.97</v>
      </c>
      <c r="AH52" s="100">
        <v>16.95</v>
      </c>
      <c r="AI52" s="100">
        <v>16.47</v>
      </c>
      <c r="AJ52" s="100">
        <v>12.71</v>
      </c>
      <c r="AK52" s="100">
        <v>14.4</v>
      </c>
      <c r="AL52" s="100">
        <v>12.58</v>
      </c>
      <c r="AM52" s="100">
        <v>16.88</v>
      </c>
      <c r="AN52" s="100">
        <v>23.65</v>
      </c>
      <c r="AO52" s="100">
        <v>20.09</v>
      </c>
      <c r="AP52" s="100">
        <v>3.51</v>
      </c>
      <c r="AQ52" s="100">
        <v>11.44</v>
      </c>
      <c r="AR52" s="100">
        <v>34.59</v>
      </c>
      <c r="AS52" s="100">
        <v>344.99</v>
      </c>
      <c r="AT52" s="100">
        <v>271.25</v>
      </c>
      <c r="AU52" s="100">
        <v>419.55</v>
      </c>
      <c r="AV52" s="100">
        <v>602.36</v>
      </c>
      <c r="AW52" s="100">
        <v>90.83</v>
      </c>
      <c r="AX52" s="100">
        <v>4938.8</v>
      </c>
      <c r="AY52" s="100">
        <v>4679</v>
      </c>
      <c r="AZ52" s="100">
        <v>4371.48</v>
      </c>
      <c r="BA52" s="100">
        <v>4005.86</v>
      </c>
      <c r="BB52" s="100">
        <v>3895.24</v>
      </c>
      <c r="BC52" s="100">
        <v>3882.63</v>
      </c>
      <c r="BD52" s="100">
        <v>4053.96</v>
      </c>
      <c r="BE52" s="100">
        <v>3976.12</v>
      </c>
      <c r="BF52" s="100">
        <v>3777.36</v>
      </c>
      <c r="BG52" s="100">
        <v>4270.99</v>
      </c>
      <c r="BH52" s="100">
        <v>3624.91</v>
      </c>
      <c r="BI52" s="100">
        <v>3167.3</v>
      </c>
      <c r="BJ52" s="100">
        <v>2188.22</v>
      </c>
      <c r="BK52" s="100">
        <v>500.7</v>
      </c>
      <c r="BL52" s="100">
        <v>401.79</v>
      </c>
      <c r="BM52" s="100">
        <v>234.81</v>
      </c>
      <c r="BN52" s="100">
        <v>153.17</v>
      </c>
      <c r="BO52" s="100">
        <v>102.54</v>
      </c>
      <c r="BP52" s="100">
        <v>119.23</v>
      </c>
      <c r="BQ52" s="100">
        <v>122.98</v>
      </c>
      <c r="BR52" s="100">
        <v>90.26</v>
      </c>
      <c r="BS52" s="100">
        <v>70.6</v>
      </c>
      <c r="BT52" s="100">
        <v>82.5</v>
      </c>
      <c r="BU52" s="100">
        <v>86.13</v>
      </c>
      <c r="BV52" s="100">
        <v>67.26</v>
      </c>
      <c r="BW52" s="100">
        <v>43.94</v>
      </c>
      <c r="BX52" s="107">
        <f t="shared" si="0"/>
        <v>68929.55999999997</v>
      </c>
    </row>
    <row r="53" spans="1:76" ht="15.75">
      <c r="A53" s="106">
        <v>52</v>
      </c>
      <c r="B53" s="106" t="s">
        <v>63</v>
      </c>
      <c r="C53" s="100">
        <v>691.89</v>
      </c>
      <c r="D53" s="100">
        <v>736.47</v>
      </c>
      <c r="E53" s="100">
        <v>1216.55</v>
      </c>
      <c r="F53" s="100">
        <v>1622.33</v>
      </c>
      <c r="G53" s="100">
        <v>1884.98</v>
      </c>
      <c r="H53" s="100">
        <v>1896.01</v>
      </c>
      <c r="I53" s="100">
        <v>2051.59</v>
      </c>
      <c r="J53" s="100">
        <v>1863.74</v>
      </c>
      <c r="K53" s="100">
        <v>1908.38</v>
      </c>
      <c r="L53" s="100">
        <v>1924.11</v>
      </c>
      <c r="M53" s="100">
        <v>944.77</v>
      </c>
      <c r="N53" s="100">
        <v>1053.65</v>
      </c>
      <c r="O53" s="100">
        <v>1157.62</v>
      </c>
      <c r="P53" s="100">
        <v>782.55</v>
      </c>
      <c r="Q53" s="100">
        <v>49.53</v>
      </c>
      <c r="R53" s="100">
        <v>24.08</v>
      </c>
      <c r="S53" s="100">
        <v>31.94</v>
      </c>
      <c r="T53" s="100">
        <v>41.44</v>
      </c>
      <c r="U53" s="100">
        <v>48.22</v>
      </c>
      <c r="V53" s="100">
        <v>53.45</v>
      </c>
      <c r="W53" s="100">
        <v>63.54</v>
      </c>
      <c r="X53" s="100">
        <v>55.14</v>
      </c>
      <c r="Y53" s="100">
        <v>72.83</v>
      </c>
      <c r="Z53" s="100">
        <v>78.57</v>
      </c>
      <c r="AA53" s="100">
        <v>65.97</v>
      </c>
      <c r="AB53" s="100">
        <v>63.26</v>
      </c>
      <c r="AC53" s="100">
        <v>80.97</v>
      </c>
      <c r="AD53" s="100">
        <v>137.3</v>
      </c>
      <c r="AE53" s="100">
        <v>31.4</v>
      </c>
      <c r="AF53" s="100">
        <v>9.93</v>
      </c>
      <c r="AG53" s="100">
        <v>20.46</v>
      </c>
      <c r="AH53" s="100">
        <v>20.89</v>
      </c>
      <c r="AI53" s="100">
        <v>14.38</v>
      </c>
      <c r="AJ53" s="100">
        <v>15.48</v>
      </c>
      <c r="AK53" s="100">
        <v>14.72</v>
      </c>
      <c r="AL53" s="100">
        <v>21.19</v>
      </c>
      <c r="AM53" s="100">
        <v>24.49</v>
      </c>
      <c r="AN53" s="100">
        <v>16.06</v>
      </c>
      <c r="AO53" s="100">
        <v>24.12</v>
      </c>
      <c r="AP53" s="100">
        <v>16.44</v>
      </c>
      <c r="AQ53" s="100">
        <v>17.34</v>
      </c>
      <c r="AR53" s="100">
        <v>49.64</v>
      </c>
      <c r="AS53" s="100">
        <v>722.66</v>
      </c>
      <c r="AT53" s="100">
        <v>573.27</v>
      </c>
      <c r="AU53" s="100">
        <v>746.7</v>
      </c>
      <c r="AV53" s="100">
        <v>808.17</v>
      </c>
      <c r="AW53" s="100">
        <v>238.71</v>
      </c>
      <c r="AX53" s="100">
        <v>6149.32</v>
      </c>
      <c r="AY53" s="100">
        <v>5871.08</v>
      </c>
      <c r="AZ53" s="100">
        <v>5316.5</v>
      </c>
      <c r="BA53" s="100">
        <v>5185.03</v>
      </c>
      <c r="BB53" s="100">
        <v>5143.62</v>
      </c>
      <c r="BC53" s="100">
        <v>5207.16</v>
      </c>
      <c r="BD53" s="100">
        <v>5669.68</v>
      </c>
      <c r="BE53" s="100">
        <v>5583.51</v>
      </c>
      <c r="BF53" s="100">
        <v>5620.66</v>
      </c>
      <c r="BG53" s="100">
        <v>6318.76</v>
      </c>
      <c r="BH53" s="100">
        <v>6247.58</v>
      </c>
      <c r="BI53" s="100">
        <v>6158.6</v>
      </c>
      <c r="BJ53" s="100">
        <v>4096.82</v>
      </c>
      <c r="BK53" s="100">
        <v>601.33</v>
      </c>
      <c r="BL53" s="100">
        <v>538.39</v>
      </c>
      <c r="BM53" s="100">
        <v>411.02</v>
      </c>
      <c r="BN53" s="100">
        <v>311.15</v>
      </c>
      <c r="BO53" s="100">
        <v>203.37</v>
      </c>
      <c r="BP53" s="100">
        <v>165.99</v>
      </c>
      <c r="BQ53" s="100">
        <v>98.87</v>
      </c>
      <c r="BR53" s="100">
        <v>99.59</v>
      </c>
      <c r="BS53" s="100">
        <v>96.93</v>
      </c>
      <c r="BT53" s="100">
        <v>112.85</v>
      </c>
      <c r="BU53" s="100">
        <v>114.22</v>
      </c>
      <c r="BV53" s="100">
        <v>103.7</v>
      </c>
      <c r="BW53" s="100">
        <v>71.46</v>
      </c>
      <c r="BX53" s="107">
        <f t="shared" si="0"/>
        <v>99484.12</v>
      </c>
    </row>
    <row r="54" spans="1:76" ht="15.75">
      <c r="A54" s="106">
        <v>53</v>
      </c>
      <c r="B54" s="106" t="s">
        <v>64</v>
      </c>
      <c r="C54" s="100">
        <v>541.28</v>
      </c>
      <c r="D54" s="100">
        <v>477.09</v>
      </c>
      <c r="E54" s="100">
        <v>614.09</v>
      </c>
      <c r="F54" s="100">
        <v>771.48</v>
      </c>
      <c r="G54" s="100">
        <v>1042.54</v>
      </c>
      <c r="H54" s="100">
        <v>1209.73</v>
      </c>
      <c r="I54" s="100">
        <v>1242.18</v>
      </c>
      <c r="J54" s="100">
        <v>1320.38</v>
      </c>
      <c r="K54" s="100">
        <v>1299.31</v>
      </c>
      <c r="L54" s="100">
        <v>1328.98</v>
      </c>
      <c r="M54" s="100">
        <v>1451.93</v>
      </c>
      <c r="N54" s="100">
        <v>1221.69</v>
      </c>
      <c r="O54" s="100">
        <v>1105.22</v>
      </c>
      <c r="P54" s="100">
        <v>1005.46</v>
      </c>
      <c r="Q54" s="100">
        <v>74.02</v>
      </c>
      <c r="R54" s="100">
        <v>21.75</v>
      </c>
      <c r="S54" s="100">
        <v>12.78</v>
      </c>
      <c r="T54" s="100">
        <v>17.23</v>
      </c>
      <c r="U54" s="100">
        <v>12.53</v>
      </c>
      <c r="V54" s="100">
        <v>12.35</v>
      </c>
      <c r="W54" s="100">
        <v>11.61</v>
      </c>
      <c r="X54" s="100">
        <v>21.33</v>
      </c>
      <c r="Y54" s="100">
        <v>13.38</v>
      </c>
      <c r="Z54" s="100">
        <v>11</v>
      </c>
      <c r="AA54" s="100">
        <v>6.08</v>
      </c>
      <c r="AB54" s="100">
        <v>13.22</v>
      </c>
      <c r="AC54" s="100">
        <v>12.8</v>
      </c>
      <c r="AD54" s="100">
        <v>49.77</v>
      </c>
      <c r="AE54" s="100">
        <v>17.46</v>
      </c>
      <c r="AF54" s="100">
        <v>8.29</v>
      </c>
      <c r="AG54" s="100">
        <v>10.25</v>
      </c>
      <c r="AH54" s="100">
        <v>9.4</v>
      </c>
      <c r="AI54" s="100">
        <v>14.08</v>
      </c>
      <c r="AJ54" s="100">
        <v>8.64</v>
      </c>
      <c r="AK54" s="100">
        <v>15.11</v>
      </c>
      <c r="AL54" s="100">
        <v>15.42</v>
      </c>
      <c r="AM54" s="100">
        <v>11.75</v>
      </c>
      <c r="AN54" s="100">
        <v>8.53</v>
      </c>
      <c r="AO54" s="100">
        <v>12.11</v>
      </c>
      <c r="AP54" s="100">
        <v>16.92</v>
      </c>
      <c r="AQ54" s="100">
        <v>15.28</v>
      </c>
      <c r="AR54" s="100">
        <v>46.27</v>
      </c>
      <c r="AS54" s="100">
        <v>838.3</v>
      </c>
      <c r="AT54" s="100">
        <v>591.43</v>
      </c>
      <c r="AU54" s="100">
        <v>637.17</v>
      </c>
      <c r="AV54" s="100">
        <v>1006.89</v>
      </c>
      <c r="AW54" s="100">
        <v>125.18</v>
      </c>
      <c r="AX54" s="100">
        <v>6756.83</v>
      </c>
      <c r="AY54" s="100">
        <v>5932.99</v>
      </c>
      <c r="AZ54" s="100">
        <v>5601.04</v>
      </c>
      <c r="BA54" s="100">
        <v>5657.23</v>
      </c>
      <c r="BB54" s="100">
        <v>5725.16</v>
      </c>
      <c r="BC54" s="100">
        <v>5958.85</v>
      </c>
      <c r="BD54" s="100">
        <v>6158.63</v>
      </c>
      <c r="BE54" s="100">
        <v>5606.53</v>
      </c>
      <c r="BF54" s="100">
        <v>5226.72</v>
      </c>
      <c r="BG54" s="100">
        <v>5163.11</v>
      </c>
      <c r="BH54" s="100">
        <v>4551.47</v>
      </c>
      <c r="BI54" s="100">
        <v>3944.73</v>
      </c>
      <c r="BJ54" s="100">
        <v>3176.04</v>
      </c>
      <c r="BK54" s="100">
        <v>1322.38</v>
      </c>
      <c r="BL54" s="100">
        <v>1165.06</v>
      </c>
      <c r="BM54" s="100">
        <v>767.12</v>
      </c>
      <c r="BN54" s="100">
        <v>771.38</v>
      </c>
      <c r="BO54" s="100">
        <v>613.51</v>
      </c>
      <c r="BP54" s="100">
        <v>461.04</v>
      </c>
      <c r="BQ54" s="100">
        <v>332.5</v>
      </c>
      <c r="BR54" s="100">
        <v>265.19</v>
      </c>
      <c r="BS54" s="100">
        <v>226.21</v>
      </c>
      <c r="BT54" s="100">
        <v>227.67</v>
      </c>
      <c r="BU54" s="100">
        <v>226.91</v>
      </c>
      <c r="BV54" s="100">
        <v>192.38</v>
      </c>
      <c r="BW54" s="100">
        <v>135.66</v>
      </c>
      <c r="BX54" s="107">
        <f t="shared" si="0"/>
        <v>94496.03</v>
      </c>
    </row>
    <row r="55" spans="1:76" ht="15.75">
      <c r="A55" s="106">
        <v>54</v>
      </c>
      <c r="B55" s="106" t="s">
        <v>65</v>
      </c>
      <c r="C55" s="100">
        <v>130.98</v>
      </c>
      <c r="D55" s="100">
        <v>155.79</v>
      </c>
      <c r="E55" s="100">
        <v>149.69</v>
      </c>
      <c r="F55" s="100">
        <v>163.8</v>
      </c>
      <c r="G55" s="100">
        <v>194.67</v>
      </c>
      <c r="H55" s="100">
        <v>193.97</v>
      </c>
      <c r="I55" s="100">
        <v>191.49</v>
      </c>
      <c r="J55" s="100">
        <v>199.27</v>
      </c>
      <c r="K55" s="100">
        <v>193.62</v>
      </c>
      <c r="L55" s="100">
        <v>161.04</v>
      </c>
      <c r="M55" s="100">
        <v>202.47</v>
      </c>
      <c r="N55" s="100">
        <v>172.04</v>
      </c>
      <c r="O55" s="100">
        <v>120.27</v>
      </c>
      <c r="P55" s="100">
        <v>116.58</v>
      </c>
      <c r="Q55" s="100">
        <v>5.73</v>
      </c>
      <c r="R55" s="100">
        <v>3.38</v>
      </c>
      <c r="S55" s="100">
        <v>5.53</v>
      </c>
      <c r="T55" s="100">
        <v>3.87</v>
      </c>
      <c r="U55" s="100">
        <v>2.8</v>
      </c>
      <c r="V55" s="100">
        <v>0.94</v>
      </c>
      <c r="W55" s="100">
        <v>3.96</v>
      </c>
      <c r="X55" s="100">
        <v>1.92</v>
      </c>
      <c r="Y55" s="100">
        <v>1.85</v>
      </c>
      <c r="Z55" s="100">
        <v>2.78</v>
      </c>
      <c r="AA55" s="100">
        <v>7.07</v>
      </c>
      <c r="AB55" s="100">
        <v>1.89</v>
      </c>
      <c r="AC55" s="100">
        <v>4.71</v>
      </c>
      <c r="AD55" s="100">
        <v>9.46</v>
      </c>
      <c r="AE55" s="100">
        <v>0</v>
      </c>
      <c r="AF55" s="100">
        <v>0</v>
      </c>
      <c r="AG55" s="100">
        <v>1.07</v>
      </c>
      <c r="AH55" s="100">
        <v>0.93</v>
      </c>
      <c r="AI55" s="100">
        <v>0</v>
      </c>
      <c r="AJ55" s="100">
        <v>0</v>
      </c>
      <c r="AK55" s="100">
        <v>0.95</v>
      </c>
      <c r="AL55" s="100">
        <v>0</v>
      </c>
      <c r="AM55" s="100">
        <v>0.11</v>
      </c>
      <c r="AN55" s="100">
        <v>1.9</v>
      </c>
      <c r="AO55" s="100">
        <v>1.97</v>
      </c>
      <c r="AP55" s="100">
        <v>0.13</v>
      </c>
      <c r="AQ55" s="100">
        <v>0.12</v>
      </c>
      <c r="AR55" s="100">
        <v>3.65</v>
      </c>
      <c r="AS55" s="100">
        <v>114.96</v>
      </c>
      <c r="AT55" s="100">
        <v>77.88</v>
      </c>
      <c r="AU55" s="100">
        <v>52.24</v>
      </c>
      <c r="AV55" s="100">
        <v>113.11</v>
      </c>
      <c r="AW55" s="100">
        <v>11.33</v>
      </c>
      <c r="AX55" s="100">
        <v>885.06</v>
      </c>
      <c r="AY55" s="100">
        <v>788.12</v>
      </c>
      <c r="AZ55" s="100">
        <v>646.78</v>
      </c>
      <c r="BA55" s="100">
        <v>602.05</v>
      </c>
      <c r="BB55" s="100">
        <v>580.01</v>
      </c>
      <c r="BC55" s="100">
        <v>609.56</v>
      </c>
      <c r="BD55" s="100">
        <v>646.65</v>
      </c>
      <c r="BE55" s="100">
        <v>596.32</v>
      </c>
      <c r="BF55" s="100">
        <v>597.29</v>
      </c>
      <c r="BG55" s="100">
        <v>483.44</v>
      </c>
      <c r="BH55" s="100">
        <v>494.46</v>
      </c>
      <c r="BI55" s="100">
        <v>397.37</v>
      </c>
      <c r="BJ55" s="100">
        <v>323.21</v>
      </c>
      <c r="BK55" s="100">
        <v>131.67</v>
      </c>
      <c r="BL55" s="100">
        <v>94.86</v>
      </c>
      <c r="BM55" s="100">
        <v>83.58</v>
      </c>
      <c r="BN55" s="100">
        <v>41.34</v>
      </c>
      <c r="BO55" s="100">
        <v>44.92</v>
      </c>
      <c r="BP55" s="100">
        <v>25.65</v>
      </c>
      <c r="BQ55" s="100">
        <v>9.67</v>
      </c>
      <c r="BR55" s="100">
        <v>7.54</v>
      </c>
      <c r="BS55" s="100">
        <v>4.17</v>
      </c>
      <c r="BT55" s="100">
        <v>9.42</v>
      </c>
      <c r="BU55" s="100">
        <v>4.56</v>
      </c>
      <c r="BV55" s="100">
        <v>4.02</v>
      </c>
      <c r="BW55" s="100">
        <v>4.45</v>
      </c>
      <c r="BX55" s="107">
        <f t="shared" si="0"/>
        <v>10898.09</v>
      </c>
    </row>
    <row r="56" spans="1:76" ht="15.75">
      <c r="A56" s="106">
        <v>55</v>
      </c>
      <c r="B56" s="106" t="s">
        <v>66</v>
      </c>
      <c r="C56" s="100">
        <v>127.92</v>
      </c>
      <c r="D56" s="100">
        <v>189.43</v>
      </c>
      <c r="E56" s="100">
        <v>355.76</v>
      </c>
      <c r="F56" s="100">
        <v>489.66</v>
      </c>
      <c r="G56" s="100">
        <v>640.42</v>
      </c>
      <c r="H56" s="100">
        <v>579.58</v>
      </c>
      <c r="I56" s="100">
        <v>624.01</v>
      </c>
      <c r="J56" s="100">
        <v>566.72</v>
      </c>
      <c r="K56" s="100">
        <v>532.8</v>
      </c>
      <c r="L56" s="100">
        <v>500.27</v>
      </c>
      <c r="M56" s="100">
        <v>332.31</v>
      </c>
      <c r="N56" s="100">
        <v>322.08</v>
      </c>
      <c r="O56" s="100">
        <v>264.51</v>
      </c>
      <c r="P56" s="100">
        <v>200.9</v>
      </c>
      <c r="Q56" s="100">
        <v>36.91</v>
      </c>
      <c r="R56" s="100">
        <v>26.76</v>
      </c>
      <c r="S56" s="100">
        <v>21.29</v>
      </c>
      <c r="T56" s="100">
        <v>16.55</v>
      </c>
      <c r="U56" s="100">
        <v>10.2</v>
      </c>
      <c r="V56" s="100">
        <v>12.78</v>
      </c>
      <c r="W56" s="100">
        <v>14.3</v>
      </c>
      <c r="X56" s="100">
        <v>12.99</v>
      </c>
      <c r="Y56" s="100">
        <v>10.4</v>
      </c>
      <c r="Z56" s="100">
        <v>8.16</v>
      </c>
      <c r="AA56" s="100">
        <v>7.82</v>
      </c>
      <c r="AB56" s="100">
        <v>13.83</v>
      </c>
      <c r="AC56" s="100">
        <v>15.96</v>
      </c>
      <c r="AD56" s="100">
        <v>13.55</v>
      </c>
      <c r="AE56" s="100">
        <v>6.41</v>
      </c>
      <c r="AF56" s="100">
        <v>3.67</v>
      </c>
      <c r="AG56" s="100">
        <v>3.87</v>
      </c>
      <c r="AH56" s="100">
        <v>11.35</v>
      </c>
      <c r="AI56" s="100">
        <v>4.38</v>
      </c>
      <c r="AJ56" s="100">
        <v>4.32</v>
      </c>
      <c r="AK56" s="100">
        <v>6.03</v>
      </c>
      <c r="AL56" s="100">
        <v>2.38</v>
      </c>
      <c r="AM56" s="100">
        <v>7.05</v>
      </c>
      <c r="AN56" s="100">
        <v>13.86</v>
      </c>
      <c r="AO56" s="100">
        <v>4.78</v>
      </c>
      <c r="AP56" s="100">
        <v>2.41</v>
      </c>
      <c r="AQ56" s="100">
        <v>2.9</v>
      </c>
      <c r="AR56" s="100">
        <v>3.67</v>
      </c>
      <c r="AS56" s="100">
        <v>206.5</v>
      </c>
      <c r="AT56" s="100">
        <v>215.65</v>
      </c>
      <c r="AU56" s="100">
        <v>153.32</v>
      </c>
      <c r="AV56" s="100">
        <v>168.2</v>
      </c>
      <c r="AW56" s="100">
        <v>10.08</v>
      </c>
      <c r="AX56" s="100">
        <v>2119.36</v>
      </c>
      <c r="AY56" s="100">
        <v>2081.34</v>
      </c>
      <c r="AZ56" s="100">
        <v>1832.45</v>
      </c>
      <c r="BA56" s="100">
        <v>1701.24</v>
      </c>
      <c r="BB56" s="100">
        <v>1762.31</v>
      </c>
      <c r="BC56" s="100">
        <v>1823.38</v>
      </c>
      <c r="BD56" s="100">
        <v>2023.35</v>
      </c>
      <c r="BE56" s="100">
        <v>2061.59</v>
      </c>
      <c r="BF56" s="100">
        <v>1873.58</v>
      </c>
      <c r="BG56" s="100">
        <v>2239.24</v>
      </c>
      <c r="BH56" s="100">
        <v>2148.94</v>
      </c>
      <c r="BI56" s="100">
        <v>1986.94</v>
      </c>
      <c r="BJ56" s="100">
        <v>1692.28</v>
      </c>
      <c r="BK56" s="100">
        <v>17.32</v>
      </c>
      <c r="BL56" s="100">
        <v>5.49</v>
      </c>
      <c r="BM56" s="100">
        <v>3.69</v>
      </c>
      <c r="BN56" s="100">
        <v>4.72</v>
      </c>
      <c r="BO56" s="100">
        <v>6.6</v>
      </c>
      <c r="BP56" s="100">
        <v>2.55</v>
      </c>
      <c r="BQ56" s="100">
        <v>3.25</v>
      </c>
      <c r="BR56" s="100">
        <v>3.92</v>
      </c>
      <c r="BS56" s="100">
        <v>5.43</v>
      </c>
      <c r="BT56" s="100">
        <v>1.87</v>
      </c>
      <c r="BU56" s="100">
        <v>2.14</v>
      </c>
      <c r="BV56" s="100">
        <v>3.62</v>
      </c>
      <c r="BW56" s="100">
        <v>0.78</v>
      </c>
      <c r="BX56" s="107">
        <f t="shared" si="0"/>
        <v>32186.079999999984</v>
      </c>
    </row>
    <row r="57" spans="1:76" ht="15.75">
      <c r="A57" s="106">
        <v>56</v>
      </c>
      <c r="B57" s="106" t="s">
        <v>67</v>
      </c>
      <c r="C57" s="100">
        <v>148.46</v>
      </c>
      <c r="D57" s="100">
        <v>314.48</v>
      </c>
      <c r="E57" s="100">
        <v>327.29</v>
      </c>
      <c r="F57" s="100">
        <v>412.81</v>
      </c>
      <c r="G57" s="100">
        <v>412.78</v>
      </c>
      <c r="H57" s="100">
        <v>452.13</v>
      </c>
      <c r="I57" s="100">
        <v>508.05</v>
      </c>
      <c r="J57" s="100">
        <v>447.94</v>
      </c>
      <c r="K57" s="100">
        <v>445.5</v>
      </c>
      <c r="L57" s="100">
        <v>439.54</v>
      </c>
      <c r="M57" s="100">
        <v>410.84</v>
      </c>
      <c r="N57" s="100">
        <v>394.71</v>
      </c>
      <c r="O57" s="100">
        <v>409.97</v>
      </c>
      <c r="P57" s="100">
        <v>285.66</v>
      </c>
      <c r="Q57" s="100">
        <v>18.53</v>
      </c>
      <c r="R57" s="100">
        <v>5.17</v>
      </c>
      <c r="S57" s="100">
        <v>6.49</v>
      </c>
      <c r="T57" s="100">
        <v>9.22</v>
      </c>
      <c r="U57" s="100">
        <v>6.3</v>
      </c>
      <c r="V57" s="100">
        <v>9.39</v>
      </c>
      <c r="W57" s="100">
        <v>8.55</v>
      </c>
      <c r="X57" s="100">
        <v>11.67</v>
      </c>
      <c r="Y57" s="100">
        <v>13.86</v>
      </c>
      <c r="Z57" s="100">
        <v>18.87</v>
      </c>
      <c r="AA57" s="100">
        <v>13.93</v>
      </c>
      <c r="AB57" s="100">
        <v>19.16</v>
      </c>
      <c r="AC57" s="100">
        <v>13.63</v>
      </c>
      <c r="AD57" s="100">
        <v>33.27</v>
      </c>
      <c r="AE57" s="100">
        <v>1.55</v>
      </c>
      <c r="AF57" s="100">
        <v>0.79</v>
      </c>
      <c r="AG57" s="100">
        <v>0</v>
      </c>
      <c r="AH57" s="100">
        <v>1.05</v>
      </c>
      <c r="AI57" s="100">
        <v>0.93</v>
      </c>
      <c r="AJ57" s="100">
        <v>1.93</v>
      </c>
      <c r="AK57" s="100">
        <v>3.25</v>
      </c>
      <c r="AL57" s="100">
        <v>0.4</v>
      </c>
      <c r="AM57" s="100">
        <v>2.48</v>
      </c>
      <c r="AN57" s="100">
        <v>3.21</v>
      </c>
      <c r="AO57" s="100">
        <v>3.42</v>
      </c>
      <c r="AP57" s="100">
        <v>0.46</v>
      </c>
      <c r="AQ57" s="100">
        <v>3.28</v>
      </c>
      <c r="AR57" s="100">
        <v>9.28</v>
      </c>
      <c r="AS57" s="100">
        <v>311.08</v>
      </c>
      <c r="AT57" s="100">
        <v>305.61</v>
      </c>
      <c r="AU57" s="100">
        <v>366.41</v>
      </c>
      <c r="AV57" s="100">
        <v>293.38</v>
      </c>
      <c r="AW57" s="100">
        <v>42.5</v>
      </c>
      <c r="AX57" s="100">
        <v>2885.26</v>
      </c>
      <c r="AY57" s="100">
        <v>2469.04</v>
      </c>
      <c r="AZ57" s="100">
        <v>2317.74</v>
      </c>
      <c r="BA57" s="100">
        <v>2191.92</v>
      </c>
      <c r="BB57" s="100">
        <v>2070.15</v>
      </c>
      <c r="BC57" s="100">
        <v>2117.16</v>
      </c>
      <c r="BD57" s="100">
        <v>2221.42</v>
      </c>
      <c r="BE57" s="100">
        <v>2124.82</v>
      </c>
      <c r="BF57" s="100">
        <v>2210.43</v>
      </c>
      <c r="BG57" s="100">
        <v>2281.69</v>
      </c>
      <c r="BH57" s="100">
        <v>1972.41</v>
      </c>
      <c r="BI57" s="100">
        <v>1851.92</v>
      </c>
      <c r="BJ57" s="100">
        <v>1562.81</v>
      </c>
      <c r="BK57" s="100">
        <v>586.56</v>
      </c>
      <c r="BL57" s="100">
        <v>393.24</v>
      </c>
      <c r="BM57" s="100">
        <v>322.35</v>
      </c>
      <c r="BN57" s="100">
        <v>262.52</v>
      </c>
      <c r="BO57" s="100">
        <v>142.72</v>
      </c>
      <c r="BP57" s="100">
        <v>128.04</v>
      </c>
      <c r="BQ57" s="100">
        <v>111.03</v>
      </c>
      <c r="BR57" s="100">
        <v>92.12</v>
      </c>
      <c r="BS57" s="100">
        <v>84.98</v>
      </c>
      <c r="BT57" s="100">
        <v>96.47</v>
      </c>
      <c r="BU57" s="100">
        <v>97.16</v>
      </c>
      <c r="BV57" s="100">
        <v>97.55</v>
      </c>
      <c r="BW57" s="100">
        <v>63.47</v>
      </c>
      <c r="BX57" s="107">
        <f t="shared" si="0"/>
        <v>37704.19</v>
      </c>
    </row>
    <row r="58" spans="1:76" ht="15.75">
      <c r="A58" s="106">
        <v>57</v>
      </c>
      <c r="B58" s="106" t="s">
        <v>68</v>
      </c>
      <c r="C58" s="100">
        <v>194.91</v>
      </c>
      <c r="D58" s="100">
        <v>253.53</v>
      </c>
      <c r="E58" s="100">
        <v>323.13</v>
      </c>
      <c r="F58" s="100">
        <v>380.28</v>
      </c>
      <c r="G58" s="100">
        <v>398.03</v>
      </c>
      <c r="H58" s="100">
        <v>447.67</v>
      </c>
      <c r="I58" s="100">
        <v>446.21</v>
      </c>
      <c r="J58" s="100">
        <v>382.05</v>
      </c>
      <c r="K58" s="100">
        <v>391.14</v>
      </c>
      <c r="L58" s="100">
        <v>381.23</v>
      </c>
      <c r="M58" s="100">
        <v>240.15</v>
      </c>
      <c r="N58" s="100">
        <v>224.65</v>
      </c>
      <c r="O58" s="100">
        <v>227.32</v>
      </c>
      <c r="P58" s="100">
        <v>212.89</v>
      </c>
      <c r="Q58" s="100">
        <v>36.99</v>
      </c>
      <c r="R58" s="100">
        <v>16.05</v>
      </c>
      <c r="S58" s="100">
        <v>8.84</v>
      </c>
      <c r="T58" s="100">
        <v>10.57</v>
      </c>
      <c r="U58" s="100">
        <v>10.45</v>
      </c>
      <c r="V58" s="100">
        <v>6.67</v>
      </c>
      <c r="W58" s="100">
        <v>3.87</v>
      </c>
      <c r="X58" s="100">
        <v>7.34</v>
      </c>
      <c r="Y58" s="100">
        <v>6.27</v>
      </c>
      <c r="Z58" s="100">
        <v>7.88</v>
      </c>
      <c r="AA58" s="100">
        <v>10.57</v>
      </c>
      <c r="AB58" s="100">
        <v>6.13</v>
      </c>
      <c r="AC58" s="100">
        <v>6.45</v>
      </c>
      <c r="AD58" s="100">
        <v>20.46</v>
      </c>
      <c r="AE58" s="100">
        <v>12.37</v>
      </c>
      <c r="AF58" s="100">
        <v>2.23</v>
      </c>
      <c r="AG58" s="100">
        <v>2.1</v>
      </c>
      <c r="AH58" s="100">
        <v>1.87</v>
      </c>
      <c r="AI58" s="100">
        <v>3.53</v>
      </c>
      <c r="AJ58" s="100">
        <v>0.92</v>
      </c>
      <c r="AK58" s="100">
        <v>2.38</v>
      </c>
      <c r="AL58" s="100">
        <v>2.77</v>
      </c>
      <c r="AM58" s="100">
        <v>2.96</v>
      </c>
      <c r="AN58" s="100">
        <v>1.15</v>
      </c>
      <c r="AO58" s="100">
        <v>5.29</v>
      </c>
      <c r="AP58" s="100">
        <v>2.32</v>
      </c>
      <c r="AQ58" s="100">
        <v>1.93</v>
      </c>
      <c r="AR58" s="100">
        <v>7.05</v>
      </c>
      <c r="AS58" s="100">
        <v>135.85</v>
      </c>
      <c r="AT58" s="100">
        <v>161.98</v>
      </c>
      <c r="AU58" s="100">
        <v>147.57</v>
      </c>
      <c r="AV58" s="100">
        <v>205.83</v>
      </c>
      <c r="AW58" s="100">
        <v>10.9</v>
      </c>
      <c r="AX58" s="100">
        <v>1613.91</v>
      </c>
      <c r="AY58" s="100">
        <v>1419.85</v>
      </c>
      <c r="AZ58" s="100">
        <v>1325.7</v>
      </c>
      <c r="BA58" s="100">
        <v>1230.91</v>
      </c>
      <c r="BB58" s="100">
        <v>1322.55</v>
      </c>
      <c r="BC58" s="100">
        <v>1380.48</v>
      </c>
      <c r="BD58" s="100">
        <v>1641.47</v>
      </c>
      <c r="BE58" s="100">
        <v>1629.42</v>
      </c>
      <c r="BF58" s="100">
        <v>1581.52</v>
      </c>
      <c r="BG58" s="100">
        <v>1599.39</v>
      </c>
      <c r="BH58" s="100">
        <v>1487.26</v>
      </c>
      <c r="BI58" s="100">
        <v>1456.34</v>
      </c>
      <c r="BJ58" s="100">
        <v>1251.53</v>
      </c>
      <c r="BK58" s="100">
        <v>17.67</v>
      </c>
      <c r="BL58" s="100">
        <v>28.44</v>
      </c>
      <c r="BM58" s="100">
        <v>18.1</v>
      </c>
      <c r="BN58" s="100">
        <v>6.32</v>
      </c>
      <c r="BO58" s="100">
        <v>1.38</v>
      </c>
      <c r="BP58" s="100">
        <v>5.62</v>
      </c>
      <c r="BQ58" s="100">
        <v>7.52</v>
      </c>
      <c r="BR58" s="100">
        <v>16.14</v>
      </c>
      <c r="BS58" s="100">
        <v>11.95</v>
      </c>
      <c r="BT58" s="100">
        <v>10.4</v>
      </c>
      <c r="BU58" s="100">
        <v>6.03</v>
      </c>
      <c r="BV58" s="100">
        <v>6.13</v>
      </c>
      <c r="BW58" s="100">
        <v>7.87</v>
      </c>
      <c r="BX58" s="107">
        <f t="shared" si="0"/>
        <v>24456.62999999999</v>
      </c>
    </row>
    <row r="59" spans="1:76" ht="15.75">
      <c r="A59" s="106">
        <v>58</v>
      </c>
      <c r="B59" s="106" t="s">
        <v>69</v>
      </c>
      <c r="C59" s="100">
        <v>360.28</v>
      </c>
      <c r="D59" s="100">
        <v>247.59</v>
      </c>
      <c r="E59" s="100">
        <v>386.59</v>
      </c>
      <c r="F59" s="100">
        <v>612.2</v>
      </c>
      <c r="G59" s="100">
        <v>783.19</v>
      </c>
      <c r="H59" s="100">
        <v>857.56</v>
      </c>
      <c r="I59" s="100">
        <v>954.65</v>
      </c>
      <c r="J59" s="100">
        <v>987.8</v>
      </c>
      <c r="K59" s="100">
        <v>1038.27</v>
      </c>
      <c r="L59" s="100">
        <v>951.52</v>
      </c>
      <c r="M59" s="100">
        <v>818.27</v>
      </c>
      <c r="N59" s="100">
        <v>664.44</v>
      </c>
      <c r="O59" s="100">
        <v>569.22</v>
      </c>
      <c r="P59" s="100">
        <v>494.37</v>
      </c>
      <c r="Q59" s="100">
        <v>32.79</v>
      </c>
      <c r="R59" s="100">
        <v>20.84</v>
      </c>
      <c r="S59" s="100">
        <v>22.27</v>
      </c>
      <c r="T59" s="100">
        <v>23.92</v>
      </c>
      <c r="U59" s="100">
        <v>31.41</v>
      </c>
      <c r="V59" s="100">
        <v>18.11</v>
      </c>
      <c r="W59" s="100">
        <v>17.77</v>
      </c>
      <c r="X59" s="100">
        <v>26.6</v>
      </c>
      <c r="Y59" s="100">
        <v>38.33</v>
      </c>
      <c r="Z59" s="100">
        <v>26.01</v>
      </c>
      <c r="AA59" s="100">
        <v>36.78</v>
      </c>
      <c r="AB59" s="100">
        <v>55.55</v>
      </c>
      <c r="AC59" s="100">
        <v>30.35</v>
      </c>
      <c r="AD59" s="100">
        <v>56.12</v>
      </c>
      <c r="AE59" s="100">
        <v>0.3</v>
      </c>
      <c r="AF59" s="100">
        <v>0</v>
      </c>
      <c r="AG59" s="100">
        <v>3.53</v>
      </c>
      <c r="AH59" s="100">
        <v>2.09</v>
      </c>
      <c r="AI59" s="100">
        <v>0.11</v>
      </c>
      <c r="AJ59" s="100">
        <v>3.69</v>
      </c>
      <c r="AK59" s="100">
        <v>4.28</v>
      </c>
      <c r="AL59" s="100">
        <v>6.14</v>
      </c>
      <c r="AM59" s="100">
        <v>10.68</v>
      </c>
      <c r="AN59" s="100">
        <v>3.18</v>
      </c>
      <c r="AO59" s="100">
        <v>17.3</v>
      </c>
      <c r="AP59" s="100">
        <v>11.01</v>
      </c>
      <c r="AQ59" s="100">
        <v>12.61</v>
      </c>
      <c r="AR59" s="100">
        <v>15.6</v>
      </c>
      <c r="AS59" s="100">
        <v>305.72</v>
      </c>
      <c r="AT59" s="100">
        <v>280.86</v>
      </c>
      <c r="AU59" s="100">
        <v>339.61</v>
      </c>
      <c r="AV59" s="100">
        <v>295.92</v>
      </c>
      <c r="AW59" s="100">
        <v>15.34</v>
      </c>
      <c r="AX59" s="100">
        <v>2430.85</v>
      </c>
      <c r="AY59" s="100">
        <v>2178.76</v>
      </c>
      <c r="AZ59" s="100">
        <v>2004.84</v>
      </c>
      <c r="BA59" s="100">
        <v>1969.52</v>
      </c>
      <c r="BB59" s="100">
        <v>1765.33</v>
      </c>
      <c r="BC59" s="100">
        <v>1870.56</v>
      </c>
      <c r="BD59" s="100">
        <v>1996.59</v>
      </c>
      <c r="BE59" s="100">
        <v>1939.57</v>
      </c>
      <c r="BF59" s="100">
        <v>2013.42</v>
      </c>
      <c r="BG59" s="100">
        <v>2132.33</v>
      </c>
      <c r="BH59" s="100">
        <v>2057.37</v>
      </c>
      <c r="BI59" s="100">
        <v>1788.41</v>
      </c>
      <c r="BJ59" s="100">
        <v>1594.35</v>
      </c>
      <c r="BK59" s="100">
        <v>375.08</v>
      </c>
      <c r="BL59" s="100">
        <v>327.12</v>
      </c>
      <c r="BM59" s="100">
        <v>219.8</v>
      </c>
      <c r="BN59" s="100">
        <v>167.64</v>
      </c>
      <c r="BO59" s="100">
        <v>128.45</v>
      </c>
      <c r="BP59" s="100">
        <v>115.83</v>
      </c>
      <c r="BQ59" s="100">
        <v>69.43</v>
      </c>
      <c r="BR59" s="100">
        <v>69.1</v>
      </c>
      <c r="BS59" s="100">
        <v>69.57</v>
      </c>
      <c r="BT59" s="100">
        <v>66.35</v>
      </c>
      <c r="BU59" s="100">
        <v>43.29</v>
      </c>
      <c r="BV59" s="100">
        <v>37.84</v>
      </c>
      <c r="BW59" s="100">
        <v>32.15</v>
      </c>
      <c r="BX59" s="107">
        <f t="shared" si="0"/>
        <v>38954.320000000014</v>
      </c>
    </row>
    <row r="60" spans="1:76" ht="15.75">
      <c r="A60" s="106">
        <v>59</v>
      </c>
      <c r="B60" s="106" t="s">
        <v>70</v>
      </c>
      <c r="C60" s="100">
        <v>285.13</v>
      </c>
      <c r="D60" s="100">
        <v>393.17</v>
      </c>
      <c r="E60" s="100">
        <v>649.25</v>
      </c>
      <c r="F60" s="100">
        <v>834.43</v>
      </c>
      <c r="G60" s="100">
        <v>1010.03</v>
      </c>
      <c r="H60" s="100">
        <v>1021.71</v>
      </c>
      <c r="I60" s="100">
        <v>1082.06</v>
      </c>
      <c r="J60" s="100">
        <v>1143.81</v>
      </c>
      <c r="K60" s="100">
        <v>1084.17</v>
      </c>
      <c r="L60" s="100">
        <v>1116.51</v>
      </c>
      <c r="M60" s="100">
        <v>1006.66</v>
      </c>
      <c r="N60" s="100">
        <v>839.83</v>
      </c>
      <c r="O60" s="100">
        <v>598.72</v>
      </c>
      <c r="P60" s="100">
        <v>512.03</v>
      </c>
      <c r="Q60" s="100">
        <v>24.88</v>
      </c>
      <c r="R60" s="100">
        <v>14.42</v>
      </c>
      <c r="S60" s="100">
        <v>22.76</v>
      </c>
      <c r="T60" s="100">
        <v>25.3</v>
      </c>
      <c r="U60" s="100">
        <v>22.52</v>
      </c>
      <c r="V60" s="100">
        <v>18.68</v>
      </c>
      <c r="W60" s="100">
        <v>29.64</v>
      </c>
      <c r="X60" s="100">
        <v>21.97</v>
      </c>
      <c r="Y60" s="100">
        <v>27.18</v>
      </c>
      <c r="Z60" s="100">
        <v>32.26</v>
      </c>
      <c r="AA60" s="100">
        <v>35.16</v>
      </c>
      <c r="AB60" s="100">
        <v>23.44</v>
      </c>
      <c r="AC60" s="100">
        <v>14.36</v>
      </c>
      <c r="AD60" s="100">
        <v>37.87</v>
      </c>
      <c r="AE60" s="100">
        <v>4.51</v>
      </c>
      <c r="AF60" s="100">
        <v>0.39</v>
      </c>
      <c r="AG60" s="100">
        <v>3.17</v>
      </c>
      <c r="AH60" s="100">
        <v>2.94</v>
      </c>
      <c r="AI60" s="100">
        <v>7.87</v>
      </c>
      <c r="AJ60" s="100">
        <v>2.02</v>
      </c>
      <c r="AK60" s="100">
        <v>2.04</v>
      </c>
      <c r="AL60" s="100">
        <v>1.83</v>
      </c>
      <c r="AM60" s="100">
        <v>5.09</v>
      </c>
      <c r="AN60" s="100">
        <v>4.87</v>
      </c>
      <c r="AO60" s="100">
        <v>2.32</v>
      </c>
      <c r="AP60" s="100">
        <v>1.29</v>
      </c>
      <c r="AQ60" s="100">
        <v>5.06</v>
      </c>
      <c r="AR60" s="100">
        <v>4.18</v>
      </c>
      <c r="AS60" s="100">
        <v>548.7</v>
      </c>
      <c r="AT60" s="100">
        <v>380.47</v>
      </c>
      <c r="AU60" s="100">
        <v>410.03</v>
      </c>
      <c r="AV60" s="100">
        <v>465.52</v>
      </c>
      <c r="AW60" s="100">
        <v>19.47</v>
      </c>
      <c r="AX60" s="100">
        <v>3942.69</v>
      </c>
      <c r="AY60" s="100">
        <v>3765.85</v>
      </c>
      <c r="AZ60" s="100">
        <v>3467.96</v>
      </c>
      <c r="BA60" s="100">
        <v>3499.09</v>
      </c>
      <c r="BB60" s="100">
        <v>3390.36</v>
      </c>
      <c r="BC60" s="100">
        <v>3646.7</v>
      </c>
      <c r="BD60" s="100">
        <v>3686.44</v>
      </c>
      <c r="BE60" s="100">
        <v>3869.5</v>
      </c>
      <c r="BF60" s="100">
        <v>3692.78</v>
      </c>
      <c r="BG60" s="100">
        <v>4156.73</v>
      </c>
      <c r="BH60" s="100">
        <v>3748.58</v>
      </c>
      <c r="BI60" s="100">
        <v>3811.64</v>
      </c>
      <c r="BJ60" s="100">
        <v>3411.98</v>
      </c>
      <c r="BK60" s="100">
        <v>303.01</v>
      </c>
      <c r="BL60" s="100">
        <v>293.93</v>
      </c>
      <c r="BM60" s="100">
        <v>194.18</v>
      </c>
      <c r="BN60" s="100">
        <v>192.96</v>
      </c>
      <c r="BO60" s="100">
        <v>130.74</v>
      </c>
      <c r="BP60" s="100">
        <v>117.26</v>
      </c>
      <c r="BQ60" s="100">
        <v>86.1</v>
      </c>
      <c r="BR60" s="100">
        <v>96.16</v>
      </c>
      <c r="BS60" s="100">
        <v>96.79</v>
      </c>
      <c r="BT60" s="100">
        <v>126.56</v>
      </c>
      <c r="BU60" s="100">
        <v>115.02</v>
      </c>
      <c r="BV60" s="100">
        <v>96.04</v>
      </c>
      <c r="BW60" s="100">
        <v>63.9</v>
      </c>
      <c r="BX60" s="107">
        <f t="shared" si="0"/>
        <v>63802.67000000001</v>
      </c>
    </row>
    <row r="61" spans="1:76" ht="15.75">
      <c r="A61" s="106">
        <v>60</v>
      </c>
      <c r="B61" s="106" t="s">
        <v>71</v>
      </c>
      <c r="C61" s="100">
        <v>19.87</v>
      </c>
      <c r="D61" s="100">
        <v>118.52</v>
      </c>
      <c r="E61" s="100">
        <v>95.27</v>
      </c>
      <c r="F61" s="100">
        <v>96.6</v>
      </c>
      <c r="G61" s="100">
        <v>100.29</v>
      </c>
      <c r="H61" s="100">
        <v>111.04</v>
      </c>
      <c r="I61" s="100">
        <v>88.73</v>
      </c>
      <c r="J61" s="100">
        <v>95.71</v>
      </c>
      <c r="K61" s="100">
        <v>87.16</v>
      </c>
      <c r="L61" s="100">
        <v>116.19</v>
      </c>
      <c r="M61" s="100">
        <v>92.11</v>
      </c>
      <c r="N61" s="100">
        <v>108.65</v>
      </c>
      <c r="O61" s="100">
        <v>89.52</v>
      </c>
      <c r="P61" s="100">
        <v>69.07</v>
      </c>
      <c r="Q61" s="100">
        <v>0</v>
      </c>
      <c r="R61" s="100">
        <v>1.15</v>
      </c>
      <c r="S61" s="100">
        <v>0</v>
      </c>
      <c r="T61" s="100">
        <v>1.1</v>
      </c>
      <c r="U61" s="100">
        <v>0</v>
      </c>
      <c r="V61" s="100">
        <v>1.16</v>
      </c>
      <c r="W61" s="100">
        <v>1.04</v>
      </c>
      <c r="X61" s="100">
        <v>3.3</v>
      </c>
      <c r="Y61" s="100">
        <v>5.64</v>
      </c>
      <c r="Z61" s="100">
        <v>6.23</v>
      </c>
      <c r="AA61" s="100">
        <v>6.41</v>
      </c>
      <c r="AB61" s="100">
        <v>1.95</v>
      </c>
      <c r="AC61" s="100">
        <v>2.26</v>
      </c>
      <c r="AD61" s="100">
        <v>6.3</v>
      </c>
      <c r="AE61" s="100">
        <v>0</v>
      </c>
      <c r="AF61" s="100">
        <v>1.08</v>
      </c>
      <c r="AG61" s="100">
        <v>2.12</v>
      </c>
      <c r="AH61" s="100">
        <v>0</v>
      </c>
      <c r="AI61" s="100">
        <v>0</v>
      </c>
      <c r="AJ61" s="100">
        <v>0</v>
      </c>
      <c r="AK61" s="100">
        <v>0</v>
      </c>
      <c r="AL61" s="100">
        <v>0.17</v>
      </c>
      <c r="AM61" s="100">
        <v>0</v>
      </c>
      <c r="AN61" s="100">
        <v>0.98</v>
      </c>
      <c r="AO61" s="100">
        <v>0</v>
      </c>
      <c r="AP61" s="100">
        <v>0.93</v>
      </c>
      <c r="AQ61" s="100">
        <v>0</v>
      </c>
      <c r="AR61" s="100">
        <v>0.85</v>
      </c>
      <c r="AS61" s="100">
        <v>73.38</v>
      </c>
      <c r="AT61" s="100">
        <v>75.78</v>
      </c>
      <c r="AU61" s="100">
        <v>90.4</v>
      </c>
      <c r="AV61" s="100">
        <v>104.21</v>
      </c>
      <c r="AW61" s="100">
        <v>12.7</v>
      </c>
      <c r="AX61" s="100">
        <v>526.37</v>
      </c>
      <c r="AY61" s="100">
        <v>500.67</v>
      </c>
      <c r="AZ61" s="100">
        <v>492.17</v>
      </c>
      <c r="BA61" s="100">
        <v>499.99</v>
      </c>
      <c r="BB61" s="100">
        <v>467.24</v>
      </c>
      <c r="BC61" s="100">
        <v>458.01</v>
      </c>
      <c r="BD61" s="100">
        <v>536.27</v>
      </c>
      <c r="BE61" s="100">
        <v>464.68</v>
      </c>
      <c r="BF61" s="100">
        <v>480.62</v>
      </c>
      <c r="BG61" s="100">
        <v>400.54</v>
      </c>
      <c r="BH61" s="100">
        <v>355.91</v>
      </c>
      <c r="BI61" s="100">
        <v>353.63</v>
      </c>
      <c r="BJ61" s="100">
        <v>260.7</v>
      </c>
      <c r="BK61" s="100">
        <v>54.47</v>
      </c>
      <c r="BL61" s="100">
        <v>51.46</v>
      </c>
      <c r="BM61" s="100">
        <v>23.18</v>
      </c>
      <c r="BN61" s="100">
        <v>5.08</v>
      </c>
      <c r="BO61" s="100">
        <v>6.41</v>
      </c>
      <c r="BP61" s="100">
        <v>7.73</v>
      </c>
      <c r="BQ61" s="100">
        <v>7.36</v>
      </c>
      <c r="BR61" s="100">
        <v>7.53</v>
      </c>
      <c r="BS61" s="100">
        <v>4.41</v>
      </c>
      <c r="BT61" s="100">
        <v>8.37</v>
      </c>
      <c r="BU61" s="100">
        <v>5.07</v>
      </c>
      <c r="BV61" s="100">
        <v>4.64</v>
      </c>
      <c r="BW61" s="100">
        <v>5.79</v>
      </c>
      <c r="BX61" s="107">
        <f t="shared" si="0"/>
        <v>7676.169999999999</v>
      </c>
    </row>
    <row r="62" spans="1:76" ht="15.75">
      <c r="A62" s="106">
        <v>61</v>
      </c>
      <c r="B62" s="106" t="s">
        <v>72</v>
      </c>
      <c r="C62" s="100">
        <v>74.21</v>
      </c>
      <c r="D62" s="100">
        <v>64.39</v>
      </c>
      <c r="E62" s="100">
        <v>57.53</v>
      </c>
      <c r="F62" s="100">
        <v>60.82</v>
      </c>
      <c r="G62" s="100">
        <v>79.21</v>
      </c>
      <c r="H62" s="100">
        <v>64.61</v>
      </c>
      <c r="I62" s="100">
        <v>79.26</v>
      </c>
      <c r="J62" s="100">
        <v>71.77</v>
      </c>
      <c r="K62" s="100">
        <v>63.58</v>
      </c>
      <c r="L62" s="100">
        <v>65.79</v>
      </c>
      <c r="M62" s="100">
        <v>57.07</v>
      </c>
      <c r="N62" s="100">
        <v>52.34</v>
      </c>
      <c r="O62" s="100">
        <v>40.4</v>
      </c>
      <c r="P62" s="100">
        <v>29.77</v>
      </c>
      <c r="Q62" s="100">
        <v>0</v>
      </c>
      <c r="R62" s="100">
        <v>0</v>
      </c>
      <c r="S62" s="100">
        <v>0</v>
      </c>
      <c r="T62" s="100">
        <v>0.44</v>
      </c>
      <c r="U62" s="100">
        <v>0.42</v>
      </c>
      <c r="V62" s="100">
        <v>0</v>
      </c>
      <c r="W62" s="100">
        <v>1</v>
      </c>
      <c r="X62" s="100">
        <v>0</v>
      </c>
      <c r="Y62" s="100">
        <v>0.47</v>
      </c>
      <c r="Z62" s="100">
        <v>0</v>
      </c>
      <c r="AA62" s="100">
        <v>0</v>
      </c>
      <c r="AB62" s="100">
        <v>0</v>
      </c>
      <c r="AC62" s="100">
        <v>0</v>
      </c>
      <c r="AD62" s="100">
        <v>0.86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54.14</v>
      </c>
      <c r="AT62" s="100">
        <v>39.76</v>
      </c>
      <c r="AU62" s="100">
        <v>51.59</v>
      </c>
      <c r="AV62" s="100">
        <v>82.72</v>
      </c>
      <c r="AW62" s="100">
        <v>1.27</v>
      </c>
      <c r="AX62" s="100">
        <v>372.87</v>
      </c>
      <c r="AY62" s="100">
        <v>385.96</v>
      </c>
      <c r="AZ62" s="100">
        <v>377.94</v>
      </c>
      <c r="BA62" s="100">
        <v>360.22</v>
      </c>
      <c r="BB62" s="100">
        <v>398.61</v>
      </c>
      <c r="BC62" s="100">
        <v>374.43</v>
      </c>
      <c r="BD62" s="100">
        <v>398.1</v>
      </c>
      <c r="BE62" s="100">
        <v>388.56</v>
      </c>
      <c r="BF62" s="100">
        <v>378.54</v>
      </c>
      <c r="BG62" s="100">
        <v>368.63</v>
      </c>
      <c r="BH62" s="100">
        <v>311.96</v>
      </c>
      <c r="BI62" s="100">
        <v>252.94</v>
      </c>
      <c r="BJ62" s="100">
        <v>185.65</v>
      </c>
      <c r="BK62" s="100">
        <v>49.02</v>
      </c>
      <c r="BL62" s="100">
        <v>37.98</v>
      </c>
      <c r="BM62" s="100">
        <v>25.34</v>
      </c>
      <c r="BN62" s="100">
        <v>18.31</v>
      </c>
      <c r="BO62" s="100">
        <v>19.36</v>
      </c>
      <c r="BP62" s="100">
        <v>2.54</v>
      </c>
      <c r="BQ62" s="100">
        <v>6.11</v>
      </c>
      <c r="BR62" s="100">
        <v>10.11</v>
      </c>
      <c r="BS62" s="100">
        <v>4.7</v>
      </c>
      <c r="BT62" s="100">
        <v>1.39</v>
      </c>
      <c r="BU62" s="100">
        <v>2.8</v>
      </c>
      <c r="BV62" s="100">
        <v>3.35</v>
      </c>
      <c r="BW62" s="100">
        <v>0.82</v>
      </c>
      <c r="BX62" s="107">
        <f t="shared" si="0"/>
        <v>5829.659999999999</v>
      </c>
    </row>
    <row r="63" spans="1:76" ht="15.75">
      <c r="A63" s="106">
        <v>62</v>
      </c>
      <c r="B63" s="106" t="s">
        <v>73</v>
      </c>
      <c r="C63" s="100">
        <v>57.23</v>
      </c>
      <c r="D63" s="100">
        <v>48.48</v>
      </c>
      <c r="E63" s="100">
        <v>46.6</v>
      </c>
      <c r="F63" s="100">
        <v>36.77</v>
      </c>
      <c r="G63" s="100">
        <v>45.17</v>
      </c>
      <c r="H63" s="100">
        <v>39.57</v>
      </c>
      <c r="I63" s="100">
        <v>49.4</v>
      </c>
      <c r="J63" s="100">
        <v>44.08</v>
      </c>
      <c r="K63" s="100">
        <v>61.65</v>
      </c>
      <c r="L63" s="100">
        <v>49.44</v>
      </c>
      <c r="M63" s="100">
        <v>32.07</v>
      </c>
      <c r="N63" s="100">
        <v>35.56</v>
      </c>
      <c r="O63" s="100">
        <v>33.48</v>
      </c>
      <c r="P63" s="100">
        <v>23.05</v>
      </c>
      <c r="Q63" s="100">
        <v>1.31</v>
      </c>
      <c r="R63" s="100">
        <v>3.47</v>
      </c>
      <c r="S63" s="100">
        <v>1.72</v>
      </c>
      <c r="T63" s="100">
        <v>0</v>
      </c>
      <c r="U63" s="100">
        <v>0</v>
      </c>
      <c r="V63" s="100">
        <v>5.75</v>
      </c>
      <c r="W63" s="100">
        <v>0.94</v>
      </c>
      <c r="X63" s="100">
        <v>3.2</v>
      </c>
      <c r="Y63" s="100">
        <v>1.03</v>
      </c>
      <c r="Z63" s="100">
        <v>3.28</v>
      </c>
      <c r="AA63" s="100">
        <v>2.77</v>
      </c>
      <c r="AB63" s="100">
        <v>1.74</v>
      </c>
      <c r="AC63" s="100">
        <v>1.75</v>
      </c>
      <c r="AD63" s="100">
        <v>0</v>
      </c>
      <c r="AE63" s="100">
        <v>0</v>
      </c>
      <c r="AF63" s="100">
        <v>0</v>
      </c>
      <c r="AG63" s="100">
        <v>0.85</v>
      </c>
      <c r="AH63" s="100">
        <v>0</v>
      </c>
      <c r="AI63" s="100">
        <v>1.6</v>
      </c>
      <c r="AJ63" s="100">
        <v>0.12</v>
      </c>
      <c r="AK63" s="100">
        <v>0.92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0.78</v>
      </c>
      <c r="AS63" s="100">
        <v>1.43</v>
      </c>
      <c r="AT63" s="100">
        <v>3.76</v>
      </c>
      <c r="AU63" s="100">
        <v>9.13</v>
      </c>
      <c r="AV63" s="100">
        <v>16.23</v>
      </c>
      <c r="AW63" s="100">
        <v>5.14</v>
      </c>
      <c r="AX63" s="100">
        <v>228.12</v>
      </c>
      <c r="AY63" s="100">
        <v>190.72</v>
      </c>
      <c r="AZ63" s="100">
        <v>206.92</v>
      </c>
      <c r="BA63" s="100">
        <v>164.64</v>
      </c>
      <c r="BB63" s="100">
        <v>203.86</v>
      </c>
      <c r="BC63" s="100">
        <v>179.28</v>
      </c>
      <c r="BD63" s="100">
        <v>204.93</v>
      </c>
      <c r="BE63" s="100">
        <v>164.74</v>
      </c>
      <c r="BF63" s="100">
        <v>182.99</v>
      </c>
      <c r="BG63" s="100">
        <v>202.97</v>
      </c>
      <c r="BH63" s="100">
        <v>147.11</v>
      </c>
      <c r="BI63" s="100">
        <v>111.01</v>
      </c>
      <c r="BJ63" s="100">
        <v>61.57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0.78</v>
      </c>
      <c r="BU63" s="100">
        <v>0</v>
      </c>
      <c r="BV63" s="100">
        <v>0</v>
      </c>
      <c r="BW63" s="100">
        <v>0</v>
      </c>
      <c r="BX63" s="107">
        <f t="shared" si="0"/>
        <v>2919.1100000000006</v>
      </c>
    </row>
    <row r="64" spans="1:76" ht="15.75">
      <c r="A64" s="106">
        <v>63</v>
      </c>
      <c r="B64" s="106" t="s">
        <v>74</v>
      </c>
      <c r="C64" s="100">
        <v>9.41</v>
      </c>
      <c r="D64" s="100">
        <v>45.43</v>
      </c>
      <c r="E64" s="100">
        <v>40.33</v>
      </c>
      <c r="F64" s="100">
        <v>37.07</v>
      </c>
      <c r="G64" s="100">
        <v>27.35</v>
      </c>
      <c r="H64" s="100">
        <v>51.31</v>
      </c>
      <c r="I64" s="100">
        <v>28.47</v>
      </c>
      <c r="J64" s="100">
        <v>43.96</v>
      </c>
      <c r="K64" s="100">
        <v>26.11</v>
      </c>
      <c r="L64" s="100">
        <v>28.14</v>
      </c>
      <c r="M64" s="100">
        <v>47.65</v>
      </c>
      <c r="N64" s="100">
        <v>23.1</v>
      </c>
      <c r="O64" s="100">
        <v>14.32</v>
      </c>
      <c r="P64" s="100">
        <v>30.2</v>
      </c>
      <c r="Q64" s="100">
        <v>3.1</v>
      </c>
      <c r="R64" s="100">
        <v>1.04</v>
      </c>
      <c r="S64" s="100">
        <v>0</v>
      </c>
      <c r="T64" s="100">
        <v>0</v>
      </c>
      <c r="U64" s="100">
        <v>2.52</v>
      </c>
      <c r="V64" s="100">
        <v>2.2</v>
      </c>
      <c r="W64" s="100">
        <v>0.95</v>
      </c>
      <c r="X64" s="100">
        <v>2.24</v>
      </c>
      <c r="Y64" s="100">
        <v>1.08</v>
      </c>
      <c r="Z64" s="100">
        <v>0</v>
      </c>
      <c r="AA64" s="100">
        <v>0.84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0.85</v>
      </c>
      <c r="AP64" s="100">
        <v>0</v>
      </c>
      <c r="AQ64" s="100">
        <v>0</v>
      </c>
      <c r="AR64" s="100">
        <v>0</v>
      </c>
      <c r="AS64" s="100">
        <v>36</v>
      </c>
      <c r="AT64" s="100">
        <v>15.51</v>
      </c>
      <c r="AU64" s="100">
        <v>10.77</v>
      </c>
      <c r="AV64" s="100">
        <v>22.72</v>
      </c>
      <c r="AW64" s="100">
        <v>0</v>
      </c>
      <c r="AX64" s="100">
        <v>170.02</v>
      </c>
      <c r="AY64" s="100">
        <v>162.46</v>
      </c>
      <c r="AZ64" s="100">
        <v>141.13</v>
      </c>
      <c r="BA64" s="100">
        <v>148.67</v>
      </c>
      <c r="BB64" s="100">
        <v>138.59</v>
      </c>
      <c r="BC64" s="100">
        <v>134.4</v>
      </c>
      <c r="BD64" s="100">
        <v>171.69</v>
      </c>
      <c r="BE64" s="100">
        <v>157.54</v>
      </c>
      <c r="BF64" s="100">
        <v>132.53</v>
      </c>
      <c r="BG64" s="100">
        <v>114.36</v>
      </c>
      <c r="BH64" s="100">
        <v>85.46</v>
      </c>
      <c r="BI64" s="100">
        <v>68.43</v>
      </c>
      <c r="BJ64" s="100">
        <v>102.41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7">
        <f t="shared" si="0"/>
        <v>2280.3599999999997</v>
      </c>
    </row>
    <row r="65" spans="1:76" ht="15.75">
      <c r="A65" s="106">
        <v>64</v>
      </c>
      <c r="B65" s="106" t="s">
        <v>75</v>
      </c>
      <c r="C65" s="100">
        <v>233.28</v>
      </c>
      <c r="D65" s="100">
        <v>468.01</v>
      </c>
      <c r="E65" s="100">
        <v>641.87</v>
      </c>
      <c r="F65" s="100">
        <v>724.77</v>
      </c>
      <c r="G65" s="100">
        <v>928.62</v>
      </c>
      <c r="H65" s="100">
        <v>938.56</v>
      </c>
      <c r="I65" s="100">
        <v>1032.14</v>
      </c>
      <c r="J65" s="100">
        <v>1026.99</v>
      </c>
      <c r="K65" s="100">
        <v>1125.38</v>
      </c>
      <c r="L65" s="100">
        <v>1169.56</v>
      </c>
      <c r="M65" s="100">
        <v>1203.45</v>
      </c>
      <c r="N65" s="100">
        <v>895.63</v>
      </c>
      <c r="O65" s="100">
        <v>674.56</v>
      </c>
      <c r="P65" s="100">
        <v>557.63</v>
      </c>
      <c r="Q65" s="100">
        <v>103.81</v>
      </c>
      <c r="R65" s="100">
        <v>22.86</v>
      </c>
      <c r="S65" s="100">
        <v>26.27</v>
      </c>
      <c r="T65" s="100">
        <v>33.99</v>
      </c>
      <c r="U65" s="100">
        <v>28.54</v>
      </c>
      <c r="V65" s="100">
        <v>27.48</v>
      </c>
      <c r="W65" s="100">
        <v>29.64</v>
      </c>
      <c r="X65" s="100">
        <v>40.46</v>
      </c>
      <c r="Y65" s="100">
        <v>45.56</v>
      </c>
      <c r="Z65" s="100">
        <v>41.91</v>
      </c>
      <c r="AA65" s="100">
        <v>44.31</v>
      </c>
      <c r="AB65" s="100">
        <v>33.53</v>
      </c>
      <c r="AC65" s="100">
        <v>17.16</v>
      </c>
      <c r="AD65" s="100">
        <v>72</v>
      </c>
      <c r="AE65" s="100">
        <v>5.4</v>
      </c>
      <c r="AF65" s="100">
        <v>7.17</v>
      </c>
      <c r="AG65" s="100">
        <v>8.44</v>
      </c>
      <c r="AH65" s="100">
        <v>7.34</v>
      </c>
      <c r="AI65" s="100">
        <v>7.19</v>
      </c>
      <c r="AJ65" s="100">
        <v>10.3</v>
      </c>
      <c r="AK65" s="100">
        <v>11.48</v>
      </c>
      <c r="AL65" s="100">
        <v>7.68</v>
      </c>
      <c r="AM65" s="100">
        <v>6.47</v>
      </c>
      <c r="AN65" s="100">
        <v>5.88</v>
      </c>
      <c r="AO65" s="100">
        <v>15.14</v>
      </c>
      <c r="AP65" s="100">
        <v>5.55</v>
      </c>
      <c r="AQ65" s="100">
        <v>2.24</v>
      </c>
      <c r="AR65" s="100">
        <v>24.77</v>
      </c>
      <c r="AS65" s="100">
        <v>471.77</v>
      </c>
      <c r="AT65" s="100">
        <v>414.99</v>
      </c>
      <c r="AU65" s="100">
        <v>462.04</v>
      </c>
      <c r="AV65" s="100">
        <v>400.72</v>
      </c>
      <c r="AW65" s="100">
        <v>130.83</v>
      </c>
      <c r="AX65" s="100">
        <v>3933.41</v>
      </c>
      <c r="AY65" s="100">
        <v>3503.28</v>
      </c>
      <c r="AZ65" s="100">
        <v>3342.36</v>
      </c>
      <c r="BA65" s="100">
        <v>3283.33</v>
      </c>
      <c r="BB65" s="100">
        <v>3239.16</v>
      </c>
      <c r="BC65" s="100">
        <v>3476.74</v>
      </c>
      <c r="BD65" s="100">
        <v>3442.95</v>
      </c>
      <c r="BE65" s="100">
        <v>3401.35</v>
      </c>
      <c r="BF65" s="100">
        <v>3394.48</v>
      </c>
      <c r="BG65" s="100">
        <v>3585.98</v>
      </c>
      <c r="BH65" s="100">
        <v>3257.74</v>
      </c>
      <c r="BI65" s="100">
        <v>2935.29</v>
      </c>
      <c r="BJ65" s="100">
        <v>2630.62</v>
      </c>
      <c r="BK65" s="100">
        <v>454.9</v>
      </c>
      <c r="BL65" s="100">
        <v>459.3</v>
      </c>
      <c r="BM65" s="100">
        <v>351.05</v>
      </c>
      <c r="BN65" s="100">
        <v>249.17</v>
      </c>
      <c r="BO65" s="100">
        <v>150.55</v>
      </c>
      <c r="BP65" s="100">
        <v>166.85</v>
      </c>
      <c r="BQ65" s="100">
        <v>79.51</v>
      </c>
      <c r="BR65" s="100">
        <v>99.89</v>
      </c>
      <c r="BS65" s="100">
        <v>65.98</v>
      </c>
      <c r="BT65" s="100">
        <v>49.05</v>
      </c>
      <c r="BU65" s="100">
        <v>44.1</v>
      </c>
      <c r="BV65" s="100">
        <v>28.03</v>
      </c>
      <c r="BW65" s="100">
        <v>22.68</v>
      </c>
      <c r="BX65" s="107">
        <f t="shared" si="0"/>
        <v>59841.12000000001</v>
      </c>
    </row>
    <row r="66" spans="1:76" ht="15.75">
      <c r="A66" s="106">
        <v>65</v>
      </c>
      <c r="B66" s="106" t="s">
        <v>76</v>
      </c>
      <c r="C66" s="100">
        <v>365.05</v>
      </c>
      <c r="D66" s="100">
        <v>74.12</v>
      </c>
      <c r="E66" s="100">
        <v>49.6</v>
      </c>
      <c r="F66" s="100">
        <v>66.57</v>
      </c>
      <c r="G66" s="100">
        <v>88.5</v>
      </c>
      <c r="H66" s="100">
        <v>60.93</v>
      </c>
      <c r="I66" s="100">
        <v>81.99</v>
      </c>
      <c r="J66" s="100">
        <v>78.72</v>
      </c>
      <c r="K66" s="100">
        <v>79.54</v>
      </c>
      <c r="L66" s="100">
        <v>87.18</v>
      </c>
      <c r="M66" s="100">
        <v>90.34</v>
      </c>
      <c r="N66" s="100">
        <v>62.37</v>
      </c>
      <c r="O66" s="100">
        <v>56.19</v>
      </c>
      <c r="P66" s="100">
        <v>53.11</v>
      </c>
      <c r="Q66" s="100">
        <v>8.74</v>
      </c>
      <c r="R66" s="100">
        <v>0.95</v>
      </c>
      <c r="S66" s="100">
        <v>1.08</v>
      </c>
      <c r="T66" s="100">
        <v>0.86</v>
      </c>
      <c r="U66" s="100">
        <v>0</v>
      </c>
      <c r="V66" s="100">
        <v>0</v>
      </c>
      <c r="W66" s="100">
        <v>0</v>
      </c>
      <c r="X66" s="100">
        <v>0</v>
      </c>
      <c r="Y66" s="100">
        <v>4.12</v>
      </c>
      <c r="Z66" s="100">
        <v>1.12</v>
      </c>
      <c r="AA66" s="100">
        <v>1.81</v>
      </c>
      <c r="AB66" s="100">
        <v>2.81</v>
      </c>
      <c r="AC66" s="100">
        <v>0</v>
      </c>
      <c r="AD66" s="100">
        <v>2.08</v>
      </c>
      <c r="AE66" s="100">
        <v>1.27</v>
      </c>
      <c r="AF66" s="100">
        <v>2.22</v>
      </c>
      <c r="AG66" s="100">
        <v>2.53</v>
      </c>
      <c r="AH66" s="100">
        <v>1</v>
      </c>
      <c r="AI66" s="100">
        <v>2.33</v>
      </c>
      <c r="AJ66" s="100">
        <v>2.18</v>
      </c>
      <c r="AK66" s="100">
        <v>0</v>
      </c>
      <c r="AL66" s="100">
        <v>0</v>
      </c>
      <c r="AM66" s="100">
        <v>0</v>
      </c>
      <c r="AN66" s="100">
        <v>1.26</v>
      </c>
      <c r="AO66" s="100">
        <v>0</v>
      </c>
      <c r="AP66" s="100">
        <v>0</v>
      </c>
      <c r="AQ66" s="100">
        <v>0</v>
      </c>
      <c r="AR66" s="100">
        <v>2.39</v>
      </c>
      <c r="AS66" s="100">
        <v>41.58</v>
      </c>
      <c r="AT66" s="100">
        <v>48.13</v>
      </c>
      <c r="AU66" s="100">
        <v>34.58</v>
      </c>
      <c r="AV66" s="100">
        <v>46.74</v>
      </c>
      <c r="AW66" s="100">
        <v>1.12</v>
      </c>
      <c r="AX66" s="100">
        <v>355.77</v>
      </c>
      <c r="AY66" s="100">
        <v>351.92</v>
      </c>
      <c r="AZ66" s="100">
        <v>309.07</v>
      </c>
      <c r="BA66" s="100">
        <v>326.48</v>
      </c>
      <c r="BB66" s="100">
        <v>305.13</v>
      </c>
      <c r="BC66" s="100">
        <v>388.32</v>
      </c>
      <c r="BD66" s="100">
        <v>357.21</v>
      </c>
      <c r="BE66" s="100">
        <v>325.49</v>
      </c>
      <c r="BF66" s="100">
        <v>320.49</v>
      </c>
      <c r="BG66" s="100">
        <v>253.49</v>
      </c>
      <c r="BH66" s="100">
        <v>244.31</v>
      </c>
      <c r="BI66" s="100">
        <v>205.26</v>
      </c>
      <c r="BJ66" s="100">
        <v>149.81</v>
      </c>
      <c r="BK66" s="100">
        <v>1.2</v>
      </c>
      <c r="BL66" s="100">
        <v>1.33</v>
      </c>
      <c r="BM66" s="100">
        <v>0</v>
      </c>
      <c r="BN66" s="100">
        <v>1.11</v>
      </c>
      <c r="BO66" s="100">
        <v>1.04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1.2</v>
      </c>
      <c r="BX66" s="107">
        <f t="shared" si="0"/>
        <v>5403.74</v>
      </c>
    </row>
    <row r="67" spans="1:76" ht="15.75">
      <c r="A67" s="106">
        <v>66</v>
      </c>
      <c r="B67" s="106" t="s">
        <v>77</v>
      </c>
      <c r="C67" s="100">
        <v>53.07</v>
      </c>
      <c r="D67" s="100">
        <v>57.74</v>
      </c>
      <c r="E67" s="100">
        <v>77.23</v>
      </c>
      <c r="F67" s="100">
        <v>68.79</v>
      </c>
      <c r="G67" s="100">
        <v>79.3</v>
      </c>
      <c r="H67" s="100">
        <v>83.98</v>
      </c>
      <c r="I67" s="100">
        <v>89.65</v>
      </c>
      <c r="J67" s="100">
        <v>85.9</v>
      </c>
      <c r="K67" s="100">
        <v>99.73</v>
      </c>
      <c r="L67" s="100">
        <v>97.41</v>
      </c>
      <c r="M67" s="100">
        <v>115.7</v>
      </c>
      <c r="N67" s="100">
        <v>93.7</v>
      </c>
      <c r="O67" s="100">
        <v>69.08</v>
      </c>
      <c r="P67" s="100">
        <v>47.23</v>
      </c>
      <c r="Q67" s="100">
        <v>8.03</v>
      </c>
      <c r="R67" s="100">
        <v>0</v>
      </c>
      <c r="S67" s="100">
        <v>1.53</v>
      </c>
      <c r="T67" s="100">
        <v>3.27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1.22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0.16</v>
      </c>
      <c r="AH67" s="100">
        <v>0</v>
      </c>
      <c r="AI67" s="100">
        <v>0.16</v>
      </c>
      <c r="AJ67" s="100">
        <v>0</v>
      </c>
      <c r="AK67" s="100">
        <v>0</v>
      </c>
      <c r="AL67" s="100">
        <v>0</v>
      </c>
      <c r="AM67" s="100">
        <v>0.32</v>
      </c>
      <c r="AN67" s="100">
        <v>1.6</v>
      </c>
      <c r="AO67" s="100">
        <v>0.73</v>
      </c>
      <c r="AP67" s="100">
        <v>0.33</v>
      </c>
      <c r="AQ67" s="100">
        <v>0</v>
      </c>
      <c r="AR67" s="100">
        <v>0.2</v>
      </c>
      <c r="AS67" s="100">
        <v>43.82</v>
      </c>
      <c r="AT67" s="100">
        <v>35.82</v>
      </c>
      <c r="AU67" s="100">
        <v>50.78</v>
      </c>
      <c r="AV67" s="100">
        <v>60.75</v>
      </c>
      <c r="AW67" s="100">
        <v>4.03</v>
      </c>
      <c r="AX67" s="100">
        <v>669.19</v>
      </c>
      <c r="AY67" s="100">
        <v>609.13</v>
      </c>
      <c r="AZ67" s="100">
        <v>568.69</v>
      </c>
      <c r="BA67" s="100">
        <v>471.9</v>
      </c>
      <c r="BB67" s="100">
        <v>491.8</v>
      </c>
      <c r="BC67" s="100">
        <v>493.92</v>
      </c>
      <c r="BD67" s="100">
        <v>438.43</v>
      </c>
      <c r="BE67" s="100">
        <v>479.7</v>
      </c>
      <c r="BF67" s="100">
        <v>408.07</v>
      </c>
      <c r="BG67" s="100">
        <v>443.55</v>
      </c>
      <c r="BH67" s="100">
        <v>364.38</v>
      </c>
      <c r="BI67" s="100">
        <v>298.61</v>
      </c>
      <c r="BJ67" s="100">
        <v>282.81</v>
      </c>
      <c r="BK67" s="100">
        <v>37.23</v>
      </c>
      <c r="BL67" s="100">
        <v>22.97</v>
      </c>
      <c r="BM67" s="100">
        <v>20.81</v>
      </c>
      <c r="BN67" s="100">
        <v>12</v>
      </c>
      <c r="BO67" s="100">
        <v>6.12</v>
      </c>
      <c r="BP67" s="100">
        <v>7.58</v>
      </c>
      <c r="BQ67" s="100">
        <v>8.39</v>
      </c>
      <c r="BR67" s="100">
        <v>12.25</v>
      </c>
      <c r="BS67" s="100">
        <v>11.67</v>
      </c>
      <c r="BT67" s="100">
        <v>8.71</v>
      </c>
      <c r="BU67" s="100">
        <v>5.41</v>
      </c>
      <c r="BV67" s="100">
        <v>6.36</v>
      </c>
      <c r="BW67" s="100">
        <v>2.74</v>
      </c>
      <c r="BX67" s="107">
        <f aca="true" t="shared" si="1" ref="BX67:BX76">SUM(C67:BW67)</f>
        <v>7513.68</v>
      </c>
    </row>
    <row r="68" spans="1:76" ht="15.75">
      <c r="A68" s="106">
        <v>67</v>
      </c>
      <c r="B68" s="106" t="s">
        <v>78</v>
      </c>
      <c r="C68" s="100">
        <v>27.51</v>
      </c>
      <c r="D68" s="100">
        <v>32.1</v>
      </c>
      <c r="E68" s="100">
        <v>33.22</v>
      </c>
      <c r="F68" s="100">
        <v>53.16</v>
      </c>
      <c r="G68" s="100">
        <v>48.35</v>
      </c>
      <c r="H68" s="100">
        <v>67.21</v>
      </c>
      <c r="I68" s="100">
        <v>45.03</v>
      </c>
      <c r="J68" s="100">
        <v>46.85</v>
      </c>
      <c r="K68" s="100">
        <v>49.36</v>
      </c>
      <c r="L68" s="100">
        <v>58.48</v>
      </c>
      <c r="M68" s="100">
        <v>76.27</v>
      </c>
      <c r="N68" s="100">
        <v>33.55</v>
      </c>
      <c r="O68" s="100">
        <v>22.65</v>
      </c>
      <c r="P68" s="100">
        <v>20.34</v>
      </c>
      <c r="Q68" s="100">
        <v>0</v>
      </c>
      <c r="R68" s="100">
        <v>1.12</v>
      </c>
      <c r="S68" s="100">
        <v>2.44</v>
      </c>
      <c r="T68" s="100">
        <v>2.5</v>
      </c>
      <c r="U68" s="100">
        <v>1.08</v>
      </c>
      <c r="V68" s="100">
        <v>1.92</v>
      </c>
      <c r="W68" s="100">
        <v>1.8</v>
      </c>
      <c r="X68" s="100">
        <v>0</v>
      </c>
      <c r="Y68" s="100">
        <v>4.38</v>
      </c>
      <c r="Z68" s="100">
        <v>0</v>
      </c>
      <c r="AA68" s="100">
        <v>1.73</v>
      </c>
      <c r="AB68" s="100">
        <v>0</v>
      </c>
      <c r="AC68" s="100">
        <v>0</v>
      </c>
      <c r="AD68" s="100">
        <v>1.08</v>
      </c>
      <c r="AE68" s="100">
        <v>0</v>
      </c>
      <c r="AF68" s="100">
        <v>1.93</v>
      </c>
      <c r="AG68" s="100">
        <v>1.07</v>
      </c>
      <c r="AH68" s="100">
        <v>1.22</v>
      </c>
      <c r="AI68" s="100">
        <v>0.16</v>
      </c>
      <c r="AJ68" s="100">
        <v>0</v>
      </c>
      <c r="AK68" s="100">
        <v>1.66</v>
      </c>
      <c r="AL68" s="100">
        <v>0</v>
      </c>
      <c r="AM68" s="100">
        <v>0.11</v>
      </c>
      <c r="AN68" s="100">
        <v>0.11</v>
      </c>
      <c r="AO68" s="100">
        <v>0</v>
      </c>
      <c r="AP68" s="100">
        <v>0.11</v>
      </c>
      <c r="AQ68" s="100">
        <v>0.1</v>
      </c>
      <c r="AR68" s="100">
        <v>0</v>
      </c>
      <c r="AS68" s="100">
        <v>37.1</v>
      </c>
      <c r="AT68" s="100">
        <v>27.9</v>
      </c>
      <c r="AU68" s="100">
        <v>13.46</v>
      </c>
      <c r="AV68" s="100">
        <v>9.4</v>
      </c>
      <c r="AW68" s="100">
        <v>6.55</v>
      </c>
      <c r="AX68" s="100">
        <v>266.32</v>
      </c>
      <c r="AY68" s="100">
        <v>290.53</v>
      </c>
      <c r="AZ68" s="100">
        <v>250.68</v>
      </c>
      <c r="BA68" s="100">
        <v>243.69</v>
      </c>
      <c r="BB68" s="100">
        <v>193.43</v>
      </c>
      <c r="BC68" s="100">
        <v>195.77</v>
      </c>
      <c r="BD68" s="100">
        <v>254.59</v>
      </c>
      <c r="BE68" s="100">
        <v>240.32</v>
      </c>
      <c r="BF68" s="100">
        <v>227.17</v>
      </c>
      <c r="BG68" s="100">
        <v>173.87</v>
      </c>
      <c r="BH68" s="100">
        <v>192.34</v>
      </c>
      <c r="BI68" s="100">
        <v>197.31</v>
      </c>
      <c r="BJ68" s="100">
        <v>202.3</v>
      </c>
      <c r="BK68" s="100">
        <v>8.87</v>
      </c>
      <c r="BL68" s="100">
        <v>6.99</v>
      </c>
      <c r="BM68" s="100">
        <v>2.51</v>
      </c>
      <c r="BN68" s="100">
        <v>2.21</v>
      </c>
      <c r="BO68" s="100">
        <v>0</v>
      </c>
      <c r="BP68" s="100">
        <v>0.98</v>
      </c>
      <c r="BQ68" s="100">
        <v>1.03</v>
      </c>
      <c r="BR68" s="100">
        <v>0</v>
      </c>
      <c r="BS68" s="100">
        <v>0</v>
      </c>
      <c r="BT68" s="100">
        <v>0</v>
      </c>
      <c r="BU68" s="100">
        <v>2.13</v>
      </c>
      <c r="BV68" s="100">
        <v>0.89</v>
      </c>
      <c r="BW68" s="100">
        <v>0</v>
      </c>
      <c r="BX68" s="107">
        <f t="shared" si="1"/>
        <v>3686.940000000001</v>
      </c>
    </row>
    <row r="69" spans="1:76" ht="15.75">
      <c r="A69" s="106">
        <v>68</v>
      </c>
      <c r="B69" s="106" t="s">
        <v>231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1.7</v>
      </c>
      <c r="K69" s="100">
        <v>10.88</v>
      </c>
      <c r="L69" s="100">
        <v>26.19</v>
      </c>
      <c r="M69" s="100">
        <v>99.68</v>
      </c>
      <c r="N69" s="100">
        <v>53.75</v>
      </c>
      <c r="O69" s="100">
        <v>15.14</v>
      </c>
      <c r="P69" s="100">
        <v>6.66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22.28</v>
      </c>
      <c r="AT69" s="100">
        <v>13.81</v>
      </c>
      <c r="AU69" s="100">
        <v>5.13</v>
      </c>
      <c r="AV69" s="100">
        <v>5.92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2.38</v>
      </c>
      <c r="BE69" s="100">
        <v>11.22</v>
      </c>
      <c r="BF69" s="100">
        <v>41.16</v>
      </c>
      <c r="BG69" s="100">
        <v>84.89</v>
      </c>
      <c r="BH69" s="100">
        <v>58.32</v>
      </c>
      <c r="BI69" s="100">
        <v>12.88</v>
      </c>
      <c r="BJ69" s="100">
        <v>6.93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7">
        <f t="shared" si="1"/>
        <v>478.9200000000001</v>
      </c>
    </row>
    <row r="70" spans="1:76" ht="15.75">
      <c r="A70" s="106">
        <v>69</v>
      </c>
      <c r="B70" s="106" t="s">
        <v>118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56.48</v>
      </c>
      <c r="AY70" s="100">
        <v>32.83</v>
      </c>
      <c r="AZ70" s="100">
        <v>34.58</v>
      </c>
      <c r="BA70" s="100">
        <v>29.97</v>
      </c>
      <c r="BB70" s="100">
        <v>47.26</v>
      </c>
      <c r="BC70" s="100">
        <v>46.01</v>
      </c>
      <c r="BD70" s="100">
        <v>51.1</v>
      </c>
      <c r="BE70" s="100">
        <v>37.05</v>
      </c>
      <c r="BF70" s="100">
        <v>47.26</v>
      </c>
      <c r="BG70" s="100">
        <v>47.82</v>
      </c>
      <c r="BH70" s="100">
        <v>52.86</v>
      </c>
      <c r="BI70" s="100">
        <v>52.86</v>
      </c>
      <c r="BJ70" s="100">
        <v>33.97</v>
      </c>
      <c r="BK70" s="100">
        <v>5</v>
      </c>
      <c r="BL70" s="100">
        <v>5</v>
      </c>
      <c r="BM70" s="100">
        <v>5</v>
      </c>
      <c r="BN70" s="100">
        <v>5</v>
      </c>
      <c r="BO70" s="100">
        <v>2</v>
      </c>
      <c r="BP70" s="100">
        <v>2</v>
      </c>
      <c r="BQ70" s="100">
        <v>2</v>
      </c>
      <c r="BR70" s="100">
        <v>2</v>
      </c>
      <c r="BS70" s="100">
        <v>2</v>
      </c>
      <c r="BT70" s="100">
        <v>0</v>
      </c>
      <c r="BU70" s="100">
        <v>0</v>
      </c>
      <c r="BV70" s="100">
        <v>0</v>
      </c>
      <c r="BW70" s="100">
        <v>0</v>
      </c>
      <c r="BX70" s="107">
        <f t="shared" si="1"/>
        <v>600.0500000000001</v>
      </c>
    </row>
    <row r="71" spans="1:76" ht="15.75">
      <c r="A71" s="106">
        <v>70</v>
      </c>
      <c r="B71" s="106" t="s">
        <v>307</v>
      </c>
      <c r="C71" s="100">
        <v>0</v>
      </c>
      <c r="D71" s="100">
        <v>6.83</v>
      </c>
      <c r="E71" s="100">
        <v>10</v>
      </c>
      <c r="F71" s="100">
        <v>10</v>
      </c>
      <c r="G71" s="100">
        <v>10</v>
      </c>
      <c r="H71" s="100">
        <v>8</v>
      </c>
      <c r="I71" s="100">
        <v>6</v>
      </c>
      <c r="J71" s="100">
        <v>6</v>
      </c>
      <c r="K71" s="100">
        <v>4</v>
      </c>
      <c r="L71" s="100">
        <v>3.53</v>
      </c>
      <c r="M71" s="100">
        <v>0</v>
      </c>
      <c r="N71" s="100">
        <v>0.93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47</v>
      </c>
      <c r="AY71" s="100">
        <v>46</v>
      </c>
      <c r="AZ71" s="100">
        <v>46</v>
      </c>
      <c r="BA71" s="100">
        <v>44.98</v>
      </c>
      <c r="BB71" s="100">
        <v>58</v>
      </c>
      <c r="BC71" s="100">
        <v>59</v>
      </c>
      <c r="BD71" s="100">
        <v>64</v>
      </c>
      <c r="BE71" s="100">
        <v>63</v>
      </c>
      <c r="BF71" s="100">
        <v>56.45</v>
      </c>
      <c r="BG71" s="100">
        <v>40</v>
      </c>
      <c r="BH71" s="100">
        <v>18</v>
      </c>
      <c r="BI71" s="100">
        <v>17</v>
      </c>
      <c r="BJ71" s="100">
        <v>15.08</v>
      </c>
      <c r="BK71" s="100">
        <v>0.5</v>
      </c>
      <c r="BL71" s="100">
        <v>0.5</v>
      </c>
      <c r="BM71" s="100">
        <v>0.56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7">
        <f t="shared" si="1"/>
        <v>641.36</v>
      </c>
    </row>
    <row r="72" spans="1:76" ht="15.75">
      <c r="A72" s="106">
        <v>71</v>
      </c>
      <c r="B72" s="106" t="s">
        <v>314</v>
      </c>
      <c r="C72" s="100">
        <v>0</v>
      </c>
      <c r="D72" s="100">
        <v>8</v>
      </c>
      <c r="E72" s="100">
        <v>11</v>
      </c>
      <c r="F72" s="100">
        <v>14</v>
      </c>
      <c r="G72" s="100">
        <v>14.05</v>
      </c>
      <c r="H72" s="100">
        <v>14.45</v>
      </c>
      <c r="I72" s="100">
        <v>14.45</v>
      </c>
      <c r="J72" s="100">
        <v>16.45</v>
      </c>
      <c r="K72" s="100">
        <v>15.45</v>
      </c>
      <c r="L72" s="100">
        <v>12.85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2</v>
      </c>
      <c r="T72" s="100">
        <v>2</v>
      </c>
      <c r="U72" s="100">
        <v>2.07</v>
      </c>
      <c r="V72" s="100">
        <v>2</v>
      </c>
      <c r="W72" s="100">
        <v>2</v>
      </c>
      <c r="X72" s="100">
        <v>2</v>
      </c>
      <c r="Y72" s="100">
        <v>2</v>
      </c>
      <c r="Z72" s="100">
        <v>2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143</v>
      </c>
      <c r="AY72" s="100">
        <v>142</v>
      </c>
      <c r="AZ72" s="100">
        <v>141</v>
      </c>
      <c r="BA72" s="100">
        <v>139.49</v>
      </c>
      <c r="BB72" s="100">
        <v>127</v>
      </c>
      <c r="BC72" s="100">
        <v>128</v>
      </c>
      <c r="BD72" s="100">
        <v>192</v>
      </c>
      <c r="BE72" s="100">
        <v>201</v>
      </c>
      <c r="BF72" s="100">
        <v>184.6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7">
        <f t="shared" si="1"/>
        <v>1534.86</v>
      </c>
    </row>
    <row r="73" spans="1:76" ht="15.75">
      <c r="A73" s="106">
        <v>72</v>
      </c>
      <c r="B73" s="106" t="s">
        <v>232</v>
      </c>
      <c r="C73" s="100">
        <v>0</v>
      </c>
      <c r="D73" s="100">
        <v>9</v>
      </c>
      <c r="E73" s="100">
        <v>15</v>
      </c>
      <c r="F73" s="100">
        <v>14</v>
      </c>
      <c r="G73" s="100">
        <v>20</v>
      </c>
      <c r="H73" s="100">
        <v>20</v>
      </c>
      <c r="I73" s="100">
        <v>22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4</v>
      </c>
      <c r="S73" s="100">
        <v>2</v>
      </c>
      <c r="T73" s="100">
        <v>2</v>
      </c>
      <c r="U73" s="100">
        <v>3</v>
      </c>
      <c r="V73" s="100">
        <v>0</v>
      </c>
      <c r="W73" s="100">
        <v>1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72.32</v>
      </c>
      <c r="AY73" s="100">
        <v>93.24</v>
      </c>
      <c r="AZ73" s="100">
        <v>91.04</v>
      </c>
      <c r="BA73" s="100">
        <v>97</v>
      </c>
      <c r="BB73" s="100">
        <v>85</v>
      </c>
      <c r="BC73" s="100">
        <v>79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9.66</v>
      </c>
      <c r="BL73" s="100">
        <v>6.76</v>
      </c>
      <c r="BM73" s="100">
        <v>0.96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7">
        <f t="shared" si="1"/>
        <v>646.98</v>
      </c>
    </row>
    <row r="74" spans="1:76" ht="15.75">
      <c r="A74" s="106">
        <v>73</v>
      </c>
      <c r="B74" s="106" t="s">
        <v>233</v>
      </c>
      <c r="C74" s="100">
        <v>0</v>
      </c>
      <c r="D74" s="100">
        <v>2</v>
      </c>
      <c r="E74" s="100">
        <v>13</v>
      </c>
      <c r="F74" s="100">
        <v>12</v>
      </c>
      <c r="G74" s="100">
        <v>13</v>
      </c>
      <c r="H74" s="100">
        <v>17</v>
      </c>
      <c r="I74" s="100">
        <v>14</v>
      </c>
      <c r="J74" s="100">
        <v>14</v>
      </c>
      <c r="K74" s="100">
        <v>27</v>
      </c>
      <c r="L74" s="100">
        <v>13</v>
      </c>
      <c r="M74" s="100">
        <v>24</v>
      </c>
      <c r="N74" s="100">
        <v>17.65</v>
      </c>
      <c r="O74" s="100">
        <v>19</v>
      </c>
      <c r="P74" s="100">
        <v>16.5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17.84</v>
      </c>
      <c r="AT74" s="100">
        <v>4.68</v>
      </c>
      <c r="AU74" s="100">
        <v>8</v>
      </c>
      <c r="AV74" s="100">
        <v>29.02</v>
      </c>
      <c r="AW74" s="100">
        <v>0</v>
      </c>
      <c r="AX74" s="100">
        <v>70</v>
      </c>
      <c r="AY74" s="100">
        <v>65</v>
      </c>
      <c r="AZ74" s="100">
        <v>67.16</v>
      </c>
      <c r="BA74" s="100">
        <v>77.16</v>
      </c>
      <c r="BB74" s="100">
        <v>74</v>
      </c>
      <c r="BC74" s="100">
        <v>77</v>
      </c>
      <c r="BD74" s="100">
        <v>149.5</v>
      </c>
      <c r="BE74" s="100">
        <v>136.15</v>
      </c>
      <c r="BF74" s="100">
        <v>153</v>
      </c>
      <c r="BG74" s="100">
        <v>131.48</v>
      </c>
      <c r="BH74" s="100">
        <v>130</v>
      </c>
      <c r="BI74" s="100">
        <v>122.2</v>
      </c>
      <c r="BJ74" s="100">
        <v>81.32</v>
      </c>
      <c r="BK74" s="100">
        <v>0</v>
      </c>
      <c r="BL74" s="100">
        <v>0</v>
      </c>
      <c r="BM74" s="100">
        <v>0.84</v>
      </c>
      <c r="BN74" s="100">
        <v>0.84</v>
      </c>
      <c r="BO74" s="100">
        <v>0</v>
      </c>
      <c r="BP74" s="100">
        <v>0</v>
      </c>
      <c r="BQ74" s="100">
        <v>0.5</v>
      </c>
      <c r="BR74" s="100">
        <v>0.84</v>
      </c>
      <c r="BS74" s="100">
        <v>0</v>
      </c>
      <c r="BT74" s="100">
        <v>0.66</v>
      </c>
      <c r="BU74" s="100">
        <v>0</v>
      </c>
      <c r="BV74" s="100">
        <v>0.66</v>
      </c>
      <c r="BW74" s="100">
        <v>0</v>
      </c>
      <c r="BX74" s="107">
        <f t="shared" si="1"/>
        <v>1599.9999999999998</v>
      </c>
    </row>
    <row r="75" spans="1:76" ht="15.75">
      <c r="A75" s="106">
        <v>74</v>
      </c>
      <c r="B75" s="106" t="s">
        <v>121</v>
      </c>
      <c r="C75" s="100">
        <v>0</v>
      </c>
      <c r="D75" s="100">
        <v>0</v>
      </c>
      <c r="E75" s="100">
        <v>2</v>
      </c>
      <c r="F75" s="100">
        <v>1</v>
      </c>
      <c r="G75" s="100">
        <v>15</v>
      </c>
      <c r="H75" s="100">
        <v>25</v>
      </c>
      <c r="I75" s="100">
        <v>30</v>
      </c>
      <c r="J75" s="100">
        <v>28</v>
      </c>
      <c r="K75" s="100">
        <v>45</v>
      </c>
      <c r="L75" s="100">
        <v>37</v>
      </c>
      <c r="M75" s="100">
        <v>12</v>
      </c>
      <c r="N75" s="100">
        <v>11</v>
      </c>
      <c r="O75" s="100">
        <v>12</v>
      </c>
      <c r="P75" s="100">
        <v>8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54</v>
      </c>
      <c r="AY75" s="100">
        <v>52</v>
      </c>
      <c r="AZ75" s="100">
        <v>53</v>
      </c>
      <c r="BA75" s="100">
        <v>39</v>
      </c>
      <c r="BB75" s="100">
        <v>41</v>
      </c>
      <c r="BC75" s="100">
        <v>36</v>
      </c>
      <c r="BD75" s="100">
        <v>82</v>
      </c>
      <c r="BE75" s="100">
        <v>65</v>
      </c>
      <c r="BF75" s="100">
        <v>73</v>
      </c>
      <c r="BG75" s="100">
        <v>108</v>
      </c>
      <c r="BH75" s="100">
        <v>109</v>
      </c>
      <c r="BI75" s="100">
        <v>104</v>
      </c>
      <c r="BJ75" s="100">
        <v>108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7">
        <f t="shared" si="1"/>
        <v>1150</v>
      </c>
    </row>
    <row r="76" spans="1:76" ht="15.75">
      <c r="A76" s="106">
        <v>75</v>
      </c>
      <c r="B76" s="106" t="s">
        <v>234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770.85</v>
      </c>
      <c r="BE76" s="100">
        <v>1378.88</v>
      </c>
      <c r="BF76" s="100">
        <v>2022.73</v>
      </c>
      <c r="BG76" s="100">
        <v>3149.33</v>
      </c>
      <c r="BH76" s="100">
        <v>6114.6</v>
      </c>
      <c r="BI76" s="100">
        <v>7305.5</v>
      </c>
      <c r="BJ76" s="100">
        <v>11317.86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7">
        <f t="shared" si="1"/>
        <v>32059.75</v>
      </c>
    </row>
    <row r="77" spans="1:76" ht="15.75">
      <c r="A77" s="106"/>
      <c r="B77" s="108" t="s">
        <v>313</v>
      </c>
      <c r="C77" s="107">
        <f aca="true" t="shared" si="2" ref="C77:AH77">SUM(C2:C76)</f>
        <v>15299.449999999999</v>
      </c>
      <c r="D77" s="107">
        <f t="shared" si="2"/>
        <v>20374.05</v>
      </c>
      <c r="E77" s="107">
        <f t="shared" si="2"/>
        <v>28818.11</v>
      </c>
      <c r="F77" s="107">
        <f t="shared" si="2"/>
        <v>35063.92999999999</v>
      </c>
      <c r="G77" s="107">
        <f t="shared" si="2"/>
        <v>41910.28000000001</v>
      </c>
      <c r="H77" s="107">
        <f t="shared" si="2"/>
        <v>42972.64</v>
      </c>
      <c r="I77" s="107">
        <f t="shared" si="2"/>
        <v>45405.04000000001</v>
      </c>
      <c r="J77" s="107">
        <f t="shared" si="2"/>
        <v>44784.51999999999</v>
      </c>
      <c r="K77" s="107">
        <f t="shared" si="2"/>
        <v>44061.41999999999</v>
      </c>
      <c r="L77" s="107">
        <f t="shared" si="2"/>
        <v>40725.42000000001</v>
      </c>
      <c r="M77" s="107">
        <f t="shared" si="2"/>
        <v>39029.499999999985</v>
      </c>
      <c r="N77" s="107">
        <f t="shared" si="2"/>
        <v>33983.310000000005</v>
      </c>
      <c r="O77" s="107">
        <f t="shared" si="2"/>
        <v>29310.52000000001</v>
      </c>
      <c r="P77" s="107">
        <f t="shared" si="2"/>
        <v>26129.339999999997</v>
      </c>
      <c r="Q77" s="107">
        <f t="shared" si="2"/>
        <v>3272.9399999999996</v>
      </c>
      <c r="R77" s="107">
        <f t="shared" si="2"/>
        <v>1463.5599999999997</v>
      </c>
      <c r="S77" s="107">
        <f t="shared" si="2"/>
        <v>1339.0799999999997</v>
      </c>
      <c r="T77" s="107">
        <f t="shared" si="2"/>
        <v>1342.6999999999996</v>
      </c>
      <c r="U77" s="107">
        <f t="shared" si="2"/>
        <v>1319.74</v>
      </c>
      <c r="V77" s="107">
        <f t="shared" si="2"/>
        <v>1108.2300000000002</v>
      </c>
      <c r="W77" s="107">
        <f t="shared" si="2"/>
        <v>1196.55</v>
      </c>
      <c r="X77" s="107">
        <f t="shared" si="2"/>
        <v>1218.4900000000002</v>
      </c>
      <c r="Y77" s="107">
        <f t="shared" si="2"/>
        <v>1226.3799999999997</v>
      </c>
      <c r="Z77" s="107">
        <f t="shared" si="2"/>
        <v>1291.4899999999998</v>
      </c>
      <c r="AA77" s="107">
        <f t="shared" si="2"/>
        <v>1223.6199999999997</v>
      </c>
      <c r="AB77" s="107">
        <f t="shared" si="2"/>
        <v>1205.4600000000005</v>
      </c>
      <c r="AC77" s="107">
        <f t="shared" si="2"/>
        <v>943.1</v>
      </c>
      <c r="AD77" s="107">
        <f t="shared" si="2"/>
        <v>2263.8900000000003</v>
      </c>
      <c r="AE77" s="107">
        <f t="shared" si="2"/>
        <v>543.2599999999998</v>
      </c>
      <c r="AF77" s="107">
        <f t="shared" si="2"/>
        <v>322.4200000000001</v>
      </c>
      <c r="AG77" s="107">
        <f t="shared" si="2"/>
        <v>335.53999999999996</v>
      </c>
      <c r="AH77" s="107">
        <f t="shared" si="2"/>
        <v>323.06999999999994</v>
      </c>
      <c r="AI77" s="107">
        <f aca="true" t="shared" si="3" ref="AI77:BN77">SUM(AI2:AI76)</f>
        <v>360.4100000000001</v>
      </c>
      <c r="AJ77" s="107">
        <f t="shared" si="3"/>
        <v>325.5</v>
      </c>
      <c r="AK77" s="107">
        <f t="shared" si="3"/>
        <v>443.2499999999999</v>
      </c>
      <c r="AL77" s="107">
        <f t="shared" si="3"/>
        <v>370.34999999999985</v>
      </c>
      <c r="AM77" s="107">
        <f t="shared" si="3"/>
        <v>383.5600000000001</v>
      </c>
      <c r="AN77" s="107">
        <f t="shared" si="3"/>
        <v>468.31999999999994</v>
      </c>
      <c r="AO77" s="107">
        <f t="shared" si="3"/>
        <v>503.7099999999999</v>
      </c>
      <c r="AP77" s="107">
        <f t="shared" si="3"/>
        <v>394.88999999999993</v>
      </c>
      <c r="AQ77" s="107">
        <f t="shared" si="3"/>
        <v>392.95</v>
      </c>
      <c r="AR77" s="107">
        <f t="shared" si="3"/>
        <v>908.8699999999998</v>
      </c>
      <c r="AS77" s="107">
        <f t="shared" si="3"/>
        <v>16881.349999999995</v>
      </c>
      <c r="AT77" s="107">
        <f t="shared" si="3"/>
        <v>15652.17</v>
      </c>
      <c r="AU77" s="107">
        <f t="shared" si="3"/>
        <v>16422.250000000004</v>
      </c>
      <c r="AV77" s="107">
        <f t="shared" si="3"/>
        <v>21640.35000000001</v>
      </c>
      <c r="AW77" s="107">
        <f t="shared" si="3"/>
        <v>2725.4899999999993</v>
      </c>
      <c r="AX77" s="107">
        <f t="shared" si="3"/>
        <v>160966.37</v>
      </c>
      <c r="AY77" s="107">
        <f t="shared" si="3"/>
        <v>152024.17</v>
      </c>
      <c r="AZ77" s="107">
        <f t="shared" si="3"/>
        <v>144897.74000000002</v>
      </c>
      <c r="BA77" s="107">
        <f t="shared" si="3"/>
        <v>140991.75</v>
      </c>
      <c r="BB77" s="107">
        <f t="shared" si="3"/>
        <v>138875.94999999998</v>
      </c>
      <c r="BC77" s="107">
        <f t="shared" si="3"/>
        <v>141908.82000000004</v>
      </c>
      <c r="BD77" s="107">
        <f t="shared" si="3"/>
        <v>149179.92000000004</v>
      </c>
      <c r="BE77" s="107">
        <f t="shared" si="3"/>
        <v>148110.85</v>
      </c>
      <c r="BF77" s="107">
        <f t="shared" si="3"/>
        <v>147200.01000000007</v>
      </c>
      <c r="BG77" s="107">
        <f t="shared" si="3"/>
        <v>153450.66999999998</v>
      </c>
      <c r="BH77" s="107">
        <f t="shared" si="3"/>
        <v>141328.06000000003</v>
      </c>
      <c r="BI77" s="107">
        <f t="shared" si="3"/>
        <v>131838.95999999996</v>
      </c>
      <c r="BJ77" s="107">
        <f t="shared" si="3"/>
        <v>114840.2</v>
      </c>
      <c r="BK77" s="107">
        <f t="shared" si="3"/>
        <v>31752.899999999998</v>
      </c>
      <c r="BL77" s="107">
        <f t="shared" si="3"/>
        <v>26456.260000000006</v>
      </c>
      <c r="BM77" s="107">
        <f t="shared" si="3"/>
        <v>18680.219999999994</v>
      </c>
      <c r="BN77" s="107">
        <f t="shared" si="3"/>
        <v>15514.399999999992</v>
      </c>
      <c r="BO77" s="107">
        <f aca="true" t="shared" si="4" ref="BO77:BX77">SUM(BO2:BO76)</f>
        <v>11144.930000000002</v>
      </c>
      <c r="BP77" s="107">
        <f t="shared" si="4"/>
        <v>9287.73</v>
      </c>
      <c r="BQ77" s="107">
        <f t="shared" si="4"/>
        <v>8091.050000000001</v>
      </c>
      <c r="BR77" s="107">
        <f t="shared" si="4"/>
        <v>7934.61</v>
      </c>
      <c r="BS77" s="107">
        <f t="shared" si="4"/>
        <v>7713.449999999998</v>
      </c>
      <c r="BT77" s="107">
        <f t="shared" si="4"/>
        <v>8768.81</v>
      </c>
      <c r="BU77" s="107">
        <f t="shared" si="4"/>
        <v>8030.620000000001</v>
      </c>
      <c r="BV77" s="107">
        <f t="shared" si="4"/>
        <v>7012.510000000001</v>
      </c>
      <c r="BW77" s="107">
        <f t="shared" si="4"/>
        <v>4462.339999999998</v>
      </c>
      <c r="BX77" s="109">
        <f t="shared" si="4"/>
        <v>2618143.769999999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&amp;L&amp;D&amp;R&amp;"Arial,Bold"2011-12 FTE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M77"/>
  <sheetViews>
    <sheetView zoomScalePageLayoutView="0" workbookViewId="0" topLeftCell="C55">
      <selection activeCell="M77" sqref="M77"/>
    </sheetView>
  </sheetViews>
  <sheetFormatPr defaultColWidth="7.10546875" defaultRowHeight="15"/>
  <cols>
    <col min="1" max="1" width="3.10546875" style="76" bestFit="1" customWidth="1"/>
    <col min="2" max="2" width="8.88671875" style="76" bestFit="1" customWidth="1"/>
    <col min="3" max="5" width="9.5546875" style="76" bestFit="1" customWidth="1"/>
    <col min="6" max="6" width="9.3359375" style="76" customWidth="1"/>
    <col min="7" max="7" width="9.5546875" style="76" bestFit="1" customWidth="1"/>
    <col min="8" max="9" width="9.21484375" style="76" bestFit="1" customWidth="1"/>
    <col min="10" max="10" width="8.6640625" style="76" bestFit="1" customWidth="1"/>
    <col min="11" max="11" width="8.21484375" style="76" bestFit="1" customWidth="1"/>
    <col min="12" max="12" width="8.6640625" style="76" bestFit="1" customWidth="1"/>
    <col min="13" max="13" width="10.4453125" style="76" bestFit="1" customWidth="1"/>
    <col min="14" max="16384" width="7.10546875" style="76" customWidth="1"/>
  </cols>
  <sheetData>
    <row r="1" spans="1:13" ht="15">
      <c r="A1" s="118" t="s">
        <v>318</v>
      </c>
      <c r="B1" s="118" t="s">
        <v>1</v>
      </c>
      <c r="C1" s="118" t="s">
        <v>220</v>
      </c>
      <c r="D1" s="118" t="s">
        <v>221</v>
      </c>
      <c r="E1" s="118" t="s">
        <v>222</v>
      </c>
      <c r="F1" s="118" t="s">
        <v>223</v>
      </c>
      <c r="G1" s="118" t="s">
        <v>224</v>
      </c>
      <c r="H1" s="118" t="s">
        <v>225</v>
      </c>
      <c r="I1" s="118" t="s">
        <v>226</v>
      </c>
      <c r="J1" s="118" t="s">
        <v>227</v>
      </c>
      <c r="K1" s="118" t="s">
        <v>228</v>
      </c>
      <c r="L1" s="118" t="s">
        <v>229</v>
      </c>
      <c r="M1" s="119" t="s">
        <v>12</v>
      </c>
    </row>
    <row r="2" spans="1:13" ht="15">
      <c r="A2" s="120">
        <v>1</v>
      </c>
      <c r="B2" s="120" t="s">
        <v>13</v>
      </c>
      <c r="C2" s="100">
        <v>6497.24</v>
      </c>
      <c r="D2" s="100">
        <v>5759.97</v>
      </c>
      <c r="E2" s="100">
        <v>5841.11</v>
      </c>
      <c r="F2" s="100">
        <v>2332.61</v>
      </c>
      <c r="G2" s="100">
        <v>4011.54</v>
      </c>
      <c r="H2" s="100">
        <v>1725.95</v>
      </c>
      <c r="I2" s="100">
        <v>329.07</v>
      </c>
      <c r="J2" s="100">
        <v>137.04999999999998</v>
      </c>
      <c r="K2" s="100">
        <v>32.52</v>
      </c>
      <c r="L2" s="100">
        <v>454.08</v>
      </c>
      <c r="M2" s="107">
        <f aca="true" t="shared" si="0" ref="M2:M65">SUM(C2:L2)</f>
        <v>27121.140000000003</v>
      </c>
    </row>
    <row r="3" spans="1:13" ht="15">
      <c r="A3" s="120">
        <v>2</v>
      </c>
      <c r="B3" s="120" t="s">
        <v>14</v>
      </c>
      <c r="C3" s="100">
        <v>1655.68</v>
      </c>
      <c r="D3" s="100">
        <v>1874.12</v>
      </c>
      <c r="E3" s="100">
        <v>820.87</v>
      </c>
      <c r="F3" s="100">
        <v>238.42000000000002</v>
      </c>
      <c r="G3" s="100">
        <v>243.60000000000002</v>
      </c>
      <c r="H3" s="100">
        <v>148.47</v>
      </c>
      <c r="I3" s="100">
        <v>3.9000000000000004</v>
      </c>
      <c r="J3" s="100">
        <v>10.32</v>
      </c>
      <c r="K3" s="100">
        <v>5.93</v>
      </c>
      <c r="L3" s="100">
        <v>263.22</v>
      </c>
      <c r="M3" s="107">
        <f t="shared" si="0"/>
        <v>5264.530000000001</v>
      </c>
    </row>
    <row r="4" spans="1:13" ht="15">
      <c r="A4" s="120">
        <v>3</v>
      </c>
      <c r="B4" s="120" t="s">
        <v>15</v>
      </c>
      <c r="C4" s="100">
        <v>7108.85</v>
      </c>
      <c r="D4" s="100">
        <v>7600.9400000000005</v>
      </c>
      <c r="E4" s="100">
        <v>4994.38</v>
      </c>
      <c r="F4" s="100">
        <v>1621.75</v>
      </c>
      <c r="G4" s="100">
        <v>1919.33</v>
      </c>
      <c r="H4" s="100">
        <v>829.8100000000001</v>
      </c>
      <c r="I4" s="100">
        <v>266.03</v>
      </c>
      <c r="J4" s="100">
        <v>360.93000000000006</v>
      </c>
      <c r="K4" s="100">
        <v>104.84</v>
      </c>
      <c r="L4" s="100">
        <v>655.89</v>
      </c>
      <c r="M4" s="107">
        <f t="shared" si="0"/>
        <v>25462.75</v>
      </c>
    </row>
    <row r="5" spans="1:13" ht="15">
      <c r="A5" s="120">
        <v>4</v>
      </c>
      <c r="B5" s="120" t="s">
        <v>16</v>
      </c>
      <c r="C5" s="100">
        <v>898.2099999999999</v>
      </c>
      <c r="D5" s="100">
        <v>795.3299999999999</v>
      </c>
      <c r="E5" s="100">
        <v>497.59</v>
      </c>
      <c r="F5" s="100">
        <v>248.57</v>
      </c>
      <c r="G5" s="100">
        <v>335.82000000000005</v>
      </c>
      <c r="H5" s="100">
        <v>207.98</v>
      </c>
      <c r="I5" s="100">
        <v>6.33</v>
      </c>
      <c r="J5" s="100">
        <v>31.78</v>
      </c>
      <c r="K5" s="100">
        <v>1.0699999999999998</v>
      </c>
      <c r="L5" s="100">
        <v>144.55</v>
      </c>
      <c r="M5" s="107">
        <f t="shared" si="0"/>
        <v>3167.230000000001</v>
      </c>
    </row>
    <row r="6" spans="1:13" ht="15">
      <c r="A6" s="120">
        <v>5</v>
      </c>
      <c r="B6" s="120" t="s">
        <v>17</v>
      </c>
      <c r="C6" s="100">
        <v>17483.42</v>
      </c>
      <c r="D6" s="100">
        <v>19091.13</v>
      </c>
      <c r="E6" s="100">
        <v>13787.439999999999</v>
      </c>
      <c r="F6" s="100">
        <v>5189.700000000001</v>
      </c>
      <c r="G6" s="100">
        <v>6942.95</v>
      </c>
      <c r="H6" s="100">
        <v>4105.18</v>
      </c>
      <c r="I6" s="100">
        <v>1160.6599999999999</v>
      </c>
      <c r="J6" s="100">
        <v>672.8700000000001</v>
      </c>
      <c r="K6" s="100">
        <v>149.61</v>
      </c>
      <c r="L6" s="100">
        <v>1706.0900000000001</v>
      </c>
      <c r="M6" s="107">
        <f t="shared" si="0"/>
        <v>70289.05</v>
      </c>
    </row>
    <row r="7" spans="1:13" ht="15">
      <c r="A7" s="120">
        <v>6</v>
      </c>
      <c r="B7" s="120" t="s">
        <v>18</v>
      </c>
      <c r="C7" s="100">
        <v>55341.89000000001</v>
      </c>
      <c r="D7" s="100">
        <v>70746.64</v>
      </c>
      <c r="E7" s="100">
        <v>54386.159999999996</v>
      </c>
      <c r="F7" s="100">
        <v>11754.67</v>
      </c>
      <c r="G7" s="100">
        <v>17547.15</v>
      </c>
      <c r="H7" s="100">
        <v>10210.55</v>
      </c>
      <c r="I7" s="100">
        <v>18394.399999999998</v>
      </c>
      <c r="J7" s="100">
        <v>1825.2099999999998</v>
      </c>
      <c r="K7" s="100">
        <v>1090.59</v>
      </c>
      <c r="L7" s="100">
        <v>6493.280000000001</v>
      </c>
      <c r="M7" s="107">
        <f t="shared" si="0"/>
        <v>247790.53999999998</v>
      </c>
    </row>
    <row r="8" spans="1:13" ht="15">
      <c r="A8" s="120">
        <v>7</v>
      </c>
      <c r="B8" s="120" t="s">
        <v>19</v>
      </c>
      <c r="C8" s="100">
        <v>549.87</v>
      </c>
      <c r="D8" s="100">
        <v>606.3000000000001</v>
      </c>
      <c r="E8" s="100">
        <v>334.9200000000001</v>
      </c>
      <c r="F8" s="100">
        <v>222.96</v>
      </c>
      <c r="G8" s="100">
        <v>226.18</v>
      </c>
      <c r="H8" s="100">
        <v>113.96000000000001</v>
      </c>
      <c r="I8" s="100">
        <v>10.99</v>
      </c>
      <c r="J8" s="100">
        <v>25.090000000000003</v>
      </c>
      <c r="K8" s="100">
        <v>3.4800000000000004</v>
      </c>
      <c r="L8" s="100">
        <v>80.25999999999999</v>
      </c>
      <c r="M8" s="107">
        <f t="shared" si="0"/>
        <v>2174.01</v>
      </c>
    </row>
    <row r="9" spans="1:13" ht="15">
      <c r="A9" s="120">
        <v>8</v>
      </c>
      <c r="B9" s="120" t="s">
        <v>20</v>
      </c>
      <c r="C9" s="100">
        <v>3505.93</v>
      </c>
      <c r="D9" s="100">
        <v>4586.67</v>
      </c>
      <c r="E9" s="100">
        <v>3941.1399999999994</v>
      </c>
      <c r="F9" s="100">
        <v>941.8600000000001</v>
      </c>
      <c r="G9" s="100">
        <v>1249.7</v>
      </c>
      <c r="H9" s="100">
        <v>1012.97</v>
      </c>
      <c r="I9" s="100">
        <v>153.88</v>
      </c>
      <c r="J9" s="100">
        <v>160.04</v>
      </c>
      <c r="K9" s="100">
        <v>15.990000000000002</v>
      </c>
      <c r="L9" s="100">
        <v>582.8899999999999</v>
      </c>
      <c r="M9" s="107">
        <f t="shared" si="0"/>
        <v>16151.07</v>
      </c>
    </row>
    <row r="10" spans="1:13" ht="15">
      <c r="A10" s="120">
        <v>9</v>
      </c>
      <c r="B10" s="120" t="s">
        <v>21</v>
      </c>
      <c r="C10" s="100">
        <v>4346.21</v>
      </c>
      <c r="D10" s="100">
        <v>4426.64</v>
      </c>
      <c r="E10" s="100">
        <v>3290.63</v>
      </c>
      <c r="F10" s="100">
        <v>905.02</v>
      </c>
      <c r="G10" s="100">
        <v>1291.7099999999998</v>
      </c>
      <c r="H10" s="100">
        <v>767.05</v>
      </c>
      <c r="I10" s="100">
        <v>112.59</v>
      </c>
      <c r="J10" s="100">
        <v>164.78</v>
      </c>
      <c r="K10" s="100">
        <v>26.42</v>
      </c>
      <c r="L10" s="100">
        <v>701.28</v>
      </c>
      <c r="M10" s="107">
        <f t="shared" si="0"/>
        <v>16032.33</v>
      </c>
    </row>
    <row r="11" spans="1:13" ht="15">
      <c r="A11" s="120">
        <v>10</v>
      </c>
      <c r="B11" s="120" t="s">
        <v>22</v>
      </c>
      <c r="C11" s="100">
        <v>8597.89</v>
      </c>
      <c r="D11" s="100">
        <v>10156.34</v>
      </c>
      <c r="E11" s="100">
        <v>8004.0599999999995</v>
      </c>
      <c r="F11" s="100">
        <v>2833.6600000000003</v>
      </c>
      <c r="G11" s="100">
        <v>3329.24</v>
      </c>
      <c r="H11" s="100">
        <v>1704.93</v>
      </c>
      <c r="I11" s="100">
        <v>331.53999999999996</v>
      </c>
      <c r="J11" s="100">
        <v>200.54999999999998</v>
      </c>
      <c r="K11" s="100">
        <v>102.8</v>
      </c>
      <c r="L11" s="100">
        <v>859.4</v>
      </c>
      <c r="M11" s="107">
        <f t="shared" si="0"/>
        <v>36120.41000000001</v>
      </c>
    </row>
    <row r="12" spans="1:13" ht="15">
      <c r="A12" s="120">
        <v>11</v>
      </c>
      <c r="B12" s="120" t="s">
        <v>23</v>
      </c>
      <c r="C12" s="100">
        <v>9289.45</v>
      </c>
      <c r="D12" s="100">
        <v>10253.98</v>
      </c>
      <c r="E12" s="100">
        <v>8393.14</v>
      </c>
      <c r="F12" s="100">
        <v>2135.05</v>
      </c>
      <c r="G12" s="100">
        <v>3393.63</v>
      </c>
      <c r="H12" s="100">
        <v>2257.71</v>
      </c>
      <c r="I12" s="100">
        <v>5484.67</v>
      </c>
      <c r="J12" s="100">
        <v>222.78000000000003</v>
      </c>
      <c r="K12" s="100">
        <v>149.45000000000002</v>
      </c>
      <c r="L12" s="100">
        <v>664.8299999999999</v>
      </c>
      <c r="M12" s="107">
        <f t="shared" si="0"/>
        <v>42244.689999999995</v>
      </c>
    </row>
    <row r="13" spans="1:13" ht="15">
      <c r="A13" s="120">
        <v>12</v>
      </c>
      <c r="B13" s="120" t="s">
        <v>24</v>
      </c>
      <c r="C13" s="100">
        <v>2888.21</v>
      </c>
      <c r="D13" s="100">
        <v>3241.2199999999993</v>
      </c>
      <c r="E13" s="100">
        <v>1669.51</v>
      </c>
      <c r="F13" s="100">
        <v>769.1800000000001</v>
      </c>
      <c r="G13" s="100">
        <v>815.04</v>
      </c>
      <c r="H13" s="100">
        <v>406.46999999999997</v>
      </c>
      <c r="I13" s="100">
        <v>52.21000000000001</v>
      </c>
      <c r="J13" s="100">
        <v>39.97</v>
      </c>
      <c r="K13" s="100">
        <v>18.009999999999998</v>
      </c>
      <c r="L13" s="100">
        <v>290.20000000000005</v>
      </c>
      <c r="M13" s="107">
        <f t="shared" si="0"/>
        <v>10190.019999999999</v>
      </c>
    </row>
    <row r="14" spans="1:13" ht="15">
      <c r="A14" s="120">
        <v>13</v>
      </c>
      <c r="B14" s="120" t="s">
        <v>82</v>
      </c>
      <c r="C14" s="100">
        <v>70050.31</v>
      </c>
      <c r="D14" s="100">
        <v>88948.06</v>
      </c>
      <c r="E14" s="100">
        <v>58309.59</v>
      </c>
      <c r="F14" s="100">
        <v>17120.760000000002</v>
      </c>
      <c r="G14" s="100">
        <v>33654.28</v>
      </c>
      <c r="H14" s="100">
        <v>23545.81</v>
      </c>
      <c r="I14" s="100">
        <v>35350.71</v>
      </c>
      <c r="J14" s="100">
        <v>2888.5499999999997</v>
      </c>
      <c r="K14" s="100">
        <v>352.97999999999996</v>
      </c>
      <c r="L14" s="100">
        <v>9366.390000000001</v>
      </c>
      <c r="M14" s="107">
        <f t="shared" si="0"/>
        <v>339587.44</v>
      </c>
    </row>
    <row r="15" spans="1:13" ht="15">
      <c r="A15" s="120">
        <v>14</v>
      </c>
      <c r="B15" s="120" t="s">
        <v>83</v>
      </c>
      <c r="C15" s="100">
        <v>1124.6799999999998</v>
      </c>
      <c r="D15" s="100">
        <v>1493.5800000000002</v>
      </c>
      <c r="E15" s="100">
        <v>864.4299999999998</v>
      </c>
      <c r="F15" s="100">
        <v>333.37</v>
      </c>
      <c r="G15" s="100">
        <v>316.63</v>
      </c>
      <c r="H15" s="100">
        <v>337.18</v>
      </c>
      <c r="I15" s="100">
        <v>456.70000000000005</v>
      </c>
      <c r="J15" s="100">
        <v>6.199999999999999</v>
      </c>
      <c r="K15" s="100">
        <v>6.55</v>
      </c>
      <c r="L15" s="100">
        <v>160.89</v>
      </c>
      <c r="M15" s="107">
        <f t="shared" si="0"/>
        <v>5100.21</v>
      </c>
    </row>
    <row r="16" spans="1:13" ht="15">
      <c r="A16" s="120">
        <v>15</v>
      </c>
      <c r="B16" s="120" t="s">
        <v>26</v>
      </c>
      <c r="C16" s="100">
        <v>598.53</v>
      </c>
      <c r="D16" s="100">
        <v>596.51</v>
      </c>
      <c r="E16" s="100">
        <v>334.90999999999997</v>
      </c>
      <c r="F16" s="100">
        <v>218.92</v>
      </c>
      <c r="G16" s="100">
        <v>179.42</v>
      </c>
      <c r="H16" s="100">
        <v>79.63999999999999</v>
      </c>
      <c r="I16" s="100">
        <v>0</v>
      </c>
      <c r="J16" s="100">
        <v>17.96</v>
      </c>
      <c r="K16" s="100">
        <v>3.29</v>
      </c>
      <c r="L16" s="100">
        <v>64.61</v>
      </c>
      <c r="M16" s="107">
        <f t="shared" si="0"/>
        <v>2093.79</v>
      </c>
    </row>
    <row r="17" spans="1:13" ht="15">
      <c r="A17" s="120">
        <v>16</v>
      </c>
      <c r="B17" s="120" t="s">
        <v>27</v>
      </c>
      <c r="C17" s="100">
        <v>36959.04</v>
      </c>
      <c r="D17" s="100">
        <v>35278.56</v>
      </c>
      <c r="E17" s="100">
        <v>22903.590000000004</v>
      </c>
      <c r="F17" s="100">
        <v>6617.15</v>
      </c>
      <c r="G17" s="100">
        <v>9603.29</v>
      </c>
      <c r="H17" s="100">
        <v>5053.67</v>
      </c>
      <c r="I17" s="100">
        <v>2675.11</v>
      </c>
      <c r="J17" s="100">
        <v>937.8100000000002</v>
      </c>
      <c r="K17" s="100">
        <v>367.27</v>
      </c>
      <c r="L17" s="100">
        <v>2167.0299999999997</v>
      </c>
      <c r="M17" s="107">
        <f t="shared" si="0"/>
        <v>122562.52</v>
      </c>
    </row>
    <row r="18" spans="1:13" ht="15">
      <c r="A18" s="120">
        <v>17</v>
      </c>
      <c r="B18" s="120" t="s">
        <v>28</v>
      </c>
      <c r="C18" s="100">
        <v>10792.15</v>
      </c>
      <c r="D18" s="100">
        <v>11385.16</v>
      </c>
      <c r="E18" s="100">
        <v>6704.2</v>
      </c>
      <c r="F18" s="100">
        <v>2953.5499999999997</v>
      </c>
      <c r="G18" s="100">
        <v>3246.96</v>
      </c>
      <c r="H18" s="100">
        <v>2102.2</v>
      </c>
      <c r="I18" s="100">
        <v>237.73</v>
      </c>
      <c r="J18" s="100">
        <v>269.46</v>
      </c>
      <c r="K18" s="100">
        <v>153.65</v>
      </c>
      <c r="L18" s="100">
        <v>1022.41</v>
      </c>
      <c r="M18" s="107">
        <f t="shared" si="0"/>
        <v>38867.47</v>
      </c>
    </row>
    <row r="19" spans="1:13" ht="15">
      <c r="A19" s="120">
        <v>18</v>
      </c>
      <c r="B19" s="120" t="s">
        <v>29</v>
      </c>
      <c r="C19" s="100">
        <v>4573.139999999999</v>
      </c>
      <c r="D19" s="100">
        <v>4432.12</v>
      </c>
      <c r="E19" s="100">
        <v>2813.38</v>
      </c>
      <c r="F19" s="100">
        <v>706.74</v>
      </c>
      <c r="G19" s="100">
        <v>966</v>
      </c>
      <c r="H19" s="100">
        <v>656.0600000000001</v>
      </c>
      <c r="I19" s="100">
        <v>346.13</v>
      </c>
      <c r="J19" s="100">
        <v>72.96000000000001</v>
      </c>
      <c r="K19" s="100">
        <v>29.949999999999996</v>
      </c>
      <c r="L19" s="100">
        <v>488.89</v>
      </c>
      <c r="M19" s="107">
        <f t="shared" si="0"/>
        <v>15085.369999999997</v>
      </c>
    </row>
    <row r="20" spans="1:13" ht="15">
      <c r="A20" s="120">
        <v>19</v>
      </c>
      <c r="B20" s="120" t="s">
        <v>30</v>
      </c>
      <c r="C20" s="100">
        <v>415.77000000000004</v>
      </c>
      <c r="D20" s="100">
        <v>401.97999999999996</v>
      </c>
      <c r="E20" s="100">
        <v>160.03</v>
      </c>
      <c r="F20" s="100">
        <v>84.79</v>
      </c>
      <c r="G20" s="100">
        <v>92.17</v>
      </c>
      <c r="H20" s="100">
        <v>41.8</v>
      </c>
      <c r="I20" s="100">
        <v>6</v>
      </c>
      <c r="J20" s="100">
        <v>14.459999999999999</v>
      </c>
      <c r="K20" s="100">
        <v>2.1799999999999997</v>
      </c>
      <c r="L20" s="100">
        <v>48.47</v>
      </c>
      <c r="M20" s="107">
        <f t="shared" si="0"/>
        <v>1267.65</v>
      </c>
    </row>
    <row r="21" spans="1:13" ht="15">
      <c r="A21" s="120">
        <v>20</v>
      </c>
      <c r="B21" s="120" t="s">
        <v>31</v>
      </c>
      <c r="C21" s="100">
        <v>1801.04</v>
      </c>
      <c r="D21" s="100">
        <v>1970.9100000000003</v>
      </c>
      <c r="E21" s="100">
        <v>815.52</v>
      </c>
      <c r="F21" s="100">
        <v>347.84999999999997</v>
      </c>
      <c r="G21" s="100">
        <v>385.69000000000005</v>
      </c>
      <c r="H21" s="100">
        <v>178.36</v>
      </c>
      <c r="I21" s="100">
        <v>288.76000000000005</v>
      </c>
      <c r="J21" s="100">
        <v>44.49</v>
      </c>
      <c r="K21" s="100">
        <v>21.54</v>
      </c>
      <c r="L21" s="100">
        <v>107.43</v>
      </c>
      <c r="M21" s="107">
        <f t="shared" si="0"/>
        <v>5961.59</v>
      </c>
    </row>
    <row r="22" spans="1:13" ht="15">
      <c r="A22" s="120">
        <v>21</v>
      </c>
      <c r="B22" s="120" t="s">
        <v>32</v>
      </c>
      <c r="C22" s="100">
        <v>647.3</v>
      </c>
      <c r="D22" s="100">
        <v>689.46</v>
      </c>
      <c r="E22" s="100">
        <v>396.29999999999995</v>
      </c>
      <c r="F22" s="100">
        <v>244.77</v>
      </c>
      <c r="G22" s="100">
        <v>352.03</v>
      </c>
      <c r="H22" s="100">
        <v>240.87</v>
      </c>
      <c r="I22" s="100">
        <v>32.54</v>
      </c>
      <c r="J22" s="100">
        <v>40.81</v>
      </c>
      <c r="K22" s="100">
        <v>8.540000000000001</v>
      </c>
      <c r="L22" s="100">
        <v>100.3</v>
      </c>
      <c r="M22" s="107">
        <f t="shared" si="0"/>
        <v>2752.9199999999996</v>
      </c>
    </row>
    <row r="23" spans="1:13" ht="15">
      <c r="A23" s="120">
        <v>22</v>
      </c>
      <c r="B23" s="120" t="s">
        <v>33</v>
      </c>
      <c r="C23" s="100">
        <v>553.22</v>
      </c>
      <c r="D23" s="100">
        <v>617.35</v>
      </c>
      <c r="E23" s="100">
        <v>168.96</v>
      </c>
      <c r="F23" s="100">
        <v>105.25</v>
      </c>
      <c r="G23" s="100">
        <v>134.9</v>
      </c>
      <c r="H23" s="100">
        <v>61.34</v>
      </c>
      <c r="I23" s="100">
        <v>53.849999999999994</v>
      </c>
      <c r="J23" s="100">
        <v>1.33</v>
      </c>
      <c r="K23" s="100">
        <v>0</v>
      </c>
      <c r="L23" s="100">
        <v>49.86</v>
      </c>
      <c r="M23" s="107">
        <f t="shared" si="0"/>
        <v>1746.06</v>
      </c>
    </row>
    <row r="24" spans="1:13" ht="15">
      <c r="A24" s="120">
        <v>23</v>
      </c>
      <c r="B24" s="120" t="s">
        <v>34</v>
      </c>
      <c r="C24" s="100">
        <v>511.38000000000005</v>
      </c>
      <c r="D24" s="100">
        <v>583.8199999999999</v>
      </c>
      <c r="E24" s="100">
        <v>397.12</v>
      </c>
      <c r="F24" s="100">
        <v>76.75</v>
      </c>
      <c r="G24" s="100">
        <v>155.76</v>
      </c>
      <c r="H24" s="100">
        <v>154.67000000000002</v>
      </c>
      <c r="I24" s="100">
        <v>0</v>
      </c>
      <c r="J24" s="100">
        <v>23.38</v>
      </c>
      <c r="K24" s="100">
        <v>7.59</v>
      </c>
      <c r="L24" s="100">
        <v>44.080000000000005</v>
      </c>
      <c r="M24" s="107">
        <f t="shared" si="0"/>
        <v>1954.5500000000002</v>
      </c>
    </row>
    <row r="25" spans="1:13" ht="15">
      <c r="A25" s="120">
        <v>24</v>
      </c>
      <c r="B25" s="120" t="s">
        <v>35</v>
      </c>
      <c r="C25" s="100">
        <v>599.79</v>
      </c>
      <c r="D25" s="100">
        <v>609.9499999999999</v>
      </c>
      <c r="E25" s="100">
        <v>269.98</v>
      </c>
      <c r="F25" s="100">
        <v>90.44</v>
      </c>
      <c r="G25" s="100">
        <v>60.849999999999994</v>
      </c>
      <c r="H25" s="100">
        <v>54.79</v>
      </c>
      <c r="I25" s="100">
        <v>52.20000000000001</v>
      </c>
      <c r="J25" s="100">
        <v>20.17</v>
      </c>
      <c r="K25" s="100">
        <v>13.82</v>
      </c>
      <c r="L25" s="100">
        <v>62.3</v>
      </c>
      <c r="M25" s="107">
        <f t="shared" si="0"/>
        <v>1834.2899999999997</v>
      </c>
    </row>
    <row r="26" spans="1:13" ht="15">
      <c r="A26" s="120">
        <v>25</v>
      </c>
      <c r="B26" s="120" t="s">
        <v>36</v>
      </c>
      <c r="C26" s="100">
        <v>1466.6399999999999</v>
      </c>
      <c r="D26" s="100">
        <v>1614.3999999999999</v>
      </c>
      <c r="E26" s="100">
        <v>862.3900000000001</v>
      </c>
      <c r="F26" s="100">
        <v>270.94</v>
      </c>
      <c r="G26" s="100">
        <v>407.91999999999996</v>
      </c>
      <c r="H26" s="100">
        <v>301.62</v>
      </c>
      <c r="I26" s="100">
        <v>282.69000000000005</v>
      </c>
      <c r="J26" s="100">
        <v>17.79</v>
      </c>
      <c r="K26" s="100">
        <v>2.76</v>
      </c>
      <c r="L26" s="100">
        <v>116.22</v>
      </c>
      <c r="M26" s="107">
        <f t="shared" si="0"/>
        <v>5343.370000000001</v>
      </c>
    </row>
    <row r="27" spans="1:13" ht="15">
      <c r="A27" s="120">
        <v>26</v>
      </c>
      <c r="B27" s="120" t="s">
        <v>37</v>
      </c>
      <c r="C27" s="100">
        <v>1742.3200000000002</v>
      </c>
      <c r="D27" s="100">
        <v>1860.44</v>
      </c>
      <c r="E27" s="100">
        <v>1176.75</v>
      </c>
      <c r="F27" s="100">
        <v>365.92</v>
      </c>
      <c r="G27" s="100">
        <v>437.78</v>
      </c>
      <c r="H27" s="100">
        <v>355.73</v>
      </c>
      <c r="I27" s="100">
        <v>304.4000000000001</v>
      </c>
      <c r="J27" s="100">
        <v>18.36</v>
      </c>
      <c r="K27" s="100">
        <v>5.010000000000001</v>
      </c>
      <c r="L27" s="100">
        <v>272.8</v>
      </c>
      <c r="M27" s="107">
        <f t="shared" si="0"/>
        <v>6539.51</v>
      </c>
    </row>
    <row r="28" spans="1:13" ht="15">
      <c r="A28" s="120">
        <v>27</v>
      </c>
      <c r="B28" s="120" t="s">
        <v>38</v>
      </c>
      <c r="C28" s="100">
        <v>6129.9400000000005</v>
      </c>
      <c r="D28" s="100">
        <v>7243.759999999999</v>
      </c>
      <c r="E28" s="100">
        <v>4446.9</v>
      </c>
      <c r="F28" s="100">
        <v>1311.16</v>
      </c>
      <c r="G28" s="100">
        <v>1609.01</v>
      </c>
      <c r="H28" s="100">
        <v>1085.73</v>
      </c>
      <c r="I28" s="100">
        <v>566.92</v>
      </c>
      <c r="J28" s="100">
        <v>124.13000000000001</v>
      </c>
      <c r="K28" s="100">
        <v>44.11</v>
      </c>
      <c r="L28" s="100">
        <v>858</v>
      </c>
      <c r="M28" s="107">
        <f t="shared" si="0"/>
        <v>23419.659999999996</v>
      </c>
    </row>
    <row r="29" spans="1:13" ht="15">
      <c r="A29" s="120">
        <v>28</v>
      </c>
      <c r="B29" s="120" t="s">
        <v>39</v>
      </c>
      <c r="C29" s="100">
        <v>3404.3599999999997</v>
      </c>
      <c r="D29" s="100">
        <v>3716.34</v>
      </c>
      <c r="E29" s="100">
        <v>2375.9900000000002</v>
      </c>
      <c r="F29" s="100">
        <v>522.48</v>
      </c>
      <c r="G29" s="100">
        <v>813.87</v>
      </c>
      <c r="H29" s="100">
        <v>555.75</v>
      </c>
      <c r="I29" s="100">
        <v>580.9499999999999</v>
      </c>
      <c r="J29" s="100">
        <v>131.79</v>
      </c>
      <c r="K29" s="100">
        <v>34.96</v>
      </c>
      <c r="L29" s="100">
        <v>354.23</v>
      </c>
      <c r="M29" s="107">
        <f t="shared" si="0"/>
        <v>12490.720000000001</v>
      </c>
    </row>
    <row r="30" spans="1:13" ht="15">
      <c r="A30" s="120">
        <v>29</v>
      </c>
      <c r="B30" s="120" t="s">
        <v>40</v>
      </c>
      <c r="C30" s="100">
        <v>43806.07000000001</v>
      </c>
      <c r="D30" s="100">
        <v>52291.65</v>
      </c>
      <c r="E30" s="100">
        <v>37162.33</v>
      </c>
      <c r="F30" s="100">
        <v>12312.01</v>
      </c>
      <c r="G30" s="100">
        <v>15876.72</v>
      </c>
      <c r="H30" s="100">
        <v>6480.59</v>
      </c>
      <c r="I30" s="100">
        <v>16395.66</v>
      </c>
      <c r="J30" s="100">
        <v>1195.92</v>
      </c>
      <c r="K30" s="100">
        <v>365.49</v>
      </c>
      <c r="L30" s="100">
        <v>6255.9</v>
      </c>
      <c r="M30" s="107">
        <f t="shared" si="0"/>
        <v>192142.34</v>
      </c>
    </row>
    <row r="31" spans="1:13" ht="15">
      <c r="A31" s="120">
        <v>30</v>
      </c>
      <c r="B31" s="120" t="s">
        <v>41</v>
      </c>
      <c r="C31" s="100">
        <v>941.9100000000001</v>
      </c>
      <c r="D31" s="100">
        <v>1145.57</v>
      </c>
      <c r="E31" s="100">
        <v>693.79</v>
      </c>
      <c r="F31" s="100">
        <v>194.17</v>
      </c>
      <c r="G31" s="100">
        <v>198.46</v>
      </c>
      <c r="H31" s="100">
        <v>121.05</v>
      </c>
      <c r="I31" s="100">
        <v>0.42</v>
      </c>
      <c r="J31" s="100">
        <v>10.54</v>
      </c>
      <c r="K31" s="100">
        <v>0</v>
      </c>
      <c r="L31" s="100">
        <v>128.63</v>
      </c>
      <c r="M31" s="107">
        <f t="shared" si="0"/>
        <v>3434.5400000000004</v>
      </c>
    </row>
    <row r="32" spans="1:13" ht="15">
      <c r="A32" s="120">
        <v>31</v>
      </c>
      <c r="B32" s="120" t="s">
        <v>42</v>
      </c>
      <c r="C32" s="100">
        <v>4639.8099999999995</v>
      </c>
      <c r="D32" s="100">
        <v>5162.85</v>
      </c>
      <c r="E32" s="100">
        <v>3615.21</v>
      </c>
      <c r="F32" s="100">
        <v>645.85</v>
      </c>
      <c r="G32" s="100">
        <v>1237.46</v>
      </c>
      <c r="H32" s="100">
        <v>1064.35</v>
      </c>
      <c r="I32" s="100">
        <v>909.8499999999998</v>
      </c>
      <c r="J32" s="100">
        <v>110.88000000000001</v>
      </c>
      <c r="K32" s="100">
        <v>39.050000000000004</v>
      </c>
      <c r="L32" s="100">
        <v>626.9300000000001</v>
      </c>
      <c r="M32" s="107">
        <f t="shared" si="0"/>
        <v>18052.24</v>
      </c>
    </row>
    <row r="33" spans="1:13" ht="15">
      <c r="A33" s="120">
        <v>32</v>
      </c>
      <c r="B33" s="120" t="s">
        <v>43</v>
      </c>
      <c r="C33" s="100">
        <v>1979.16</v>
      </c>
      <c r="D33" s="100">
        <v>2180.2</v>
      </c>
      <c r="E33" s="100">
        <v>1189.2199999999998</v>
      </c>
      <c r="F33" s="100">
        <v>516.1</v>
      </c>
      <c r="G33" s="100">
        <v>472.54</v>
      </c>
      <c r="H33" s="100">
        <v>296.02</v>
      </c>
      <c r="I33" s="100">
        <v>49.72000000000001</v>
      </c>
      <c r="J33" s="100">
        <v>122.25999999999999</v>
      </c>
      <c r="K33" s="100">
        <v>4.18</v>
      </c>
      <c r="L33" s="100">
        <v>301.98</v>
      </c>
      <c r="M33" s="107">
        <f t="shared" si="0"/>
        <v>7111.380000000001</v>
      </c>
    </row>
    <row r="34" spans="1:13" ht="15">
      <c r="A34" s="120">
        <v>33</v>
      </c>
      <c r="B34" s="120" t="s">
        <v>44</v>
      </c>
      <c r="C34" s="100">
        <v>349.36</v>
      </c>
      <c r="D34" s="100">
        <v>293.53999999999996</v>
      </c>
      <c r="E34" s="100">
        <v>125.89999999999999</v>
      </c>
      <c r="F34" s="100">
        <v>117.56</v>
      </c>
      <c r="G34" s="100">
        <v>58.74</v>
      </c>
      <c r="H34" s="100">
        <v>57.19</v>
      </c>
      <c r="I34" s="100">
        <v>20.060000000000002</v>
      </c>
      <c r="J34" s="100">
        <v>3.4299999999999997</v>
      </c>
      <c r="K34" s="100">
        <v>0.33999999999999997</v>
      </c>
      <c r="L34" s="100">
        <v>45.82</v>
      </c>
      <c r="M34" s="107">
        <f t="shared" si="0"/>
        <v>1071.9399999999998</v>
      </c>
    </row>
    <row r="35" spans="1:13" ht="15">
      <c r="A35" s="120">
        <v>34</v>
      </c>
      <c r="B35" s="120" t="s">
        <v>45</v>
      </c>
      <c r="C35" s="100">
        <v>309.8</v>
      </c>
      <c r="D35" s="100">
        <v>379.56</v>
      </c>
      <c r="E35" s="100">
        <v>192.31</v>
      </c>
      <c r="F35" s="100">
        <v>72.37</v>
      </c>
      <c r="G35" s="100">
        <v>67.89999999999999</v>
      </c>
      <c r="H35" s="100">
        <v>38.379999999999995</v>
      </c>
      <c r="I35" s="100">
        <v>43.13999999999999</v>
      </c>
      <c r="J35" s="100">
        <v>2.8099999999999996</v>
      </c>
      <c r="K35" s="100">
        <v>0</v>
      </c>
      <c r="L35" s="100">
        <v>35.61</v>
      </c>
      <c r="M35" s="107">
        <f t="shared" si="0"/>
        <v>1141.88</v>
      </c>
    </row>
    <row r="36" spans="1:13" ht="15">
      <c r="A36" s="120">
        <v>35</v>
      </c>
      <c r="B36" s="120" t="s">
        <v>46</v>
      </c>
      <c r="C36" s="100">
        <v>12102.53</v>
      </c>
      <c r="D36" s="100">
        <v>13176.699999999999</v>
      </c>
      <c r="E36" s="100">
        <v>8337.890000000001</v>
      </c>
      <c r="F36" s="100">
        <v>2029.9499999999998</v>
      </c>
      <c r="G36" s="100">
        <v>2825.7200000000003</v>
      </c>
      <c r="H36" s="100">
        <v>1819.8700000000001</v>
      </c>
      <c r="I36" s="100">
        <v>1645.4499999999998</v>
      </c>
      <c r="J36" s="100">
        <v>236.73</v>
      </c>
      <c r="K36" s="100">
        <v>43.199999999999996</v>
      </c>
      <c r="L36" s="100">
        <v>1616.9899999999998</v>
      </c>
      <c r="M36" s="107">
        <f t="shared" si="0"/>
        <v>43835.03</v>
      </c>
    </row>
    <row r="37" spans="1:13" ht="15">
      <c r="A37" s="120">
        <v>36</v>
      </c>
      <c r="B37" s="120" t="s">
        <v>47</v>
      </c>
      <c r="C37" s="100">
        <v>21081.33</v>
      </c>
      <c r="D37" s="100">
        <v>21761.89</v>
      </c>
      <c r="E37" s="100">
        <v>13741.810000000001</v>
      </c>
      <c r="F37" s="100">
        <v>4884.91</v>
      </c>
      <c r="G37" s="100">
        <v>7001.3099999999995</v>
      </c>
      <c r="H37" s="100">
        <v>4557.969999999999</v>
      </c>
      <c r="I37" s="100">
        <v>4938.47</v>
      </c>
      <c r="J37" s="100">
        <v>714.46</v>
      </c>
      <c r="K37" s="100">
        <v>155.52999999999997</v>
      </c>
      <c r="L37" s="100">
        <v>1840.9900000000002</v>
      </c>
      <c r="M37" s="107">
        <f t="shared" si="0"/>
        <v>80678.67000000001</v>
      </c>
    </row>
    <row r="38" spans="1:13" ht="15">
      <c r="A38" s="120">
        <v>37</v>
      </c>
      <c r="B38" s="120" t="s">
        <v>48</v>
      </c>
      <c r="C38" s="100">
        <v>8858.849999999999</v>
      </c>
      <c r="D38" s="100">
        <v>10124.120000000003</v>
      </c>
      <c r="E38" s="100">
        <v>6650.9800000000005</v>
      </c>
      <c r="F38" s="100">
        <v>2510.2999999999997</v>
      </c>
      <c r="G38" s="100">
        <v>2588.3500000000004</v>
      </c>
      <c r="H38" s="100">
        <v>1435.1799999999998</v>
      </c>
      <c r="I38" s="100">
        <v>233.56</v>
      </c>
      <c r="J38" s="100">
        <v>328.53</v>
      </c>
      <c r="K38" s="100">
        <v>78</v>
      </c>
      <c r="L38" s="100">
        <v>682.64</v>
      </c>
      <c r="M38" s="107">
        <f t="shared" si="0"/>
        <v>33490.509999999995</v>
      </c>
    </row>
    <row r="39" spans="1:13" ht="15">
      <c r="A39" s="120">
        <v>38</v>
      </c>
      <c r="B39" s="120" t="s">
        <v>49</v>
      </c>
      <c r="C39" s="100">
        <v>1475.82</v>
      </c>
      <c r="D39" s="100">
        <v>1427.67</v>
      </c>
      <c r="E39" s="100">
        <v>914.72</v>
      </c>
      <c r="F39" s="100">
        <v>522.3</v>
      </c>
      <c r="G39" s="100">
        <v>720.5500000000001</v>
      </c>
      <c r="H39" s="100">
        <v>440.22</v>
      </c>
      <c r="I39" s="100">
        <v>69.55</v>
      </c>
      <c r="J39" s="100">
        <v>17.509999999999998</v>
      </c>
      <c r="K39" s="100">
        <v>3.76</v>
      </c>
      <c r="L39" s="100">
        <v>140.01</v>
      </c>
      <c r="M39" s="107">
        <f t="shared" si="0"/>
        <v>5732.1100000000015</v>
      </c>
    </row>
    <row r="40" spans="1:13" ht="15">
      <c r="A40" s="120">
        <v>39</v>
      </c>
      <c r="B40" s="120" t="s">
        <v>50</v>
      </c>
      <c r="C40" s="100">
        <v>481.79</v>
      </c>
      <c r="D40" s="100">
        <v>450.33</v>
      </c>
      <c r="E40" s="100">
        <v>199.57</v>
      </c>
      <c r="F40" s="100">
        <v>97.72</v>
      </c>
      <c r="G40" s="100">
        <v>89.16</v>
      </c>
      <c r="H40" s="100">
        <v>90.44999999999999</v>
      </c>
      <c r="I40" s="100">
        <v>0.91</v>
      </c>
      <c r="J40" s="100">
        <v>41.29</v>
      </c>
      <c r="K40" s="100">
        <v>5.32</v>
      </c>
      <c r="L40" s="100">
        <v>56.69</v>
      </c>
      <c r="M40" s="107">
        <f t="shared" si="0"/>
        <v>1513.2300000000002</v>
      </c>
    </row>
    <row r="41" spans="1:13" ht="15">
      <c r="A41" s="120">
        <v>40</v>
      </c>
      <c r="B41" s="120" t="s">
        <v>51</v>
      </c>
      <c r="C41" s="100">
        <v>701.14</v>
      </c>
      <c r="D41" s="100">
        <v>678.1700000000001</v>
      </c>
      <c r="E41" s="100">
        <v>427.24</v>
      </c>
      <c r="F41" s="100">
        <v>277.40999999999997</v>
      </c>
      <c r="G41" s="100">
        <v>213.82</v>
      </c>
      <c r="H41" s="100">
        <v>182.56</v>
      </c>
      <c r="I41" s="100">
        <v>3.38</v>
      </c>
      <c r="J41" s="100">
        <v>1.07</v>
      </c>
      <c r="K41" s="100">
        <v>0</v>
      </c>
      <c r="L41" s="100">
        <v>88.49</v>
      </c>
      <c r="M41" s="107">
        <f t="shared" si="0"/>
        <v>2573.28</v>
      </c>
    </row>
    <row r="42" spans="1:13" ht="15">
      <c r="A42" s="120">
        <v>41</v>
      </c>
      <c r="B42" s="120" t="s">
        <v>52</v>
      </c>
      <c r="C42" s="100">
        <v>10431.78</v>
      </c>
      <c r="D42" s="100">
        <v>11857.019999999999</v>
      </c>
      <c r="E42" s="100">
        <v>7647.3099999999995</v>
      </c>
      <c r="F42" s="100">
        <v>3012.27</v>
      </c>
      <c r="G42" s="100">
        <v>3978.0999999999995</v>
      </c>
      <c r="H42" s="100">
        <v>2670.13</v>
      </c>
      <c r="I42" s="100">
        <v>2964.1099999999997</v>
      </c>
      <c r="J42" s="100">
        <v>415.1</v>
      </c>
      <c r="K42" s="100">
        <v>50.87</v>
      </c>
      <c r="L42" s="100">
        <v>1087.33</v>
      </c>
      <c r="M42" s="107">
        <f t="shared" si="0"/>
        <v>44114.02</v>
      </c>
    </row>
    <row r="43" spans="1:13" ht="15">
      <c r="A43" s="120">
        <v>42</v>
      </c>
      <c r="B43" s="120" t="s">
        <v>53</v>
      </c>
      <c r="C43" s="100">
        <v>10938.57</v>
      </c>
      <c r="D43" s="100">
        <v>13155.46</v>
      </c>
      <c r="E43" s="100">
        <v>7972.42</v>
      </c>
      <c r="F43" s="100">
        <v>2363.68</v>
      </c>
      <c r="G43" s="100">
        <v>3512.81</v>
      </c>
      <c r="H43" s="100">
        <v>2316.25</v>
      </c>
      <c r="I43" s="100">
        <v>1258.5500000000002</v>
      </c>
      <c r="J43" s="100">
        <v>230.47000000000003</v>
      </c>
      <c r="K43" s="100">
        <v>20.310000000000002</v>
      </c>
      <c r="L43" s="100">
        <v>1582.01</v>
      </c>
      <c r="M43" s="107">
        <f t="shared" si="0"/>
        <v>43350.53</v>
      </c>
    </row>
    <row r="44" spans="1:13" ht="15">
      <c r="A44" s="120">
        <v>43</v>
      </c>
      <c r="B44" s="120" t="s">
        <v>54</v>
      </c>
      <c r="C44" s="100">
        <v>3748.43</v>
      </c>
      <c r="D44" s="100">
        <v>4762.65</v>
      </c>
      <c r="E44" s="100">
        <v>3982.31</v>
      </c>
      <c r="F44" s="100">
        <v>1081.54</v>
      </c>
      <c r="G44" s="100">
        <v>1497.2900000000002</v>
      </c>
      <c r="H44" s="100">
        <v>714.48</v>
      </c>
      <c r="I44" s="100">
        <v>1250.84</v>
      </c>
      <c r="J44" s="100">
        <v>141.71</v>
      </c>
      <c r="K44" s="100">
        <v>109.74</v>
      </c>
      <c r="L44" s="100">
        <v>680.6700000000001</v>
      </c>
      <c r="M44" s="107">
        <f t="shared" si="0"/>
        <v>17969.660000000003</v>
      </c>
    </row>
    <row r="45" spans="1:13" ht="15">
      <c r="A45" s="120">
        <v>44</v>
      </c>
      <c r="B45" s="120" t="s">
        <v>55</v>
      </c>
      <c r="C45" s="100">
        <v>1826.7</v>
      </c>
      <c r="D45" s="100">
        <v>2023.5299999999997</v>
      </c>
      <c r="E45" s="100">
        <v>1528.55</v>
      </c>
      <c r="F45" s="100">
        <v>482.71000000000004</v>
      </c>
      <c r="G45" s="100">
        <v>784.83</v>
      </c>
      <c r="H45" s="100">
        <v>505.78999999999996</v>
      </c>
      <c r="I45" s="100">
        <v>387.56</v>
      </c>
      <c r="J45" s="100">
        <v>50.33</v>
      </c>
      <c r="K45" s="100">
        <v>8.629999999999999</v>
      </c>
      <c r="L45" s="100">
        <v>200.18</v>
      </c>
      <c r="M45" s="107">
        <f t="shared" si="0"/>
        <v>7798.81</v>
      </c>
    </row>
    <row r="46" spans="1:13" ht="15">
      <c r="A46" s="120">
        <v>45</v>
      </c>
      <c r="B46" s="120" t="s">
        <v>56</v>
      </c>
      <c r="C46" s="100">
        <v>2962.28</v>
      </c>
      <c r="D46" s="100">
        <v>3572.3999999999996</v>
      </c>
      <c r="E46" s="100">
        <v>2323.0699999999997</v>
      </c>
      <c r="F46" s="100">
        <v>674.64</v>
      </c>
      <c r="G46" s="100">
        <v>741.94</v>
      </c>
      <c r="H46" s="100">
        <v>529.29</v>
      </c>
      <c r="I46" s="100">
        <v>58.539999999999985</v>
      </c>
      <c r="J46" s="100">
        <v>43.7</v>
      </c>
      <c r="K46" s="100">
        <v>15.469999999999999</v>
      </c>
      <c r="L46" s="100">
        <v>393.58000000000004</v>
      </c>
      <c r="M46" s="107">
        <f t="shared" si="0"/>
        <v>11314.91</v>
      </c>
    </row>
    <row r="47" spans="1:13" ht="15">
      <c r="A47" s="120">
        <v>46</v>
      </c>
      <c r="B47" s="120" t="s">
        <v>57</v>
      </c>
      <c r="C47" s="100">
        <v>7554.5</v>
      </c>
      <c r="D47" s="100">
        <v>8188.1799999999985</v>
      </c>
      <c r="E47" s="100">
        <v>6225.8</v>
      </c>
      <c r="F47" s="100">
        <v>1667.3600000000001</v>
      </c>
      <c r="G47" s="100">
        <v>2214.63</v>
      </c>
      <c r="H47" s="100">
        <v>1297.91</v>
      </c>
      <c r="I47" s="100">
        <v>446.2899999999999</v>
      </c>
      <c r="J47" s="100">
        <v>150.42000000000002</v>
      </c>
      <c r="K47" s="100">
        <v>106.45</v>
      </c>
      <c r="L47" s="100">
        <v>863.91</v>
      </c>
      <c r="M47" s="107">
        <f t="shared" si="0"/>
        <v>28715.45</v>
      </c>
    </row>
    <row r="48" spans="1:13" ht="15">
      <c r="A48" s="120">
        <v>47</v>
      </c>
      <c r="B48" s="120" t="s">
        <v>58</v>
      </c>
      <c r="C48" s="100">
        <v>1552.91</v>
      </c>
      <c r="D48" s="100">
        <v>1831.79</v>
      </c>
      <c r="E48" s="100">
        <v>1231.64</v>
      </c>
      <c r="F48" s="100">
        <v>485.81</v>
      </c>
      <c r="G48" s="100">
        <v>644.93</v>
      </c>
      <c r="H48" s="100">
        <v>477.65999999999997</v>
      </c>
      <c r="I48" s="100">
        <v>379.44000000000005</v>
      </c>
      <c r="J48" s="100">
        <v>36.58</v>
      </c>
      <c r="K48" s="100">
        <v>1.82</v>
      </c>
      <c r="L48" s="100">
        <v>224.6</v>
      </c>
      <c r="M48" s="107">
        <f t="shared" si="0"/>
        <v>6867.18</v>
      </c>
    </row>
    <row r="49" spans="1:13" ht="15">
      <c r="A49" s="120">
        <v>48</v>
      </c>
      <c r="B49" s="120" t="s">
        <v>59</v>
      </c>
      <c r="C49" s="100">
        <v>36944.729999999996</v>
      </c>
      <c r="D49" s="100">
        <v>40744.66</v>
      </c>
      <c r="E49" s="100">
        <v>32306.359999999993</v>
      </c>
      <c r="F49" s="100">
        <v>6733.16</v>
      </c>
      <c r="G49" s="100">
        <v>13405.970000000001</v>
      </c>
      <c r="H49" s="100">
        <v>8741.49</v>
      </c>
      <c r="I49" s="100">
        <v>25885.070000000003</v>
      </c>
      <c r="J49" s="100">
        <v>2387.4799999999996</v>
      </c>
      <c r="K49" s="100">
        <v>640.7800000000001</v>
      </c>
      <c r="L49" s="100">
        <v>2747.7200000000003</v>
      </c>
      <c r="M49" s="107">
        <f t="shared" si="0"/>
        <v>170537.42</v>
      </c>
    </row>
    <row r="50" spans="1:13" ht="15">
      <c r="A50" s="120">
        <v>49</v>
      </c>
      <c r="B50" s="120" t="s">
        <v>60</v>
      </c>
      <c r="C50" s="100">
        <v>11205.510000000002</v>
      </c>
      <c r="D50" s="100">
        <v>14167.16</v>
      </c>
      <c r="E50" s="100">
        <v>10580.179999999998</v>
      </c>
      <c r="F50" s="100">
        <v>2187.2200000000003</v>
      </c>
      <c r="G50" s="100">
        <v>2974.31</v>
      </c>
      <c r="H50" s="100">
        <v>1964.53</v>
      </c>
      <c r="I50" s="100">
        <v>7157.4800000000005</v>
      </c>
      <c r="J50" s="100">
        <v>679.37</v>
      </c>
      <c r="K50" s="100">
        <v>106.05</v>
      </c>
      <c r="L50" s="100">
        <v>1001.46</v>
      </c>
      <c r="M50" s="107">
        <f t="shared" si="0"/>
        <v>52023.270000000004</v>
      </c>
    </row>
    <row r="51" spans="1:13" ht="15">
      <c r="A51" s="120">
        <v>50</v>
      </c>
      <c r="B51" s="120" t="s">
        <v>61</v>
      </c>
      <c r="C51" s="100">
        <v>35539.91</v>
      </c>
      <c r="D51" s="100">
        <v>46486.22</v>
      </c>
      <c r="E51" s="100">
        <v>36401.5</v>
      </c>
      <c r="F51" s="100">
        <v>11613.179999999998</v>
      </c>
      <c r="G51" s="100">
        <v>14688.78</v>
      </c>
      <c r="H51" s="100">
        <v>6367.8099999999995</v>
      </c>
      <c r="I51" s="100">
        <v>14667.570000000002</v>
      </c>
      <c r="J51" s="100">
        <v>1139.78</v>
      </c>
      <c r="K51" s="100">
        <v>333.82</v>
      </c>
      <c r="L51" s="100">
        <v>5078.58</v>
      </c>
      <c r="M51" s="107">
        <f t="shared" si="0"/>
        <v>172317.15</v>
      </c>
    </row>
    <row r="52" spans="1:13" ht="15">
      <c r="A52" s="120">
        <v>51</v>
      </c>
      <c r="B52" s="120" t="s">
        <v>62</v>
      </c>
      <c r="C52" s="100">
        <v>19606.23</v>
      </c>
      <c r="D52" s="100">
        <v>19975.18</v>
      </c>
      <c r="E52" s="100">
        <v>13376.28</v>
      </c>
      <c r="F52" s="100">
        <v>3624.29</v>
      </c>
      <c r="G52" s="100">
        <v>5992.25</v>
      </c>
      <c r="H52" s="100">
        <v>4118.4</v>
      </c>
      <c r="I52" s="100">
        <v>2195.42</v>
      </c>
      <c r="J52" s="100">
        <v>721.85</v>
      </c>
      <c r="K52" s="100">
        <v>283.64</v>
      </c>
      <c r="L52" s="100">
        <v>1674.2800000000002</v>
      </c>
      <c r="M52" s="107">
        <f t="shared" si="0"/>
        <v>71567.82</v>
      </c>
    </row>
    <row r="53" spans="1:13" ht="15">
      <c r="A53" s="120">
        <v>52</v>
      </c>
      <c r="B53" s="120" t="s">
        <v>63</v>
      </c>
      <c r="C53" s="100">
        <v>23213.3</v>
      </c>
      <c r="D53" s="100">
        <v>26852.980000000003</v>
      </c>
      <c r="E53" s="100">
        <v>22733.53</v>
      </c>
      <c r="F53" s="100">
        <v>6224.2</v>
      </c>
      <c r="G53" s="100">
        <v>9509.29</v>
      </c>
      <c r="H53" s="100">
        <v>3933.28</v>
      </c>
      <c r="I53" s="100">
        <v>2956.5300000000007</v>
      </c>
      <c r="J53" s="100">
        <v>872.25</v>
      </c>
      <c r="K53" s="100">
        <v>299.28999999999996</v>
      </c>
      <c r="L53" s="100">
        <v>2882.1600000000003</v>
      </c>
      <c r="M53" s="107">
        <f t="shared" si="0"/>
        <v>99476.80999999998</v>
      </c>
    </row>
    <row r="54" spans="1:13" ht="15">
      <c r="A54" s="120">
        <v>53</v>
      </c>
      <c r="B54" s="120" t="s">
        <v>64</v>
      </c>
      <c r="C54" s="100">
        <v>25476.819999999996</v>
      </c>
      <c r="D54" s="100">
        <v>28852.030000000002</v>
      </c>
      <c r="E54" s="100">
        <v>16848.12</v>
      </c>
      <c r="F54" s="100">
        <v>3576.35</v>
      </c>
      <c r="G54" s="100">
        <v>6452.93</v>
      </c>
      <c r="H54" s="100">
        <v>4782.88</v>
      </c>
      <c r="I54" s="100">
        <v>6940.129999999999</v>
      </c>
      <c r="J54" s="100">
        <v>289.88</v>
      </c>
      <c r="K54" s="100">
        <v>210.75999999999996</v>
      </c>
      <c r="L54" s="100">
        <v>3058.04</v>
      </c>
      <c r="M54" s="107">
        <f t="shared" si="0"/>
        <v>96487.94</v>
      </c>
    </row>
    <row r="55" spans="1:13" ht="15">
      <c r="A55" s="120">
        <v>54</v>
      </c>
      <c r="B55" s="120" t="s">
        <v>65</v>
      </c>
      <c r="C55" s="100">
        <v>3055.55</v>
      </c>
      <c r="D55" s="100">
        <v>2970.16</v>
      </c>
      <c r="E55" s="100">
        <v>1652.67</v>
      </c>
      <c r="F55" s="100">
        <v>816.2700000000001</v>
      </c>
      <c r="G55" s="100">
        <v>921.28</v>
      </c>
      <c r="H55" s="100">
        <v>593.3299999999999</v>
      </c>
      <c r="I55" s="100">
        <v>479.57</v>
      </c>
      <c r="J55" s="100">
        <v>55.31999999999999</v>
      </c>
      <c r="K55" s="100">
        <v>10.58</v>
      </c>
      <c r="L55" s="100">
        <v>346.09</v>
      </c>
      <c r="M55" s="107">
        <f t="shared" si="0"/>
        <v>10900.82</v>
      </c>
    </row>
    <row r="56" spans="1:13" ht="15">
      <c r="A56" s="120">
        <v>55</v>
      </c>
      <c r="B56" s="120" t="s">
        <v>66</v>
      </c>
      <c r="C56" s="100">
        <v>8153.16</v>
      </c>
      <c r="D56" s="100">
        <v>9993.15</v>
      </c>
      <c r="E56" s="100">
        <v>8270.539999999999</v>
      </c>
      <c r="F56" s="100">
        <v>1902.16</v>
      </c>
      <c r="G56" s="100">
        <v>2928.5899999999997</v>
      </c>
      <c r="H56" s="100">
        <v>1145.81</v>
      </c>
      <c r="I56" s="100">
        <v>64.41</v>
      </c>
      <c r="J56" s="100">
        <v>230.70000000000002</v>
      </c>
      <c r="K56" s="100">
        <v>81.47000000000001</v>
      </c>
      <c r="L56" s="100">
        <v>760.6400000000001</v>
      </c>
      <c r="M56" s="107">
        <f t="shared" si="0"/>
        <v>33530.63</v>
      </c>
    </row>
    <row r="57" spans="1:13" ht="15">
      <c r="A57" s="120">
        <v>56</v>
      </c>
      <c r="B57" s="120" t="s">
        <v>67</v>
      </c>
      <c r="C57" s="100">
        <v>10781.44</v>
      </c>
      <c r="D57" s="100">
        <v>10337.31</v>
      </c>
      <c r="E57" s="100">
        <v>7472.74</v>
      </c>
      <c r="F57" s="100">
        <v>1731.05</v>
      </c>
      <c r="G57" s="100">
        <v>2205.75</v>
      </c>
      <c r="H57" s="100">
        <v>1461.87</v>
      </c>
      <c r="I57" s="100">
        <v>2593.8</v>
      </c>
      <c r="J57" s="100">
        <v>185.49</v>
      </c>
      <c r="K57" s="100">
        <v>31.259999999999998</v>
      </c>
      <c r="L57" s="100">
        <v>1242.5</v>
      </c>
      <c r="M57" s="107">
        <f t="shared" si="0"/>
        <v>38043.21</v>
      </c>
    </row>
    <row r="58" spans="1:13" ht="15">
      <c r="A58" s="120">
        <v>57</v>
      </c>
      <c r="B58" s="120" t="s">
        <v>68</v>
      </c>
      <c r="C58" s="100">
        <v>5880.75</v>
      </c>
      <c r="D58" s="100">
        <v>7464.13</v>
      </c>
      <c r="E58" s="100">
        <v>5802.97</v>
      </c>
      <c r="F58" s="100">
        <v>1616.8000000000002</v>
      </c>
      <c r="G58" s="100">
        <v>2015.71</v>
      </c>
      <c r="H58" s="100">
        <v>905.76</v>
      </c>
      <c r="I58" s="100">
        <v>147.55</v>
      </c>
      <c r="J58" s="100">
        <v>160.14999999999998</v>
      </c>
      <c r="K58" s="100">
        <v>49.280000000000015</v>
      </c>
      <c r="L58" s="100">
        <v>650.42</v>
      </c>
      <c r="M58" s="107">
        <f t="shared" si="0"/>
        <v>24693.519999999997</v>
      </c>
    </row>
    <row r="59" spans="1:13" ht="15">
      <c r="A59" s="120">
        <v>58</v>
      </c>
      <c r="B59" s="120" t="s">
        <v>69</v>
      </c>
      <c r="C59" s="100">
        <v>8942.029999999999</v>
      </c>
      <c r="D59" s="100">
        <v>9462.23</v>
      </c>
      <c r="E59" s="100">
        <v>7521.459999999999</v>
      </c>
      <c r="F59" s="100">
        <v>2418.48</v>
      </c>
      <c r="G59" s="100">
        <v>4727.0199999999995</v>
      </c>
      <c r="H59" s="100">
        <v>2530.5699999999997</v>
      </c>
      <c r="I59" s="100">
        <v>1767.87</v>
      </c>
      <c r="J59" s="100">
        <v>435.53999999999996</v>
      </c>
      <c r="K59" s="100">
        <v>90.14</v>
      </c>
      <c r="L59" s="100">
        <v>1213.51</v>
      </c>
      <c r="M59" s="107">
        <f t="shared" si="0"/>
        <v>39108.85</v>
      </c>
    </row>
    <row r="60" spans="1:13" ht="15">
      <c r="A60" s="120">
        <v>59</v>
      </c>
      <c r="B60" s="120" t="s">
        <v>70</v>
      </c>
      <c r="C60" s="100">
        <v>14792.73</v>
      </c>
      <c r="D60" s="100">
        <v>18298.2</v>
      </c>
      <c r="E60" s="100">
        <v>14868.26</v>
      </c>
      <c r="F60" s="100">
        <v>3200.09</v>
      </c>
      <c r="G60" s="100">
        <v>5455.280000000001</v>
      </c>
      <c r="H60" s="100">
        <v>2905.76</v>
      </c>
      <c r="I60" s="100">
        <v>1911.16</v>
      </c>
      <c r="J60" s="100">
        <v>349.79</v>
      </c>
      <c r="K60" s="100">
        <v>47.41</v>
      </c>
      <c r="L60" s="100">
        <v>1771.4800000000002</v>
      </c>
      <c r="M60" s="107">
        <f t="shared" si="0"/>
        <v>63600.16000000001</v>
      </c>
    </row>
    <row r="61" spans="1:13" ht="15">
      <c r="A61" s="120">
        <v>60</v>
      </c>
      <c r="B61" s="120" t="s">
        <v>71</v>
      </c>
      <c r="C61" s="100">
        <v>2123.08</v>
      </c>
      <c r="D61" s="100">
        <v>2454.42</v>
      </c>
      <c r="E61" s="100">
        <v>1390.18</v>
      </c>
      <c r="F61" s="100">
        <v>449.63</v>
      </c>
      <c r="G61" s="100">
        <v>507.66</v>
      </c>
      <c r="H61" s="100">
        <v>363.75</v>
      </c>
      <c r="I61" s="100">
        <v>201.47</v>
      </c>
      <c r="J61" s="100">
        <v>37.95</v>
      </c>
      <c r="K61" s="100">
        <v>6.3500000000000005</v>
      </c>
      <c r="L61" s="100">
        <v>354.61</v>
      </c>
      <c r="M61" s="107">
        <f t="shared" si="0"/>
        <v>7889.1</v>
      </c>
    </row>
    <row r="62" spans="1:13" ht="15">
      <c r="A62" s="120">
        <v>61</v>
      </c>
      <c r="B62" s="120" t="s">
        <v>72</v>
      </c>
      <c r="C62" s="100">
        <v>1548.59</v>
      </c>
      <c r="D62" s="100">
        <v>1959.3100000000002</v>
      </c>
      <c r="E62" s="100">
        <v>1103.8600000000001</v>
      </c>
      <c r="F62" s="100">
        <v>347.39</v>
      </c>
      <c r="G62" s="100">
        <v>349.21999999999997</v>
      </c>
      <c r="H62" s="100">
        <v>177.20999999999998</v>
      </c>
      <c r="I62" s="100">
        <v>186.57</v>
      </c>
      <c r="J62" s="100">
        <v>3.25</v>
      </c>
      <c r="K62" s="100">
        <v>0</v>
      </c>
      <c r="L62" s="100">
        <v>222.90999999999997</v>
      </c>
      <c r="M62" s="107">
        <f t="shared" si="0"/>
        <v>5898.31</v>
      </c>
    </row>
    <row r="63" spans="1:13" ht="15">
      <c r="A63" s="120">
        <v>62</v>
      </c>
      <c r="B63" s="120" t="s">
        <v>73</v>
      </c>
      <c r="C63" s="100">
        <v>834.0699999999999</v>
      </c>
      <c r="D63" s="100">
        <v>899.6700000000001</v>
      </c>
      <c r="E63" s="100">
        <v>548.4499999999999</v>
      </c>
      <c r="F63" s="100">
        <v>244.21</v>
      </c>
      <c r="G63" s="100">
        <v>239.73</v>
      </c>
      <c r="H63" s="100">
        <v>131.53</v>
      </c>
      <c r="I63" s="100">
        <v>0.81</v>
      </c>
      <c r="J63" s="100">
        <v>26.13</v>
      </c>
      <c r="K63" s="100">
        <v>4.7700000000000005</v>
      </c>
      <c r="L63" s="100">
        <v>34.36</v>
      </c>
      <c r="M63" s="107">
        <f t="shared" si="0"/>
        <v>2963.7300000000005</v>
      </c>
    </row>
    <row r="64" spans="1:13" ht="15">
      <c r="A64" s="120">
        <v>63</v>
      </c>
      <c r="B64" s="120" t="s">
        <v>74</v>
      </c>
      <c r="C64" s="100">
        <v>648.8100000000001</v>
      </c>
      <c r="D64" s="100">
        <v>759.9000000000001</v>
      </c>
      <c r="E64" s="100">
        <v>348.34999999999997</v>
      </c>
      <c r="F64" s="100">
        <v>166.63000000000002</v>
      </c>
      <c r="G64" s="100">
        <v>179.47</v>
      </c>
      <c r="H64" s="100">
        <v>103.86</v>
      </c>
      <c r="I64" s="100">
        <v>0</v>
      </c>
      <c r="J64" s="100">
        <v>13.709999999999997</v>
      </c>
      <c r="K64" s="100">
        <v>0.66</v>
      </c>
      <c r="L64" s="100">
        <v>75.72</v>
      </c>
      <c r="M64" s="107">
        <f t="shared" si="0"/>
        <v>2297.1099999999997</v>
      </c>
    </row>
    <row r="65" spans="1:13" ht="15">
      <c r="A65" s="120">
        <v>64</v>
      </c>
      <c r="B65" s="120" t="s">
        <v>75</v>
      </c>
      <c r="C65" s="100">
        <v>14757.96</v>
      </c>
      <c r="D65" s="100">
        <v>16692.469999999998</v>
      </c>
      <c r="E65" s="100">
        <v>12225.509999999998</v>
      </c>
      <c r="F65" s="100">
        <v>3090.3300000000004</v>
      </c>
      <c r="G65" s="100">
        <v>5212.11</v>
      </c>
      <c r="H65" s="100">
        <v>3280.94</v>
      </c>
      <c r="I65" s="100">
        <v>2271.6699999999996</v>
      </c>
      <c r="J65" s="100">
        <v>565.9</v>
      </c>
      <c r="K65" s="100">
        <v>124.67999999999999</v>
      </c>
      <c r="L65" s="100">
        <v>1723.41</v>
      </c>
      <c r="M65" s="107">
        <f t="shared" si="0"/>
        <v>59944.98</v>
      </c>
    </row>
    <row r="66" spans="1:13" ht="15">
      <c r="A66" s="120">
        <v>65</v>
      </c>
      <c r="B66" s="120" t="s">
        <v>76</v>
      </c>
      <c r="C66" s="100">
        <v>1350.06</v>
      </c>
      <c r="D66" s="100">
        <v>1737.4800000000002</v>
      </c>
      <c r="E66" s="100">
        <v>872.7800000000001</v>
      </c>
      <c r="F66" s="100">
        <v>663.61</v>
      </c>
      <c r="G66" s="100">
        <v>397.87</v>
      </c>
      <c r="H66" s="100">
        <v>267.99</v>
      </c>
      <c r="I66" s="100">
        <v>5.95</v>
      </c>
      <c r="J66" s="100">
        <v>24.41</v>
      </c>
      <c r="K66" s="100">
        <v>15.44</v>
      </c>
      <c r="L66" s="100">
        <v>173.08</v>
      </c>
      <c r="M66" s="107">
        <f aca="true" t="shared" si="1" ref="M66:M76">SUM(C66:L66)</f>
        <v>5508.669999999999</v>
      </c>
    </row>
    <row r="67" spans="1:13" ht="15">
      <c r="A67" s="120">
        <v>66</v>
      </c>
      <c r="B67" s="120" t="s">
        <v>77</v>
      </c>
      <c r="C67" s="100">
        <v>2543.6899999999996</v>
      </c>
      <c r="D67" s="100">
        <v>2376.14</v>
      </c>
      <c r="E67" s="100">
        <v>1383.05</v>
      </c>
      <c r="F67" s="100">
        <v>368.84000000000003</v>
      </c>
      <c r="G67" s="100">
        <v>471.21</v>
      </c>
      <c r="H67" s="100">
        <v>325</v>
      </c>
      <c r="I67" s="100">
        <v>171.13</v>
      </c>
      <c r="J67" s="100">
        <v>14.8</v>
      </c>
      <c r="K67" s="100">
        <v>3.6699999999999995</v>
      </c>
      <c r="L67" s="100">
        <v>189.6</v>
      </c>
      <c r="M67" s="107">
        <f t="shared" si="1"/>
        <v>7847.130000000001</v>
      </c>
    </row>
    <row r="68" spans="1:13" ht="15">
      <c r="A68" s="120">
        <v>67</v>
      </c>
      <c r="B68" s="120" t="s">
        <v>78</v>
      </c>
      <c r="C68" s="100">
        <v>1092.6399999999999</v>
      </c>
      <c r="D68" s="100">
        <v>1124.02</v>
      </c>
      <c r="E68" s="100">
        <v>758.54</v>
      </c>
      <c r="F68" s="100">
        <v>200.07999999999998</v>
      </c>
      <c r="G68" s="100">
        <v>273.31</v>
      </c>
      <c r="H68" s="100">
        <v>154.57999999999998</v>
      </c>
      <c r="I68" s="100">
        <v>26.27</v>
      </c>
      <c r="J68" s="100">
        <v>18.830000000000002</v>
      </c>
      <c r="K68" s="100">
        <v>6.78</v>
      </c>
      <c r="L68" s="100">
        <v>88.9</v>
      </c>
      <c r="M68" s="107">
        <f t="shared" si="1"/>
        <v>3743.95</v>
      </c>
    </row>
    <row r="69" spans="1:13" ht="15">
      <c r="A69" s="120">
        <v>68</v>
      </c>
      <c r="B69" s="120" t="s">
        <v>231</v>
      </c>
      <c r="C69" s="100">
        <v>0</v>
      </c>
      <c r="D69" s="100">
        <v>54.76</v>
      </c>
      <c r="E69" s="100">
        <v>163.02</v>
      </c>
      <c r="F69" s="100">
        <v>0</v>
      </c>
      <c r="G69" s="100">
        <v>38.77</v>
      </c>
      <c r="H69" s="100">
        <v>175.23</v>
      </c>
      <c r="I69" s="100">
        <v>0</v>
      </c>
      <c r="J69" s="100">
        <v>0</v>
      </c>
      <c r="K69" s="100">
        <v>0</v>
      </c>
      <c r="L69" s="100">
        <v>47.14000000000001</v>
      </c>
      <c r="M69" s="107">
        <f t="shared" si="1"/>
        <v>478.91999999999996</v>
      </c>
    </row>
    <row r="70" spans="1:13" ht="15">
      <c r="A70" s="120">
        <v>69</v>
      </c>
      <c r="B70" s="120" t="s">
        <v>118</v>
      </c>
      <c r="C70" s="100">
        <v>153.86</v>
      </c>
      <c r="D70" s="100">
        <v>228.68</v>
      </c>
      <c r="E70" s="100">
        <v>187.51000000000002</v>
      </c>
      <c r="F70" s="100">
        <v>0</v>
      </c>
      <c r="G70" s="100">
        <v>0</v>
      </c>
      <c r="H70" s="100">
        <v>0</v>
      </c>
      <c r="I70" s="100">
        <v>30</v>
      </c>
      <c r="J70" s="100">
        <v>0</v>
      </c>
      <c r="K70" s="100">
        <v>0</v>
      </c>
      <c r="L70" s="100">
        <v>0</v>
      </c>
      <c r="M70" s="107">
        <f t="shared" si="1"/>
        <v>600.0500000000001</v>
      </c>
    </row>
    <row r="71" spans="1:13" ht="15">
      <c r="A71" s="120">
        <v>70</v>
      </c>
      <c r="B71" s="120" t="s">
        <v>307</v>
      </c>
      <c r="C71" s="100">
        <v>183.98</v>
      </c>
      <c r="D71" s="100">
        <v>300.45</v>
      </c>
      <c r="E71" s="100">
        <v>90.08</v>
      </c>
      <c r="F71" s="100">
        <v>36.83</v>
      </c>
      <c r="G71" s="100">
        <v>27.53</v>
      </c>
      <c r="H71" s="100">
        <v>0.93</v>
      </c>
      <c r="I71" s="100">
        <v>1.56</v>
      </c>
      <c r="J71" s="100">
        <v>0</v>
      </c>
      <c r="K71" s="100">
        <v>0</v>
      </c>
      <c r="L71" s="100">
        <v>0</v>
      </c>
      <c r="M71" s="107">
        <f t="shared" si="1"/>
        <v>641.3599999999999</v>
      </c>
    </row>
    <row r="72" spans="1:13" ht="15">
      <c r="A72" s="120">
        <v>71</v>
      </c>
      <c r="B72" s="120" t="s">
        <v>314</v>
      </c>
      <c r="C72" s="100">
        <v>565.49</v>
      </c>
      <c r="D72" s="100">
        <v>832.6</v>
      </c>
      <c r="E72" s="100">
        <v>0</v>
      </c>
      <c r="F72" s="100">
        <v>47.05</v>
      </c>
      <c r="G72" s="100">
        <v>73.64999999999999</v>
      </c>
      <c r="H72" s="100">
        <v>0</v>
      </c>
      <c r="I72" s="100">
        <v>0</v>
      </c>
      <c r="J72" s="100">
        <v>16.07</v>
      </c>
      <c r="K72" s="100">
        <v>0</v>
      </c>
      <c r="L72" s="100">
        <v>0</v>
      </c>
      <c r="M72" s="107">
        <f t="shared" si="1"/>
        <v>1534.8600000000001</v>
      </c>
    </row>
    <row r="73" spans="1:13" ht="15">
      <c r="A73" s="120">
        <v>72</v>
      </c>
      <c r="B73" s="120" t="s">
        <v>309</v>
      </c>
      <c r="C73" s="100">
        <v>353.6</v>
      </c>
      <c r="D73" s="100">
        <v>164</v>
      </c>
      <c r="E73" s="100">
        <v>0</v>
      </c>
      <c r="F73" s="100">
        <v>58</v>
      </c>
      <c r="G73" s="100">
        <v>42</v>
      </c>
      <c r="H73" s="100">
        <v>0</v>
      </c>
      <c r="I73" s="100">
        <v>17.380000000000003</v>
      </c>
      <c r="J73" s="100">
        <v>12</v>
      </c>
      <c r="K73" s="100">
        <v>0</v>
      </c>
      <c r="L73" s="100">
        <v>0</v>
      </c>
      <c r="M73" s="107">
        <f t="shared" si="1"/>
        <v>646.98</v>
      </c>
    </row>
    <row r="74" spans="1:13" ht="15">
      <c r="A74" s="120">
        <v>73</v>
      </c>
      <c r="B74" s="120" t="s">
        <v>233</v>
      </c>
      <c r="C74" s="100">
        <v>279.32</v>
      </c>
      <c r="D74" s="100">
        <v>589.65</v>
      </c>
      <c r="E74" s="100">
        <v>465</v>
      </c>
      <c r="F74" s="100">
        <v>40</v>
      </c>
      <c r="G74" s="100">
        <v>85</v>
      </c>
      <c r="H74" s="100">
        <v>77.15</v>
      </c>
      <c r="I74" s="100">
        <v>4.34</v>
      </c>
      <c r="J74" s="100">
        <v>0</v>
      </c>
      <c r="K74" s="100">
        <v>0</v>
      </c>
      <c r="L74" s="100">
        <v>59.54</v>
      </c>
      <c r="M74" s="107">
        <f t="shared" si="1"/>
        <v>1600</v>
      </c>
    </row>
    <row r="75" spans="1:13" ht="15">
      <c r="A75" s="120">
        <v>74</v>
      </c>
      <c r="B75" s="120" t="s">
        <v>121</v>
      </c>
      <c r="C75" s="100">
        <v>198</v>
      </c>
      <c r="D75" s="100">
        <v>297</v>
      </c>
      <c r="E75" s="100">
        <v>429</v>
      </c>
      <c r="F75" s="100">
        <v>18</v>
      </c>
      <c r="G75" s="100">
        <v>165</v>
      </c>
      <c r="H75" s="100">
        <v>43</v>
      </c>
      <c r="I75" s="100">
        <v>0</v>
      </c>
      <c r="J75" s="100">
        <v>0</v>
      </c>
      <c r="K75" s="100">
        <v>0</v>
      </c>
      <c r="L75" s="100">
        <v>0</v>
      </c>
      <c r="M75" s="107">
        <f t="shared" si="1"/>
        <v>1150</v>
      </c>
    </row>
    <row r="76" spans="1:13" ht="15">
      <c r="A76" s="120">
        <v>75</v>
      </c>
      <c r="B76" s="120" t="s">
        <v>234</v>
      </c>
      <c r="C76" s="100">
        <v>0</v>
      </c>
      <c r="D76" s="100">
        <v>5215.57</v>
      </c>
      <c r="E76" s="100">
        <v>34859.12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7">
        <f t="shared" si="1"/>
        <v>40074.69</v>
      </c>
    </row>
    <row r="77" spans="1:13" ht="15">
      <c r="A77" s="120">
        <v>99</v>
      </c>
      <c r="B77" s="121" t="s">
        <v>313</v>
      </c>
      <c r="C77" s="122">
        <f>SUM(C2:C76)</f>
        <v>625500.5099999998</v>
      </c>
      <c r="D77" s="122">
        <f aca="true" t="shared" si="2" ref="D77:M77">SUM(D2:D76)</f>
        <v>726334.4900000003</v>
      </c>
      <c r="E77" s="122">
        <f t="shared" si="2"/>
        <v>545782.1199999999</v>
      </c>
      <c r="F77" s="122">
        <f t="shared" si="2"/>
        <v>145886.79999999996</v>
      </c>
      <c r="G77" s="122">
        <f t="shared" si="2"/>
        <v>217787.39999999997</v>
      </c>
      <c r="H77" s="122">
        <f t="shared" si="2"/>
        <v>127944.24999999997</v>
      </c>
      <c r="I77" s="122">
        <f t="shared" si="2"/>
        <v>168280.17000000004</v>
      </c>
      <c r="J77" s="122">
        <f t="shared" si="2"/>
        <v>20575.41000000001</v>
      </c>
      <c r="K77" s="122">
        <f t="shared" si="2"/>
        <v>6109.9000000000015</v>
      </c>
      <c r="L77" s="122">
        <f t="shared" si="2"/>
        <v>70428.99</v>
      </c>
      <c r="M77" s="123">
        <f t="shared" si="2"/>
        <v>2654630.039999999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62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BX77"/>
  <sheetViews>
    <sheetView zoomScalePageLayoutView="0" workbookViewId="0" topLeftCell="A41">
      <selection activeCell="C2" sqref="C2:BW76"/>
    </sheetView>
  </sheetViews>
  <sheetFormatPr defaultColWidth="8.88671875" defaultRowHeight="15"/>
  <cols>
    <col min="1" max="1" width="3.3359375" style="0" bestFit="1" customWidth="1"/>
    <col min="2" max="2" width="10.99609375" style="0" bestFit="1" customWidth="1"/>
    <col min="3" max="16" width="8.21484375" style="0" bestFit="1" customWidth="1"/>
    <col min="17" max="28" width="7.4453125" style="0" bestFit="1" customWidth="1"/>
    <col min="29" max="29" width="6.21484375" style="0" bestFit="1" customWidth="1"/>
    <col min="30" max="30" width="7.4453125" style="0" bestFit="1" customWidth="1"/>
    <col min="31" max="44" width="6.21484375" style="0" bestFit="1" customWidth="1"/>
    <col min="45" max="48" width="8.21484375" style="0" bestFit="1" customWidth="1"/>
    <col min="49" max="49" width="7.4453125" style="0" bestFit="1" customWidth="1"/>
    <col min="50" max="62" width="8.99609375" style="0" bestFit="1" customWidth="1"/>
    <col min="63" max="67" width="8.21484375" style="0" bestFit="1" customWidth="1"/>
    <col min="68" max="75" width="7.4453125" style="0" bestFit="1" customWidth="1"/>
    <col min="76" max="76" width="10.21484375" style="0" bestFit="1" customWidth="1"/>
  </cols>
  <sheetData>
    <row r="1" spans="1:76" ht="15.75">
      <c r="A1" s="104" t="s">
        <v>318</v>
      </c>
      <c r="B1" s="104" t="s">
        <v>1</v>
      </c>
      <c r="C1" s="104" t="s">
        <v>319</v>
      </c>
      <c r="D1" s="104" t="s">
        <v>320</v>
      </c>
      <c r="E1" s="104" t="s">
        <v>144</v>
      </c>
      <c r="F1" s="104" t="s">
        <v>145</v>
      </c>
      <c r="G1" s="104" t="s">
        <v>146</v>
      </c>
      <c r="H1" s="104" t="s">
        <v>147</v>
      </c>
      <c r="I1" s="104" t="s">
        <v>148</v>
      </c>
      <c r="J1" s="104" t="s">
        <v>149</v>
      </c>
      <c r="K1" s="104" t="s">
        <v>150</v>
      </c>
      <c r="L1" s="104" t="s">
        <v>151</v>
      </c>
      <c r="M1" s="104" t="s">
        <v>152</v>
      </c>
      <c r="N1" s="104" t="s">
        <v>153</v>
      </c>
      <c r="O1" s="104" t="s">
        <v>154</v>
      </c>
      <c r="P1" s="104" t="s">
        <v>155</v>
      </c>
      <c r="Q1" s="104" t="s">
        <v>321</v>
      </c>
      <c r="R1" s="104" t="s">
        <v>322</v>
      </c>
      <c r="S1" s="104" t="s">
        <v>171</v>
      </c>
      <c r="T1" s="104" t="s">
        <v>172</v>
      </c>
      <c r="U1" s="104" t="s">
        <v>173</v>
      </c>
      <c r="V1" s="104" t="s">
        <v>174</v>
      </c>
      <c r="W1" s="104" t="s">
        <v>175</v>
      </c>
      <c r="X1" s="104" t="s">
        <v>176</v>
      </c>
      <c r="Y1" s="104" t="s">
        <v>177</v>
      </c>
      <c r="Z1" s="104" t="s">
        <v>178</v>
      </c>
      <c r="AA1" s="104" t="s">
        <v>179</v>
      </c>
      <c r="AB1" s="104" t="s">
        <v>180</v>
      </c>
      <c r="AC1" s="104" t="s">
        <v>181</v>
      </c>
      <c r="AD1" s="104" t="s">
        <v>182</v>
      </c>
      <c r="AE1" s="104" t="s">
        <v>323</v>
      </c>
      <c r="AF1" s="104" t="s">
        <v>324</v>
      </c>
      <c r="AG1" s="104" t="s">
        <v>185</v>
      </c>
      <c r="AH1" s="104" t="s">
        <v>186</v>
      </c>
      <c r="AI1" s="104" t="s">
        <v>187</v>
      </c>
      <c r="AJ1" s="104" t="s">
        <v>188</v>
      </c>
      <c r="AK1" s="104" t="s">
        <v>189</v>
      </c>
      <c r="AL1" s="104" t="s">
        <v>190</v>
      </c>
      <c r="AM1" s="104" t="s">
        <v>191</v>
      </c>
      <c r="AN1" s="104" t="s">
        <v>192</v>
      </c>
      <c r="AO1" s="104" t="s">
        <v>193</v>
      </c>
      <c r="AP1" s="104" t="s">
        <v>194</v>
      </c>
      <c r="AQ1" s="104" t="s">
        <v>195</v>
      </c>
      <c r="AR1" s="104" t="s">
        <v>196</v>
      </c>
      <c r="AS1" s="104" t="s">
        <v>197</v>
      </c>
      <c r="AT1" s="104" t="s">
        <v>198</v>
      </c>
      <c r="AU1" s="104" t="s">
        <v>199</v>
      </c>
      <c r="AV1" s="104" t="s">
        <v>200</v>
      </c>
      <c r="AW1" s="104" t="s">
        <v>325</v>
      </c>
      <c r="AX1" s="104" t="s">
        <v>326</v>
      </c>
      <c r="AY1" s="104" t="s">
        <v>130</v>
      </c>
      <c r="AZ1" s="104" t="s">
        <v>131</v>
      </c>
      <c r="BA1" s="104" t="s">
        <v>132</v>
      </c>
      <c r="BB1" s="104" t="s">
        <v>133</v>
      </c>
      <c r="BC1" s="104" t="s">
        <v>134</v>
      </c>
      <c r="BD1" s="104" t="s">
        <v>135</v>
      </c>
      <c r="BE1" s="104" t="s">
        <v>136</v>
      </c>
      <c r="BF1" s="104" t="s">
        <v>137</v>
      </c>
      <c r="BG1" s="104" t="s">
        <v>138</v>
      </c>
      <c r="BH1" s="104" t="s">
        <v>139</v>
      </c>
      <c r="BI1" s="104" t="s">
        <v>140</v>
      </c>
      <c r="BJ1" s="104" t="s">
        <v>141</v>
      </c>
      <c r="BK1" s="104" t="s">
        <v>327</v>
      </c>
      <c r="BL1" s="104" t="s">
        <v>157</v>
      </c>
      <c r="BM1" s="104" t="s">
        <v>158</v>
      </c>
      <c r="BN1" s="104" t="s">
        <v>159</v>
      </c>
      <c r="BO1" s="104" t="s">
        <v>160</v>
      </c>
      <c r="BP1" s="104" t="s">
        <v>161</v>
      </c>
      <c r="BQ1" s="104" t="s">
        <v>162</v>
      </c>
      <c r="BR1" s="104" t="s">
        <v>163</v>
      </c>
      <c r="BS1" s="104" t="s">
        <v>164</v>
      </c>
      <c r="BT1" s="104" t="s">
        <v>165</v>
      </c>
      <c r="BU1" s="104" t="s">
        <v>166</v>
      </c>
      <c r="BV1" s="104" t="s">
        <v>167</v>
      </c>
      <c r="BW1" s="104" t="s">
        <v>168</v>
      </c>
      <c r="BX1" s="105" t="s">
        <v>12</v>
      </c>
    </row>
    <row r="2" spans="1:76" ht="15.75">
      <c r="A2" s="106">
        <v>1</v>
      </c>
      <c r="B2" s="106" t="s">
        <v>13</v>
      </c>
      <c r="C2" s="100">
        <v>112.09</v>
      </c>
      <c r="D2" s="100">
        <v>240.8</v>
      </c>
      <c r="E2" s="100">
        <v>505.06</v>
      </c>
      <c r="F2" s="100">
        <v>708.76</v>
      </c>
      <c r="G2" s="100">
        <v>765.9</v>
      </c>
      <c r="H2" s="100">
        <v>752.49</v>
      </c>
      <c r="I2" s="100">
        <v>846.77</v>
      </c>
      <c r="J2" s="100">
        <v>792.68</v>
      </c>
      <c r="K2" s="100">
        <v>808.39</v>
      </c>
      <c r="L2" s="100">
        <v>811.21</v>
      </c>
      <c r="M2" s="100">
        <v>514.82</v>
      </c>
      <c r="N2" s="100">
        <v>445.37</v>
      </c>
      <c r="O2" s="100">
        <v>385.72</v>
      </c>
      <c r="P2" s="100">
        <v>380.04</v>
      </c>
      <c r="Q2" s="100">
        <v>5.14</v>
      </c>
      <c r="R2" s="100">
        <v>4.49</v>
      </c>
      <c r="S2" s="100">
        <v>9.36</v>
      </c>
      <c r="T2" s="100">
        <v>8.66</v>
      </c>
      <c r="U2" s="100">
        <v>7.59</v>
      </c>
      <c r="V2" s="100">
        <v>5.5</v>
      </c>
      <c r="W2" s="100">
        <v>10.89</v>
      </c>
      <c r="X2" s="100">
        <v>8.57</v>
      </c>
      <c r="Y2" s="100">
        <v>16.57</v>
      </c>
      <c r="Z2" s="100">
        <v>4.73</v>
      </c>
      <c r="AA2" s="100">
        <v>7.59</v>
      </c>
      <c r="AB2" s="100">
        <v>9.35</v>
      </c>
      <c r="AC2" s="100">
        <v>7.66</v>
      </c>
      <c r="AD2" s="100">
        <v>30.95</v>
      </c>
      <c r="AE2" s="100">
        <v>0.07</v>
      </c>
      <c r="AF2" s="100">
        <v>8.24</v>
      </c>
      <c r="AG2" s="100">
        <v>0.53</v>
      </c>
      <c r="AH2" s="100">
        <v>0.22</v>
      </c>
      <c r="AI2" s="100">
        <v>0.49</v>
      </c>
      <c r="AJ2" s="100">
        <v>0</v>
      </c>
      <c r="AK2" s="100">
        <v>1.49</v>
      </c>
      <c r="AL2" s="100">
        <v>0.77</v>
      </c>
      <c r="AM2" s="100">
        <v>1.69</v>
      </c>
      <c r="AN2" s="100">
        <v>1.87</v>
      </c>
      <c r="AO2" s="100">
        <v>2.02</v>
      </c>
      <c r="AP2" s="100">
        <v>2.82</v>
      </c>
      <c r="AQ2" s="100">
        <v>4.71</v>
      </c>
      <c r="AR2" s="100">
        <v>7.6</v>
      </c>
      <c r="AS2" s="100">
        <v>87.23</v>
      </c>
      <c r="AT2" s="100">
        <v>142.47</v>
      </c>
      <c r="AU2" s="100">
        <v>94.19</v>
      </c>
      <c r="AV2" s="100">
        <v>130.19</v>
      </c>
      <c r="AW2" s="100">
        <v>13.47</v>
      </c>
      <c r="AX2" s="100">
        <v>2103.65</v>
      </c>
      <c r="AY2" s="100">
        <v>1762.34</v>
      </c>
      <c r="AZ2" s="100">
        <v>1388.59</v>
      </c>
      <c r="BA2" s="100">
        <v>1229.19</v>
      </c>
      <c r="BB2" s="100">
        <v>1097.66</v>
      </c>
      <c r="BC2" s="100">
        <v>1045.17</v>
      </c>
      <c r="BD2" s="100">
        <v>1253.59</v>
      </c>
      <c r="BE2" s="100">
        <v>1176.05</v>
      </c>
      <c r="BF2" s="100">
        <v>1187.5</v>
      </c>
      <c r="BG2" s="100">
        <v>1563.93</v>
      </c>
      <c r="BH2" s="100">
        <v>1495.48</v>
      </c>
      <c r="BI2" s="100">
        <v>1514.71</v>
      </c>
      <c r="BJ2" s="100">
        <v>1266.99</v>
      </c>
      <c r="BK2" s="100">
        <v>47.46</v>
      </c>
      <c r="BL2" s="100">
        <v>42.96</v>
      </c>
      <c r="BM2" s="100">
        <v>36.91</v>
      </c>
      <c r="BN2" s="100">
        <v>31.72</v>
      </c>
      <c r="BO2" s="100">
        <v>23.1</v>
      </c>
      <c r="BP2" s="100">
        <v>23.12</v>
      </c>
      <c r="BQ2" s="100">
        <v>23.51</v>
      </c>
      <c r="BR2" s="100">
        <v>19.33</v>
      </c>
      <c r="BS2" s="100">
        <v>16.58</v>
      </c>
      <c r="BT2" s="100">
        <v>20.64</v>
      </c>
      <c r="BU2" s="100">
        <v>12.26</v>
      </c>
      <c r="BV2" s="100">
        <v>18.98</v>
      </c>
      <c r="BW2" s="100">
        <v>12.5</v>
      </c>
      <c r="BX2" s="107">
        <f>SUM(C2:BW2)</f>
        <v>27121.139999999996</v>
      </c>
    </row>
    <row r="3" spans="1:76" ht="15.75">
      <c r="A3" s="106">
        <v>2</v>
      </c>
      <c r="B3" s="106" t="s">
        <v>14</v>
      </c>
      <c r="C3" s="100">
        <v>31.89</v>
      </c>
      <c r="D3" s="100">
        <v>54.7</v>
      </c>
      <c r="E3" s="100">
        <v>58.99</v>
      </c>
      <c r="F3" s="100">
        <v>45.87</v>
      </c>
      <c r="G3" s="100">
        <v>46.97</v>
      </c>
      <c r="H3" s="100">
        <v>40.57</v>
      </c>
      <c r="I3" s="100">
        <v>46.67</v>
      </c>
      <c r="J3" s="100">
        <v>48.32</v>
      </c>
      <c r="K3" s="100">
        <v>63.49</v>
      </c>
      <c r="L3" s="100">
        <v>44.55</v>
      </c>
      <c r="M3" s="100">
        <v>49.94</v>
      </c>
      <c r="N3" s="100">
        <v>36.67</v>
      </c>
      <c r="O3" s="100">
        <v>28.75</v>
      </c>
      <c r="P3" s="100">
        <v>33.11</v>
      </c>
      <c r="Q3" s="100">
        <v>0</v>
      </c>
      <c r="R3" s="100">
        <v>0</v>
      </c>
      <c r="S3" s="100">
        <v>3.32</v>
      </c>
      <c r="T3" s="100">
        <v>2.15</v>
      </c>
      <c r="U3" s="100">
        <v>1.18</v>
      </c>
      <c r="V3" s="100">
        <v>0</v>
      </c>
      <c r="W3" s="100">
        <v>0</v>
      </c>
      <c r="X3" s="100">
        <v>2.7</v>
      </c>
      <c r="Y3" s="100">
        <v>0</v>
      </c>
      <c r="Z3" s="100">
        <v>0</v>
      </c>
      <c r="AA3" s="100">
        <v>0</v>
      </c>
      <c r="AB3" s="100">
        <v>0</v>
      </c>
      <c r="AC3" s="100">
        <v>0.97</v>
      </c>
      <c r="AD3" s="100">
        <v>0</v>
      </c>
      <c r="AE3" s="100">
        <v>0</v>
      </c>
      <c r="AF3" s="100">
        <v>0</v>
      </c>
      <c r="AG3" s="100">
        <v>3.45</v>
      </c>
      <c r="AH3" s="100">
        <v>0</v>
      </c>
      <c r="AI3" s="100">
        <v>1.71</v>
      </c>
      <c r="AJ3" s="100">
        <v>0</v>
      </c>
      <c r="AK3" s="100">
        <v>0.31</v>
      </c>
      <c r="AL3" s="100">
        <v>0</v>
      </c>
      <c r="AM3" s="100">
        <v>0</v>
      </c>
      <c r="AN3" s="100">
        <v>0</v>
      </c>
      <c r="AO3" s="100">
        <v>0.24</v>
      </c>
      <c r="AP3" s="100">
        <v>0</v>
      </c>
      <c r="AQ3" s="100">
        <v>0</v>
      </c>
      <c r="AR3" s="100">
        <v>0.22</v>
      </c>
      <c r="AS3" s="100">
        <v>87.06</v>
      </c>
      <c r="AT3" s="100">
        <v>61.95</v>
      </c>
      <c r="AU3" s="100">
        <v>33.78</v>
      </c>
      <c r="AV3" s="100">
        <v>80.43</v>
      </c>
      <c r="AW3" s="100">
        <v>3.33</v>
      </c>
      <c r="AX3" s="100">
        <v>454.43</v>
      </c>
      <c r="AY3" s="100">
        <v>405.75</v>
      </c>
      <c r="AZ3" s="100">
        <v>393.7</v>
      </c>
      <c r="BA3" s="100">
        <v>398.47</v>
      </c>
      <c r="BB3" s="100">
        <v>356.22</v>
      </c>
      <c r="BC3" s="100">
        <v>386.65</v>
      </c>
      <c r="BD3" s="100">
        <v>398.98</v>
      </c>
      <c r="BE3" s="100">
        <v>436.78</v>
      </c>
      <c r="BF3" s="100">
        <v>295.49</v>
      </c>
      <c r="BG3" s="100">
        <v>234.72</v>
      </c>
      <c r="BH3" s="100">
        <v>219.89</v>
      </c>
      <c r="BI3" s="100">
        <v>203.28</v>
      </c>
      <c r="BJ3" s="100">
        <v>162.98</v>
      </c>
      <c r="BK3" s="100">
        <v>0.66</v>
      </c>
      <c r="BL3" s="100">
        <v>0</v>
      </c>
      <c r="BM3" s="100">
        <v>0</v>
      </c>
      <c r="BN3" s="100">
        <v>0.93</v>
      </c>
      <c r="BO3" s="100">
        <v>0</v>
      </c>
      <c r="BP3" s="100">
        <v>1.15</v>
      </c>
      <c r="BQ3" s="100">
        <v>1.16</v>
      </c>
      <c r="BR3" s="100">
        <v>0</v>
      </c>
      <c r="BS3" s="100">
        <v>0</v>
      </c>
      <c r="BT3" s="100">
        <v>0</v>
      </c>
      <c r="BU3" s="100">
        <v>0</v>
      </c>
      <c r="BV3" s="100">
        <v>0</v>
      </c>
      <c r="BW3" s="100">
        <v>0</v>
      </c>
      <c r="BX3" s="107">
        <f aca="true" t="shared" si="0" ref="BX3:BX66">SUM(C3:BW3)</f>
        <v>5264.53</v>
      </c>
    </row>
    <row r="4" spans="1:76" ht="15.75">
      <c r="A4" s="106">
        <v>3</v>
      </c>
      <c r="B4" s="106" t="s">
        <v>15</v>
      </c>
      <c r="C4" s="100">
        <v>170.76</v>
      </c>
      <c r="D4" s="100">
        <v>261.57</v>
      </c>
      <c r="E4" s="100">
        <v>360.14</v>
      </c>
      <c r="F4" s="100">
        <v>404.58</v>
      </c>
      <c r="G4" s="100">
        <v>424.7</v>
      </c>
      <c r="H4" s="100">
        <v>387.36</v>
      </c>
      <c r="I4" s="100">
        <v>380.34</v>
      </c>
      <c r="J4" s="100">
        <v>386.08</v>
      </c>
      <c r="K4" s="100">
        <v>403.05</v>
      </c>
      <c r="L4" s="100">
        <v>362.5</v>
      </c>
      <c r="M4" s="100">
        <v>253.02</v>
      </c>
      <c r="N4" s="100">
        <v>225.65</v>
      </c>
      <c r="O4" s="100">
        <v>172.76</v>
      </c>
      <c r="P4" s="100">
        <v>178.38</v>
      </c>
      <c r="Q4" s="100">
        <v>33.19</v>
      </c>
      <c r="R4" s="100">
        <v>31.28</v>
      </c>
      <c r="S4" s="100">
        <v>24.14</v>
      </c>
      <c r="T4" s="100">
        <v>23.2</v>
      </c>
      <c r="U4" s="100">
        <v>28.67</v>
      </c>
      <c r="V4" s="100">
        <v>27.22</v>
      </c>
      <c r="W4" s="100">
        <v>29</v>
      </c>
      <c r="X4" s="100">
        <v>32.77</v>
      </c>
      <c r="Y4" s="100">
        <v>30.86</v>
      </c>
      <c r="Z4" s="100">
        <v>23.7</v>
      </c>
      <c r="AA4" s="100">
        <v>13.41</v>
      </c>
      <c r="AB4" s="100">
        <v>18.8</v>
      </c>
      <c r="AC4" s="100">
        <v>11.34</v>
      </c>
      <c r="AD4" s="100">
        <v>33.35</v>
      </c>
      <c r="AE4" s="100">
        <v>4.64</v>
      </c>
      <c r="AF4" s="100">
        <v>2.57</v>
      </c>
      <c r="AG4" s="100">
        <v>7.24</v>
      </c>
      <c r="AH4" s="100">
        <v>5.76</v>
      </c>
      <c r="AI4" s="100">
        <v>9.64</v>
      </c>
      <c r="AJ4" s="100">
        <v>10.16</v>
      </c>
      <c r="AK4" s="100">
        <v>6.6</v>
      </c>
      <c r="AL4" s="100">
        <v>5.62</v>
      </c>
      <c r="AM4" s="100">
        <v>5.37</v>
      </c>
      <c r="AN4" s="100">
        <v>8.78</v>
      </c>
      <c r="AO4" s="100">
        <v>5.75</v>
      </c>
      <c r="AP4" s="100">
        <v>9.17</v>
      </c>
      <c r="AQ4" s="100">
        <v>7.67</v>
      </c>
      <c r="AR4" s="100">
        <v>15.87</v>
      </c>
      <c r="AS4" s="100">
        <v>149.78</v>
      </c>
      <c r="AT4" s="100">
        <v>119.11</v>
      </c>
      <c r="AU4" s="100">
        <v>162.64</v>
      </c>
      <c r="AV4" s="100">
        <v>224.36</v>
      </c>
      <c r="AW4" s="100">
        <v>7.66</v>
      </c>
      <c r="AX4" s="100">
        <v>1922.24</v>
      </c>
      <c r="AY4" s="100">
        <v>1897.91</v>
      </c>
      <c r="AZ4" s="100">
        <v>1711</v>
      </c>
      <c r="BA4" s="100">
        <v>1570.04</v>
      </c>
      <c r="BB4" s="100">
        <v>1431.64</v>
      </c>
      <c r="BC4" s="100">
        <v>1501.75</v>
      </c>
      <c r="BD4" s="100">
        <v>1576.06</v>
      </c>
      <c r="BE4" s="100">
        <v>1566.03</v>
      </c>
      <c r="BF4" s="100">
        <v>1525.46</v>
      </c>
      <c r="BG4" s="100">
        <v>1440.09</v>
      </c>
      <c r="BH4" s="100">
        <v>1346.63</v>
      </c>
      <c r="BI4" s="100">
        <v>1255.8</v>
      </c>
      <c r="BJ4" s="100">
        <v>951.86</v>
      </c>
      <c r="BK4" s="100">
        <v>35.45</v>
      </c>
      <c r="BL4" s="100">
        <v>27.14</v>
      </c>
      <c r="BM4" s="100">
        <v>37.77</v>
      </c>
      <c r="BN4" s="100">
        <v>30.38</v>
      </c>
      <c r="BO4" s="100">
        <v>24.53</v>
      </c>
      <c r="BP4" s="100">
        <v>21.43</v>
      </c>
      <c r="BQ4" s="100">
        <v>11.57</v>
      </c>
      <c r="BR4" s="100">
        <v>14.48</v>
      </c>
      <c r="BS4" s="100">
        <v>19.26</v>
      </c>
      <c r="BT4" s="100">
        <v>15.06</v>
      </c>
      <c r="BU4" s="100">
        <v>14.24</v>
      </c>
      <c r="BV4" s="100">
        <v>8.78</v>
      </c>
      <c r="BW4" s="100">
        <v>5.94</v>
      </c>
      <c r="BX4" s="107">
        <f t="shared" si="0"/>
        <v>25462.75</v>
      </c>
    </row>
    <row r="5" spans="1:76" ht="15.75">
      <c r="A5" s="106">
        <v>4</v>
      </c>
      <c r="B5" s="106" t="s">
        <v>16</v>
      </c>
      <c r="C5" s="100">
        <v>20.62</v>
      </c>
      <c r="D5" s="100">
        <v>57.75</v>
      </c>
      <c r="E5" s="100">
        <v>50.23</v>
      </c>
      <c r="F5" s="100">
        <v>59.57</v>
      </c>
      <c r="G5" s="100">
        <v>60.4</v>
      </c>
      <c r="H5" s="100">
        <v>66.67</v>
      </c>
      <c r="I5" s="100">
        <v>74.87</v>
      </c>
      <c r="J5" s="100">
        <v>63.28</v>
      </c>
      <c r="K5" s="100">
        <v>79.78</v>
      </c>
      <c r="L5" s="100">
        <v>51.22</v>
      </c>
      <c r="M5" s="100">
        <v>76.02</v>
      </c>
      <c r="N5" s="100">
        <v>60.83</v>
      </c>
      <c r="O5" s="100">
        <v>44.94</v>
      </c>
      <c r="P5" s="100">
        <v>26.19</v>
      </c>
      <c r="Q5" s="100">
        <v>0</v>
      </c>
      <c r="R5" s="100">
        <v>0</v>
      </c>
      <c r="S5" s="100">
        <v>2.45</v>
      </c>
      <c r="T5" s="100">
        <v>1.17</v>
      </c>
      <c r="U5" s="100">
        <v>4.54</v>
      </c>
      <c r="V5" s="100">
        <v>2.73</v>
      </c>
      <c r="W5" s="100">
        <v>4.48</v>
      </c>
      <c r="X5" s="100">
        <v>3.22</v>
      </c>
      <c r="Y5" s="100">
        <v>4.72</v>
      </c>
      <c r="Z5" s="100">
        <v>1.14</v>
      </c>
      <c r="AA5" s="100">
        <v>2.19</v>
      </c>
      <c r="AB5" s="100">
        <v>3.72</v>
      </c>
      <c r="AC5" s="100">
        <v>0</v>
      </c>
      <c r="AD5" s="100">
        <v>1.42</v>
      </c>
      <c r="AE5" s="100">
        <v>0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0</v>
      </c>
      <c r="AL5" s="100">
        <v>0.18</v>
      </c>
      <c r="AM5" s="100">
        <v>0.08</v>
      </c>
      <c r="AN5" s="100">
        <v>0.11</v>
      </c>
      <c r="AO5" s="100">
        <v>0.11</v>
      </c>
      <c r="AP5" s="100">
        <v>0.1</v>
      </c>
      <c r="AQ5" s="100">
        <v>0.49</v>
      </c>
      <c r="AR5" s="100">
        <v>0</v>
      </c>
      <c r="AS5" s="100">
        <v>35.02</v>
      </c>
      <c r="AT5" s="100">
        <v>31.82</v>
      </c>
      <c r="AU5" s="100">
        <v>17.09</v>
      </c>
      <c r="AV5" s="100">
        <v>60.62</v>
      </c>
      <c r="AW5" s="100">
        <v>0</v>
      </c>
      <c r="AX5" s="100">
        <v>285.19</v>
      </c>
      <c r="AY5" s="100">
        <v>229.61</v>
      </c>
      <c r="AZ5" s="100">
        <v>197.41</v>
      </c>
      <c r="BA5" s="100">
        <v>186</v>
      </c>
      <c r="BB5" s="100">
        <v>131.2</v>
      </c>
      <c r="BC5" s="100">
        <v>160.35</v>
      </c>
      <c r="BD5" s="100">
        <v>174.64</v>
      </c>
      <c r="BE5" s="100">
        <v>167.57</v>
      </c>
      <c r="BF5" s="100">
        <v>161.57</v>
      </c>
      <c r="BG5" s="100">
        <v>166.74</v>
      </c>
      <c r="BH5" s="100">
        <v>147.13</v>
      </c>
      <c r="BI5" s="100">
        <v>119.4</v>
      </c>
      <c r="BJ5" s="100">
        <v>64.32</v>
      </c>
      <c r="BK5" s="100">
        <v>2.44</v>
      </c>
      <c r="BL5" s="100">
        <v>0</v>
      </c>
      <c r="BM5" s="100">
        <v>1.79</v>
      </c>
      <c r="BN5" s="100">
        <v>0.83</v>
      </c>
      <c r="BO5" s="100">
        <v>0</v>
      </c>
      <c r="BP5" s="100">
        <v>0</v>
      </c>
      <c r="BQ5" s="100">
        <v>0</v>
      </c>
      <c r="BR5" s="100">
        <v>0</v>
      </c>
      <c r="BS5" s="100">
        <v>0</v>
      </c>
      <c r="BT5" s="100">
        <v>0</v>
      </c>
      <c r="BU5" s="100">
        <v>1.27</v>
      </c>
      <c r="BV5" s="100">
        <v>0</v>
      </c>
      <c r="BW5" s="100">
        <v>0</v>
      </c>
      <c r="BX5" s="107">
        <f t="shared" si="0"/>
        <v>3167.2300000000005</v>
      </c>
    </row>
    <row r="6" spans="1:76" ht="15.75">
      <c r="A6" s="106">
        <v>5</v>
      </c>
      <c r="B6" s="106" t="s">
        <v>17</v>
      </c>
      <c r="C6" s="100">
        <v>436.3</v>
      </c>
      <c r="D6" s="100">
        <v>935.38</v>
      </c>
      <c r="E6" s="100">
        <v>1089.39</v>
      </c>
      <c r="F6" s="100">
        <v>1271.49</v>
      </c>
      <c r="G6" s="100">
        <v>1457.14</v>
      </c>
      <c r="H6" s="100">
        <v>1301.73</v>
      </c>
      <c r="I6" s="100">
        <v>1423.82</v>
      </c>
      <c r="J6" s="100">
        <v>1397.02</v>
      </c>
      <c r="K6" s="100">
        <v>1569.68</v>
      </c>
      <c r="L6" s="100">
        <v>1250.7</v>
      </c>
      <c r="M6" s="100">
        <v>1348.83</v>
      </c>
      <c r="N6" s="100">
        <v>1031.43</v>
      </c>
      <c r="O6" s="100">
        <v>924.7</v>
      </c>
      <c r="P6" s="100">
        <v>800.22</v>
      </c>
      <c r="Q6" s="100">
        <v>49.67</v>
      </c>
      <c r="R6" s="100">
        <v>36.77</v>
      </c>
      <c r="S6" s="100">
        <v>33.13</v>
      </c>
      <c r="T6" s="100">
        <v>38.32</v>
      </c>
      <c r="U6" s="100">
        <v>50.21</v>
      </c>
      <c r="V6" s="100">
        <v>40.74</v>
      </c>
      <c r="W6" s="100">
        <v>43.76</v>
      </c>
      <c r="X6" s="100">
        <v>57.04</v>
      </c>
      <c r="Y6" s="100">
        <v>57.04</v>
      </c>
      <c r="Z6" s="100">
        <v>55.53</v>
      </c>
      <c r="AA6" s="100">
        <v>57.43</v>
      </c>
      <c r="AB6" s="100">
        <v>49.21</v>
      </c>
      <c r="AC6" s="100">
        <v>38.84</v>
      </c>
      <c r="AD6" s="100">
        <v>65.18</v>
      </c>
      <c r="AE6" s="100">
        <v>17.69</v>
      </c>
      <c r="AF6" s="100">
        <v>13.01</v>
      </c>
      <c r="AG6" s="100">
        <v>11.07</v>
      </c>
      <c r="AH6" s="100">
        <v>17.46</v>
      </c>
      <c r="AI6" s="100">
        <v>10.04</v>
      </c>
      <c r="AJ6" s="100">
        <v>5.33</v>
      </c>
      <c r="AK6" s="100">
        <v>9.85</v>
      </c>
      <c r="AL6" s="100">
        <v>4.48</v>
      </c>
      <c r="AM6" s="100">
        <v>9.45</v>
      </c>
      <c r="AN6" s="100">
        <v>9.41</v>
      </c>
      <c r="AO6" s="100">
        <v>9.15</v>
      </c>
      <c r="AP6" s="100">
        <v>5.2</v>
      </c>
      <c r="AQ6" s="100">
        <v>6.2</v>
      </c>
      <c r="AR6" s="100">
        <v>21.27</v>
      </c>
      <c r="AS6" s="100">
        <v>306.98</v>
      </c>
      <c r="AT6" s="100">
        <v>347.86</v>
      </c>
      <c r="AU6" s="100">
        <v>407.67</v>
      </c>
      <c r="AV6" s="100">
        <v>643.58</v>
      </c>
      <c r="AW6" s="100">
        <v>58.13</v>
      </c>
      <c r="AX6" s="100">
        <v>5138.72</v>
      </c>
      <c r="AY6" s="100">
        <v>4480.63</v>
      </c>
      <c r="AZ6" s="100">
        <v>4024.24</v>
      </c>
      <c r="BA6" s="100">
        <v>3781.7</v>
      </c>
      <c r="BB6" s="100">
        <v>3636.73</v>
      </c>
      <c r="BC6" s="100">
        <v>3589.9</v>
      </c>
      <c r="BD6" s="100">
        <v>3747.41</v>
      </c>
      <c r="BE6" s="100">
        <v>4178.94</v>
      </c>
      <c r="BF6" s="100">
        <v>3938.15</v>
      </c>
      <c r="BG6" s="100">
        <v>4194.91</v>
      </c>
      <c r="BH6" s="100">
        <v>3641.22</v>
      </c>
      <c r="BI6" s="100">
        <v>3143.93</v>
      </c>
      <c r="BJ6" s="100">
        <v>2807.38</v>
      </c>
      <c r="BK6" s="100">
        <v>201.35</v>
      </c>
      <c r="BL6" s="100">
        <v>203.29</v>
      </c>
      <c r="BM6" s="100">
        <v>122.3</v>
      </c>
      <c r="BN6" s="100">
        <v>102.59</v>
      </c>
      <c r="BO6" s="100">
        <v>70.3</v>
      </c>
      <c r="BP6" s="100">
        <v>85.24</v>
      </c>
      <c r="BQ6" s="100">
        <v>71.51</v>
      </c>
      <c r="BR6" s="100">
        <v>76.24</v>
      </c>
      <c r="BS6" s="100">
        <v>62.22</v>
      </c>
      <c r="BT6" s="100">
        <v>52.86</v>
      </c>
      <c r="BU6" s="100">
        <v>52.36</v>
      </c>
      <c r="BV6" s="100">
        <v>41.17</v>
      </c>
      <c r="BW6" s="100">
        <v>19.23</v>
      </c>
      <c r="BX6" s="107">
        <f t="shared" si="0"/>
        <v>70289.05</v>
      </c>
    </row>
    <row r="7" spans="1:76" ht="15.75">
      <c r="A7" s="106">
        <v>6</v>
      </c>
      <c r="B7" s="106" t="s">
        <v>18</v>
      </c>
      <c r="C7" s="100">
        <v>1818.13</v>
      </c>
      <c r="D7" s="100">
        <v>1652.88</v>
      </c>
      <c r="E7" s="100">
        <v>2063.37</v>
      </c>
      <c r="F7" s="100">
        <v>2768.85</v>
      </c>
      <c r="G7" s="100">
        <v>3451.44</v>
      </c>
      <c r="H7" s="100">
        <v>3594.18</v>
      </c>
      <c r="I7" s="100">
        <v>3684.24</v>
      </c>
      <c r="J7" s="100">
        <v>3605.9</v>
      </c>
      <c r="K7" s="100">
        <v>3457.2</v>
      </c>
      <c r="L7" s="100">
        <v>3205.63</v>
      </c>
      <c r="M7" s="100">
        <v>3063.14</v>
      </c>
      <c r="N7" s="100">
        <v>2594.09</v>
      </c>
      <c r="O7" s="100">
        <v>2220.89</v>
      </c>
      <c r="P7" s="100">
        <v>2332.43</v>
      </c>
      <c r="Q7" s="100">
        <v>405.09</v>
      </c>
      <c r="R7" s="100">
        <v>170.22</v>
      </c>
      <c r="S7" s="100">
        <v>173.17</v>
      </c>
      <c r="T7" s="100">
        <v>154.88</v>
      </c>
      <c r="U7" s="100">
        <v>114.18</v>
      </c>
      <c r="V7" s="100">
        <v>94.19</v>
      </c>
      <c r="W7" s="100">
        <v>96.33</v>
      </c>
      <c r="X7" s="100">
        <v>71.68</v>
      </c>
      <c r="Y7" s="100">
        <v>80.52</v>
      </c>
      <c r="Z7" s="100">
        <v>85.57</v>
      </c>
      <c r="AA7" s="100">
        <v>83.31</v>
      </c>
      <c r="AB7" s="100">
        <v>74.59</v>
      </c>
      <c r="AC7" s="100">
        <v>57.24</v>
      </c>
      <c r="AD7" s="100">
        <v>164.24</v>
      </c>
      <c r="AE7" s="100">
        <v>64.56</v>
      </c>
      <c r="AF7" s="100">
        <v>44.12</v>
      </c>
      <c r="AG7" s="100">
        <v>38.63</v>
      </c>
      <c r="AH7" s="100">
        <v>38.93</v>
      </c>
      <c r="AI7" s="100">
        <v>52.13</v>
      </c>
      <c r="AJ7" s="100">
        <v>45.32</v>
      </c>
      <c r="AK7" s="100">
        <v>65.1</v>
      </c>
      <c r="AL7" s="100">
        <v>72.23</v>
      </c>
      <c r="AM7" s="100">
        <v>84.59</v>
      </c>
      <c r="AN7" s="100">
        <v>84.77</v>
      </c>
      <c r="AO7" s="100">
        <v>125.26</v>
      </c>
      <c r="AP7" s="100">
        <v>112.02</v>
      </c>
      <c r="AQ7" s="100">
        <v>84.23</v>
      </c>
      <c r="AR7" s="100">
        <v>178.7</v>
      </c>
      <c r="AS7" s="100">
        <v>1344.23</v>
      </c>
      <c r="AT7" s="100">
        <v>1330.75</v>
      </c>
      <c r="AU7" s="100">
        <v>1602.28</v>
      </c>
      <c r="AV7" s="100">
        <v>2216.02</v>
      </c>
      <c r="AW7" s="100">
        <v>143.68</v>
      </c>
      <c r="AX7" s="100">
        <v>13230.61</v>
      </c>
      <c r="AY7" s="100">
        <v>13993.98</v>
      </c>
      <c r="AZ7" s="100">
        <v>14108.5</v>
      </c>
      <c r="BA7" s="100">
        <v>13865.12</v>
      </c>
      <c r="BB7" s="100">
        <v>13143.99</v>
      </c>
      <c r="BC7" s="100">
        <v>13350.25</v>
      </c>
      <c r="BD7" s="100">
        <v>14260.08</v>
      </c>
      <c r="BE7" s="100">
        <v>14970.98</v>
      </c>
      <c r="BF7" s="100">
        <v>15021.34</v>
      </c>
      <c r="BG7" s="100">
        <v>15331.92</v>
      </c>
      <c r="BH7" s="100">
        <v>14263.25</v>
      </c>
      <c r="BI7" s="100">
        <v>12817.21</v>
      </c>
      <c r="BJ7" s="100">
        <v>11973.78</v>
      </c>
      <c r="BK7" s="100">
        <v>3310.05</v>
      </c>
      <c r="BL7" s="100">
        <v>3177.05</v>
      </c>
      <c r="BM7" s="100">
        <v>1972.57</v>
      </c>
      <c r="BN7" s="100">
        <v>1467.93</v>
      </c>
      <c r="BO7" s="100">
        <v>1073.67</v>
      </c>
      <c r="BP7" s="100">
        <v>937.12</v>
      </c>
      <c r="BQ7" s="100">
        <v>776.35</v>
      </c>
      <c r="BR7" s="100">
        <v>906.32</v>
      </c>
      <c r="BS7" s="100">
        <v>880.4</v>
      </c>
      <c r="BT7" s="100">
        <v>1143.31</v>
      </c>
      <c r="BU7" s="100">
        <v>1125.8</v>
      </c>
      <c r="BV7" s="100">
        <v>951.05</v>
      </c>
      <c r="BW7" s="100">
        <v>672.78</v>
      </c>
      <c r="BX7" s="107">
        <f t="shared" si="0"/>
        <v>247790.53999999995</v>
      </c>
    </row>
    <row r="8" spans="1:76" ht="15.75">
      <c r="A8" s="106">
        <v>7</v>
      </c>
      <c r="B8" s="106" t="s">
        <v>19</v>
      </c>
      <c r="C8" s="100">
        <v>75.29</v>
      </c>
      <c r="D8" s="100">
        <v>34.99</v>
      </c>
      <c r="E8" s="100">
        <v>41.87</v>
      </c>
      <c r="F8" s="100">
        <v>33.09</v>
      </c>
      <c r="G8" s="100">
        <v>37.72</v>
      </c>
      <c r="H8" s="100">
        <v>40.16</v>
      </c>
      <c r="I8" s="100">
        <v>47.31</v>
      </c>
      <c r="J8" s="100">
        <v>49.58</v>
      </c>
      <c r="K8" s="100">
        <v>49.57</v>
      </c>
      <c r="L8" s="100">
        <v>39.56</v>
      </c>
      <c r="M8" s="100">
        <v>33.75</v>
      </c>
      <c r="N8" s="100">
        <v>31.25</v>
      </c>
      <c r="O8" s="100">
        <v>26.92</v>
      </c>
      <c r="P8" s="100">
        <v>22.04</v>
      </c>
      <c r="Q8" s="100">
        <v>3.68</v>
      </c>
      <c r="R8" s="100">
        <v>1.12</v>
      </c>
      <c r="S8" s="100">
        <v>3.59</v>
      </c>
      <c r="T8" s="100">
        <v>2.83</v>
      </c>
      <c r="U8" s="100">
        <v>0.82</v>
      </c>
      <c r="V8" s="100">
        <v>0</v>
      </c>
      <c r="W8" s="100">
        <v>0.98</v>
      </c>
      <c r="X8" s="100">
        <v>0</v>
      </c>
      <c r="Y8" s="100">
        <v>3.54</v>
      </c>
      <c r="Z8" s="100">
        <v>0</v>
      </c>
      <c r="AA8" s="100">
        <v>3.23</v>
      </c>
      <c r="AB8" s="100">
        <v>0.81</v>
      </c>
      <c r="AC8" s="100">
        <v>0.92</v>
      </c>
      <c r="AD8" s="100">
        <v>3.57</v>
      </c>
      <c r="AE8" s="100">
        <v>1.09</v>
      </c>
      <c r="AF8" s="100">
        <v>0</v>
      </c>
      <c r="AG8" s="100">
        <v>0</v>
      </c>
      <c r="AH8" s="100">
        <v>0.1</v>
      </c>
      <c r="AI8" s="100">
        <v>0.12</v>
      </c>
      <c r="AJ8" s="100">
        <v>0.1</v>
      </c>
      <c r="AK8" s="100">
        <v>0</v>
      </c>
      <c r="AL8" s="100">
        <v>0</v>
      </c>
      <c r="AM8" s="100">
        <v>0</v>
      </c>
      <c r="AN8" s="100">
        <v>0.12</v>
      </c>
      <c r="AO8" s="100">
        <v>0.96</v>
      </c>
      <c r="AP8" s="100">
        <v>0.2</v>
      </c>
      <c r="AQ8" s="100">
        <v>0</v>
      </c>
      <c r="AR8" s="100">
        <v>0.79</v>
      </c>
      <c r="AS8" s="100">
        <v>22.89</v>
      </c>
      <c r="AT8" s="100">
        <v>25.66</v>
      </c>
      <c r="AU8" s="100">
        <v>9.47</v>
      </c>
      <c r="AV8" s="100">
        <v>22.24</v>
      </c>
      <c r="AW8" s="100">
        <v>6.02</v>
      </c>
      <c r="AX8" s="100">
        <v>152.84</v>
      </c>
      <c r="AY8" s="100">
        <v>158.5</v>
      </c>
      <c r="AZ8" s="100">
        <v>126.28</v>
      </c>
      <c r="BA8" s="100">
        <v>106.23</v>
      </c>
      <c r="BB8" s="100">
        <v>129.06</v>
      </c>
      <c r="BC8" s="100">
        <v>114.61</v>
      </c>
      <c r="BD8" s="100">
        <v>120.11</v>
      </c>
      <c r="BE8" s="100">
        <v>122.92</v>
      </c>
      <c r="BF8" s="100">
        <v>119.6</v>
      </c>
      <c r="BG8" s="100">
        <v>98.29</v>
      </c>
      <c r="BH8" s="100">
        <v>90.48</v>
      </c>
      <c r="BI8" s="100">
        <v>81.18</v>
      </c>
      <c r="BJ8" s="100">
        <v>64.97</v>
      </c>
      <c r="BK8" s="100">
        <v>3.75</v>
      </c>
      <c r="BL8" s="100">
        <v>0</v>
      </c>
      <c r="BM8" s="100">
        <v>2.97</v>
      </c>
      <c r="BN8" s="100">
        <v>0</v>
      </c>
      <c r="BO8" s="100">
        <v>0</v>
      </c>
      <c r="BP8" s="100">
        <v>1.01</v>
      </c>
      <c r="BQ8" s="100">
        <v>1.08</v>
      </c>
      <c r="BR8" s="100">
        <v>0</v>
      </c>
      <c r="BS8" s="100">
        <v>2.18</v>
      </c>
      <c r="BT8" s="100">
        <v>0</v>
      </c>
      <c r="BU8" s="100">
        <v>0</v>
      </c>
      <c r="BV8" s="100">
        <v>0</v>
      </c>
      <c r="BW8" s="100">
        <v>0</v>
      </c>
      <c r="BX8" s="107">
        <f t="shared" si="0"/>
        <v>2174.0099999999993</v>
      </c>
    </row>
    <row r="9" spans="1:76" ht="15.75">
      <c r="A9" s="106">
        <v>8</v>
      </c>
      <c r="B9" s="106" t="s">
        <v>20</v>
      </c>
      <c r="C9" s="100">
        <v>103.47</v>
      </c>
      <c r="D9" s="100">
        <v>174.03</v>
      </c>
      <c r="E9" s="100">
        <v>210.08</v>
      </c>
      <c r="F9" s="100">
        <v>209.58</v>
      </c>
      <c r="G9" s="100">
        <v>244.7</v>
      </c>
      <c r="H9" s="100">
        <v>216.52</v>
      </c>
      <c r="I9" s="100">
        <v>228.9</v>
      </c>
      <c r="J9" s="100">
        <v>254.44</v>
      </c>
      <c r="K9" s="100">
        <v>247.74</v>
      </c>
      <c r="L9" s="100">
        <v>302.1</v>
      </c>
      <c r="M9" s="100">
        <v>222.15</v>
      </c>
      <c r="N9" s="100">
        <v>244.57</v>
      </c>
      <c r="O9" s="100">
        <v>304.48</v>
      </c>
      <c r="P9" s="100">
        <v>241.77</v>
      </c>
      <c r="Q9" s="100">
        <v>12.49</v>
      </c>
      <c r="R9" s="100">
        <v>13.34</v>
      </c>
      <c r="S9" s="100">
        <v>7.96</v>
      </c>
      <c r="T9" s="100">
        <v>10.49</v>
      </c>
      <c r="U9" s="100">
        <v>14.15</v>
      </c>
      <c r="V9" s="100">
        <v>7.15</v>
      </c>
      <c r="W9" s="100">
        <v>7.4</v>
      </c>
      <c r="X9" s="100">
        <v>14.33</v>
      </c>
      <c r="Y9" s="100">
        <v>15.79</v>
      </c>
      <c r="Z9" s="100">
        <v>11.25</v>
      </c>
      <c r="AA9" s="100">
        <v>12.47</v>
      </c>
      <c r="AB9" s="100">
        <v>12.47</v>
      </c>
      <c r="AC9" s="100">
        <v>8.84</v>
      </c>
      <c r="AD9" s="100">
        <v>11.91</v>
      </c>
      <c r="AE9" s="100">
        <v>0</v>
      </c>
      <c r="AF9" s="100">
        <v>0</v>
      </c>
      <c r="AG9" s="100">
        <v>0.27</v>
      </c>
      <c r="AH9" s="100">
        <v>0.18</v>
      </c>
      <c r="AI9" s="100">
        <v>0</v>
      </c>
      <c r="AJ9" s="100">
        <v>2.24</v>
      </c>
      <c r="AK9" s="100">
        <v>0.99</v>
      </c>
      <c r="AL9" s="100">
        <v>2.58</v>
      </c>
      <c r="AM9" s="100">
        <v>0.9</v>
      </c>
      <c r="AN9" s="100">
        <v>0.37</v>
      </c>
      <c r="AO9" s="100">
        <v>1.87</v>
      </c>
      <c r="AP9" s="100">
        <v>1.11</v>
      </c>
      <c r="AQ9" s="100">
        <v>2.05</v>
      </c>
      <c r="AR9" s="100">
        <v>3.43</v>
      </c>
      <c r="AS9" s="100">
        <v>139.79</v>
      </c>
      <c r="AT9" s="100">
        <v>154.63</v>
      </c>
      <c r="AU9" s="100">
        <v>149.04</v>
      </c>
      <c r="AV9" s="100">
        <v>139.43</v>
      </c>
      <c r="AW9" s="100">
        <v>47.2</v>
      </c>
      <c r="AX9" s="100">
        <v>924.8</v>
      </c>
      <c r="AY9" s="100">
        <v>894.6</v>
      </c>
      <c r="AZ9" s="100">
        <v>838.38</v>
      </c>
      <c r="BA9" s="100">
        <v>800.9499999999999</v>
      </c>
      <c r="BB9" s="100">
        <v>791.79</v>
      </c>
      <c r="BC9" s="100">
        <v>873.69</v>
      </c>
      <c r="BD9" s="100">
        <v>945.29</v>
      </c>
      <c r="BE9" s="100">
        <v>1006.73</v>
      </c>
      <c r="BF9" s="100">
        <v>969.1700000000001</v>
      </c>
      <c r="BG9" s="100">
        <v>1076.78</v>
      </c>
      <c r="BH9" s="100">
        <v>917.42</v>
      </c>
      <c r="BI9" s="100">
        <v>985.78</v>
      </c>
      <c r="BJ9" s="100">
        <v>961.16</v>
      </c>
      <c r="BK9" s="100">
        <v>21.39</v>
      </c>
      <c r="BL9" s="100">
        <v>24.09</v>
      </c>
      <c r="BM9" s="100">
        <v>12.19</v>
      </c>
      <c r="BN9" s="100">
        <v>15.92</v>
      </c>
      <c r="BO9" s="100">
        <v>5.31</v>
      </c>
      <c r="BP9" s="100">
        <v>6.61</v>
      </c>
      <c r="BQ9" s="100">
        <v>8.26</v>
      </c>
      <c r="BR9" s="100">
        <v>13.53</v>
      </c>
      <c r="BS9" s="100">
        <v>9.58</v>
      </c>
      <c r="BT9" s="100">
        <v>6.88</v>
      </c>
      <c r="BU9" s="100">
        <v>10.76</v>
      </c>
      <c r="BV9" s="100">
        <v>14.85</v>
      </c>
      <c r="BW9" s="100">
        <v>4.51</v>
      </c>
      <c r="BX9" s="107">
        <f t="shared" si="0"/>
        <v>16151.07</v>
      </c>
    </row>
    <row r="10" spans="1:76" ht="15.75">
      <c r="A10" s="106">
        <v>9</v>
      </c>
      <c r="B10" s="106" t="s">
        <v>21</v>
      </c>
      <c r="C10" s="100">
        <v>95.71</v>
      </c>
      <c r="D10" s="100">
        <v>151.7</v>
      </c>
      <c r="E10" s="100">
        <v>196.99</v>
      </c>
      <c r="F10" s="100">
        <v>203.56</v>
      </c>
      <c r="G10" s="100">
        <v>257.06</v>
      </c>
      <c r="H10" s="100">
        <v>242.22</v>
      </c>
      <c r="I10" s="100">
        <v>256.85</v>
      </c>
      <c r="J10" s="100">
        <v>260.78</v>
      </c>
      <c r="K10" s="100">
        <v>273.27</v>
      </c>
      <c r="L10" s="100">
        <v>258.59</v>
      </c>
      <c r="M10" s="100">
        <v>221.1</v>
      </c>
      <c r="N10" s="100">
        <v>205.45</v>
      </c>
      <c r="O10" s="100">
        <v>168.16</v>
      </c>
      <c r="P10" s="100">
        <v>172.34</v>
      </c>
      <c r="Q10" s="100">
        <v>3.9</v>
      </c>
      <c r="R10" s="100">
        <v>1.33</v>
      </c>
      <c r="S10" s="100">
        <v>10.69</v>
      </c>
      <c r="T10" s="100">
        <v>8.36</v>
      </c>
      <c r="U10" s="100">
        <v>9.59</v>
      </c>
      <c r="V10" s="100">
        <v>6.21</v>
      </c>
      <c r="W10" s="100">
        <v>10.68</v>
      </c>
      <c r="X10" s="100">
        <v>8.12</v>
      </c>
      <c r="Y10" s="100">
        <v>10.9</v>
      </c>
      <c r="Z10" s="100">
        <v>8.95</v>
      </c>
      <c r="AA10" s="100">
        <v>13.12</v>
      </c>
      <c r="AB10" s="100">
        <v>13.72</v>
      </c>
      <c r="AC10" s="100">
        <v>15.94</v>
      </c>
      <c r="AD10" s="100">
        <v>43.27</v>
      </c>
      <c r="AE10" s="100">
        <v>3.96</v>
      </c>
      <c r="AF10" s="100">
        <v>0</v>
      </c>
      <c r="AG10" s="100">
        <v>0</v>
      </c>
      <c r="AH10" s="100">
        <v>1</v>
      </c>
      <c r="AI10" s="100">
        <v>0</v>
      </c>
      <c r="AJ10" s="100">
        <v>1.11</v>
      </c>
      <c r="AK10" s="100">
        <v>1.79</v>
      </c>
      <c r="AL10" s="100">
        <v>4.27</v>
      </c>
      <c r="AM10" s="100">
        <v>3.32</v>
      </c>
      <c r="AN10" s="100">
        <v>3.22</v>
      </c>
      <c r="AO10" s="100">
        <v>0</v>
      </c>
      <c r="AP10" s="100">
        <v>0.96</v>
      </c>
      <c r="AQ10" s="100">
        <v>2.1</v>
      </c>
      <c r="AR10" s="100">
        <v>4.69</v>
      </c>
      <c r="AS10" s="100">
        <v>154.82</v>
      </c>
      <c r="AT10" s="100">
        <v>182.46</v>
      </c>
      <c r="AU10" s="100">
        <v>189.83</v>
      </c>
      <c r="AV10" s="100">
        <v>174.17</v>
      </c>
      <c r="AW10" s="100">
        <v>12.81</v>
      </c>
      <c r="AX10" s="100">
        <v>1319.64</v>
      </c>
      <c r="AY10" s="100">
        <v>1212.31</v>
      </c>
      <c r="AZ10" s="100">
        <v>948.46</v>
      </c>
      <c r="BA10" s="100">
        <v>852.99</v>
      </c>
      <c r="BB10" s="100">
        <v>822.45</v>
      </c>
      <c r="BC10" s="100">
        <v>776.52</v>
      </c>
      <c r="BD10" s="100">
        <v>869.86</v>
      </c>
      <c r="BE10" s="100">
        <v>1007.26</v>
      </c>
      <c r="BF10" s="100">
        <v>950.55</v>
      </c>
      <c r="BG10" s="100">
        <v>1026.53</v>
      </c>
      <c r="BH10" s="100">
        <v>831.14</v>
      </c>
      <c r="BI10" s="100">
        <v>760.84</v>
      </c>
      <c r="BJ10" s="100">
        <v>672.12</v>
      </c>
      <c r="BK10" s="100">
        <v>21.72</v>
      </c>
      <c r="BL10" s="100">
        <v>24.5</v>
      </c>
      <c r="BM10" s="100">
        <v>7.26</v>
      </c>
      <c r="BN10" s="100">
        <v>8.54</v>
      </c>
      <c r="BO10" s="100">
        <v>4.13</v>
      </c>
      <c r="BP10" s="100">
        <v>3.73</v>
      </c>
      <c r="BQ10" s="100">
        <v>4.17</v>
      </c>
      <c r="BR10" s="100">
        <v>5.58</v>
      </c>
      <c r="BS10" s="100">
        <v>7.2</v>
      </c>
      <c r="BT10" s="100">
        <v>10.26</v>
      </c>
      <c r="BU10" s="100">
        <v>4.34</v>
      </c>
      <c r="BV10" s="100">
        <v>4.24</v>
      </c>
      <c r="BW10" s="100">
        <v>6.92</v>
      </c>
      <c r="BX10" s="107">
        <f t="shared" si="0"/>
        <v>16032.330000000004</v>
      </c>
    </row>
    <row r="11" spans="1:76" ht="15.75">
      <c r="A11" s="106">
        <v>10</v>
      </c>
      <c r="B11" s="106" t="s">
        <v>22</v>
      </c>
      <c r="C11" s="100">
        <v>292.44</v>
      </c>
      <c r="D11" s="100">
        <v>391.52</v>
      </c>
      <c r="E11" s="100">
        <v>643.63</v>
      </c>
      <c r="F11" s="100">
        <v>739.57</v>
      </c>
      <c r="G11" s="100">
        <v>766.5</v>
      </c>
      <c r="H11" s="100">
        <v>669.27</v>
      </c>
      <c r="I11" s="100">
        <v>656.81</v>
      </c>
      <c r="J11" s="100">
        <v>711.26</v>
      </c>
      <c r="K11" s="100">
        <v>645.09</v>
      </c>
      <c r="L11" s="100">
        <v>646.81</v>
      </c>
      <c r="M11" s="100">
        <v>459.97</v>
      </c>
      <c r="N11" s="100">
        <v>427.77</v>
      </c>
      <c r="O11" s="100">
        <v>444.98</v>
      </c>
      <c r="P11" s="100">
        <v>372.21</v>
      </c>
      <c r="Q11" s="100">
        <v>13.27</v>
      </c>
      <c r="R11" s="100">
        <v>14.22</v>
      </c>
      <c r="S11" s="100">
        <v>16.05</v>
      </c>
      <c r="T11" s="100">
        <v>16.18</v>
      </c>
      <c r="U11" s="100">
        <v>16.79</v>
      </c>
      <c r="V11" s="100">
        <v>13.7</v>
      </c>
      <c r="W11" s="100">
        <v>8.71</v>
      </c>
      <c r="X11" s="100">
        <v>5.15</v>
      </c>
      <c r="Y11" s="100">
        <v>14.44</v>
      </c>
      <c r="Z11" s="100">
        <v>15.66</v>
      </c>
      <c r="AA11" s="100">
        <v>19.08</v>
      </c>
      <c r="AB11" s="100">
        <v>15.82</v>
      </c>
      <c r="AC11" s="100">
        <v>19.25</v>
      </c>
      <c r="AD11" s="100">
        <v>12.23</v>
      </c>
      <c r="AE11" s="100">
        <v>6.63</v>
      </c>
      <c r="AF11" s="100">
        <v>8.34</v>
      </c>
      <c r="AG11" s="100">
        <v>7.96</v>
      </c>
      <c r="AH11" s="100">
        <v>4.16</v>
      </c>
      <c r="AI11" s="100">
        <v>4.13</v>
      </c>
      <c r="AJ11" s="100">
        <v>6.29</v>
      </c>
      <c r="AK11" s="100">
        <v>7.25</v>
      </c>
      <c r="AL11" s="100">
        <v>2.52</v>
      </c>
      <c r="AM11" s="100">
        <v>5.56</v>
      </c>
      <c r="AN11" s="100">
        <v>17.05</v>
      </c>
      <c r="AO11" s="100">
        <v>9.58</v>
      </c>
      <c r="AP11" s="100">
        <v>8.16</v>
      </c>
      <c r="AQ11" s="100">
        <v>13.8</v>
      </c>
      <c r="AR11" s="100">
        <v>1.37</v>
      </c>
      <c r="AS11" s="100">
        <v>215.9</v>
      </c>
      <c r="AT11" s="100">
        <v>153.88</v>
      </c>
      <c r="AU11" s="100">
        <v>176.62</v>
      </c>
      <c r="AV11" s="100">
        <v>313</v>
      </c>
      <c r="AW11" s="100">
        <v>17.43</v>
      </c>
      <c r="AX11" s="100">
        <v>2585.04</v>
      </c>
      <c r="AY11" s="100">
        <v>2189.38</v>
      </c>
      <c r="AZ11" s="100">
        <v>1897.32</v>
      </c>
      <c r="BA11" s="100">
        <v>1908.72</v>
      </c>
      <c r="BB11" s="100">
        <v>1896.1</v>
      </c>
      <c r="BC11" s="100">
        <v>1916.75</v>
      </c>
      <c r="BD11" s="100">
        <v>2045.78</v>
      </c>
      <c r="BE11" s="100">
        <v>2182.8</v>
      </c>
      <c r="BF11" s="100">
        <v>2114.91</v>
      </c>
      <c r="BG11" s="100">
        <v>2180.23</v>
      </c>
      <c r="BH11" s="100">
        <v>2035.39</v>
      </c>
      <c r="BI11" s="100">
        <v>2088.02</v>
      </c>
      <c r="BJ11" s="100">
        <v>1700.42</v>
      </c>
      <c r="BK11" s="100">
        <v>39.59</v>
      </c>
      <c r="BL11" s="100">
        <v>43.45</v>
      </c>
      <c r="BM11" s="100">
        <v>17.92</v>
      </c>
      <c r="BN11" s="100">
        <v>22.2</v>
      </c>
      <c r="BO11" s="100">
        <v>14.31</v>
      </c>
      <c r="BP11" s="100">
        <v>16.66</v>
      </c>
      <c r="BQ11" s="100">
        <v>22.64</v>
      </c>
      <c r="BR11" s="100">
        <v>37.03</v>
      </c>
      <c r="BS11" s="100">
        <v>30.27</v>
      </c>
      <c r="BT11" s="100">
        <v>20.15</v>
      </c>
      <c r="BU11" s="100">
        <v>24.56</v>
      </c>
      <c r="BV11" s="100">
        <v>27.59</v>
      </c>
      <c r="BW11" s="100">
        <v>15.17</v>
      </c>
      <c r="BX11" s="107">
        <f t="shared" si="0"/>
        <v>36120.409999999974</v>
      </c>
    </row>
    <row r="12" spans="1:76" ht="15.75">
      <c r="A12" s="106">
        <v>11</v>
      </c>
      <c r="B12" s="106" t="s">
        <v>23</v>
      </c>
      <c r="C12" s="100">
        <v>235.48</v>
      </c>
      <c r="D12" s="100">
        <v>361.13</v>
      </c>
      <c r="E12" s="100">
        <v>437.3</v>
      </c>
      <c r="F12" s="100">
        <v>491.83</v>
      </c>
      <c r="G12" s="100">
        <v>609.31</v>
      </c>
      <c r="H12" s="100">
        <v>685.36</v>
      </c>
      <c r="I12" s="100">
        <v>693.39</v>
      </c>
      <c r="J12" s="100">
        <v>671.82</v>
      </c>
      <c r="K12" s="100">
        <v>679.38</v>
      </c>
      <c r="L12" s="100">
        <v>663.68</v>
      </c>
      <c r="M12" s="100">
        <v>584.28</v>
      </c>
      <c r="N12" s="100">
        <v>608.38</v>
      </c>
      <c r="O12" s="100">
        <v>524.96</v>
      </c>
      <c r="P12" s="100">
        <v>540.09</v>
      </c>
      <c r="Q12" s="100">
        <v>29.46</v>
      </c>
      <c r="R12" s="100">
        <v>25.4</v>
      </c>
      <c r="S12" s="100">
        <v>14.56</v>
      </c>
      <c r="T12" s="100">
        <v>8.32</v>
      </c>
      <c r="U12" s="100">
        <v>15.86</v>
      </c>
      <c r="V12" s="100">
        <v>10.31</v>
      </c>
      <c r="W12" s="100">
        <v>9.67</v>
      </c>
      <c r="X12" s="100">
        <v>8.2</v>
      </c>
      <c r="Y12" s="100">
        <v>12.51</v>
      </c>
      <c r="Z12" s="100">
        <v>19.22</v>
      </c>
      <c r="AA12" s="100">
        <v>11.21</v>
      </c>
      <c r="AB12" s="100">
        <v>20.03</v>
      </c>
      <c r="AC12" s="100">
        <v>13.06</v>
      </c>
      <c r="AD12" s="100">
        <v>24.97</v>
      </c>
      <c r="AE12" s="100">
        <v>15.58</v>
      </c>
      <c r="AF12" s="100">
        <v>9.7</v>
      </c>
      <c r="AG12" s="100">
        <v>19.03</v>
      </c>
      <c r="AH12" s="100">
        <v>11.13</v>
      </c>
      <c r="AI12" s="100">
        <v>9.83</v>
      </c>
      <c r="AJ12" s="100">
        <v>8.04</v>
      </c>
      <c r="AK12" s="100">
        <v>9.33</v>
      </c>
      <c r="AL12" s="100">
        <v>6.07</v>
      </c>
      <c r="AM12" s="100">
        <v>8.48</v>
      </c>
      <c r="AN12" s="100">
        <v>8.75</v>
      </c>
      <c r="AO12" s="100">
        <v>12.6</v>
      </c>
      <c r="AP12" s="100">
        <v>9.49</v>
      </c>
      <c r="AQ12" s="100">
        <v>7.37</v>
      </c>
      <c r="AR12" s="100">
        <v>14.05</v>
      </c>
      <c r="AS12" s="100">
        <v>160.75</v>
      </c>
      <c r="AT12" s="100">
        <v>182.88</v>
      </c>
      <c r="AU12" s="100">
        <v>188.65</v>
      </c>
      <c r="AV12" s="100">
        <v>132.55</v>
      </c>
      <c r="AW12" s="100">
        <v>89.07</v>
      </c>
      <c r="AX12" s="100">
        <v>2328.31</v>
      </c>
      <c r="AY12" s="100">
        <v>2323.97</v>
      </c>
      <c r="AZ12" s="100">
        <v>2281.43</v>
      </c>
      <c r="BA12" s="100">
        <v>2266.67</v>
      </c>
      <c r="BB12" s="100">
        <v>1992.26</v>
      </c>
      <c r="BC12" s="100">
        <v>2078.67</v>
      </c>
      <c r="BD12" s="100">
        <v>2064.15</v>
      </c>
      <c r="BE12" s="100">
        <v>2009.14</v>
      </c>
      <c r="BF12" s="100">
        <v>2109.76</v>
      </c>
      <c r="BG12" s="100">
        <v>2261.15</v>
      </c>
      <c r="BH12" s="100">
        <v>2035.83</v>
      </c>
      <c r="BI12" s="100">
        <v>2053.05</v>
      </c>
      <c r="BJ12" s="100">
        <v>2043.11</v>
      </c>
      <c r="BK12" s="100">
        <v>1122.18</v>
      </c>
      <c r="BL12" s="100">
        <v>1012.29</v>
      </c>
      <c r="BM12" s="100">
        <v>732.16</v>
      </c>
      <c r="BN12" s="100">
        <v>468.36</v>
      </c>
      <c r="BO12" s="100">
        <v>338.46</v>
      </c>
      <c r="BP12" s="100">
        <v>310.59</v>
      </c>
      <c r="BQ12" s="100">
        <v>225.39</v>
      </c>
      <c r="BR12" s="100">
        <v>209.58</v>
      </c>
      <c r="BS12" s="100">
        <v>170.36</v>
      </c>
      <c r="BT12" s="100">
        <v>228.71</v>
      </c>
      <c r="BU12" s="100">
        <v>240.77</v>
      </c>
      <c r="BV12" s="100">
        <v>235.88</v>
      </c>
      <c r="BW12" s="100">
        <v>189.94</v>
      </c>
      <c r="BX12" s="107">
        <f t="shared" si="0"/>
        <v>42244.69</v>
      </c>
    </row>
    <row r="13" spans="1:76" ht="15.75">
      <c r="A13" s="106">
        <v>12</v>
      </c>
      <c r="B13" s="106" t="s">
        <v>24</v>
      </c>
      <c r="C13" s="100">
        <v>116.1</v>
      </c>
      <c r="D13" s="100">
        <v>165.37</v>
      </c>
      <c r="E13" s="100">
        <v>153.35</v>
      </c>
      <c r="F13" s="100">
        <v>155.87</v>
      </c>
      <c r="G13" s="100">
        <v>178.49</v>
      </c>
      <c r="H13" s="100">
        <v>164.03</v>
      </c>
      <c r="I13" s="100">
        <v>169.02</v>
      </c>
      <c r="J13" s="100">
        <v>153.29</v>
      </c>
      <c r="K13" s="100">
        <v>175.89</v>
      </c>
      <c r="L13" s="100">
        <v>152.81</v>
      </c>
      <c r="M13" s="100">
        <v>140.98</v>
      </c>
      <c r="N13" s="100">
        <v>89.53</v>
      </c>
      <c r="O13" s="100">
        <v>88.4</v>
      </c>
      <c r="P13" s="100">
        <v>87.56</v>
      </c>
      <c r="Q13" s="100">
        <v>5.16</v>
      </c>
      <c r="R13" s="100">
        <v>9.32</v>
      </c>
      <c r="S13" s="100">
        <v>1.06</v>
      </c>
      <c r="T13" s="100">
        <v>2.14</v>
      </c>
      <c r="U13" s="100">
        <v>1</v>
      </c>
      <c r="V13" s="100">
        <v>3.21</v>
      </c>
      <c r="W13" s="100">
        <v>2.3</v>
      </c>
      <c r="X13" s="100">
        <v>1.11</v>
      </c>
      <c r="Y13" s="100">
        <v>0</v>
      </c>
      <c r="Z13" s="100">
        <v>3.22</v>
      </c>
      <c r="AA13" s="100">
        <v>3.72</v>
      </c>
      <c r="AB13" s="100">
        <v>1.79</v>
      </c>
      <c r="AC13" s="100">
        <v>0.86</v>
      </c>
      <c r="AD13" s="100">
        <v>5.08</v>
      </c>
      <c r="AE13" s="100">
        <v>0</v>
      </c>
      <c r="AF13" s="100">
        <v>0.14</v>
      </c>
      <c r="AG13" s="100">
        <v>1.26</v>
      </c>
      <c r="AH13" s="100">
        <v>2.42</v>
      </c>
      <c r="AI13" s="100">
        <v>1.8</v>
      </c>
      <c r="AJ13" s="100">
        <v>1.28</v>
      </c>
      <c r="AK13" s="100">
        <v>0</v>
      </c>
      <c r="AL13" s="100">
        <v>0.53</v>
      </c>
      <c r="AM13" s="100">
        <v>4.77</v>
      </c>
      <c r="AN13" s="100">
        <v>2.66</v>
      </c>
      <c r="AO13" s="100">
        <v>1.35</v>
      </c>
      <c r="AP13" s="100">
        <v>0.77</v>
      </c>
      <c r="AQ13" s="100">
        <v>0.83</v>
      </c>
      <c r="AR13" s="100">
        <v>0.2</v>
      </c>
      <c r="AS13" s="100">
        <v>72.36</v>
      </c>
      <c r="AT13" s="100">
        <v>41.61</v>
      </c>
      <c r="AU13" s="100">
        <v>73.76</v>
      </c>
      <c r="AV13" s="100">
        <v>102.47</v>
      </c>
      <c r="AW13" s="100">
        <v>9.88</v>
      </c>
      <c r="AX13" s="100">
        <v>794.37</v>
      </c>
      <c r="AY13" s="100">
        <v>747.38</v>
      </c>
      <c r="AZ13" s="100">
        <v>683.75</v>
      </c>
      <c r="BA13" s="100">
        <v>652.83</v>
      </c>
      <c r="BB13" s="100">
        <v>629.04</v>
      </c>
      <c r="BC13" s="100">
        <v>653.62</v>
      </c>
      <c r="BD13" s="100">
        <v>664.64</v>
      </c>
      <c r="BE13" s="100">
        <v>702.26</v>
      </c>
      <c r="BF13" s="100">
        <v>591.66</v>
      </c>
      <c r="BG13" s="100">
        <v>550.36</v>
      </c>
      <c r="BH13" s="100">
        <v>410.08</v>
      </c>
      <c r="BI13" s="100">
        <v>401.82</v>
      </c>
      <c r="BJ13" s="100">
        <v>307.25</v>
      </c>
      <c r="BK13" s="100">
        <v>7.9</v>
      </c>
      <c r="BL13" s="100">
        <v>7.32</v>
      </c>
      <c r="BM13" s="100">
        <v>3.51</v>
      </c>
      <c r="BN13" s="100">
        <v>5.38</v>
      </c>
      <c r="BO13" s="100">
        <v>5.03</v>
      </c>
      <c r="BP13" s="100">
        <v>2.23</v>
      </c>
      <c r="BQ13" s="100">
        <v>1.75</v>
      </c>
      <c r="BR13" s="100">
        <v>8.99</v>
      </c>
      <c r="BS13" s="100">
        <v>2.67</v>
      </c>
      <c r="BT13" s="100">
        <v>3.89</v>
      </c>
      <c r="BU13" s="100">
        <v>0.75</v>
      </c>
      <c r="BV13" s="100">
        <v>1.31</v>
      </c>
      <c r="BW13" s="100">
        <v>1.48</v>
      </c>
      <c r="BX13" s="107">
        <f t="shared" si="0"/>
        <v>10190.019999999999</v>
      </c>
    </row>
    <row r="14" spans="1:76" ht="15.75">
      <c r="A14" s="106">
        <v>13</v>
      </c>
      <c r="B14" s="106" t="s">
        <v>25</v>
      </c>
      <c r="C14" s="100">
        <v>1485.68</v>
      </c>
      <c r="D14" s="100">
        <v>1456.21</v>
      </c>
      <c r="E14" s="100">
        <v>3368.57</v>
      </c>
      <c r="F14" s="100">
        <v>4670.34</v>
      </c>
      <c r="G14" s="100">
        <v>6139.96</v>
      </c>
      <c r="H14" s="100">
        <v>6344.18</v>
      </c>
      <c r="I14" s="100">
        <v>7081.82</v>
      </c>
      <c r="J14" s="100">
        <v>6728.91</v>
      </c>
      <c r="K14" s="100">
        <v>6964.84</v>
      </c>
      <c r="L14" s="100">
        <v>6534.53</v>
      </c>
      <c r="M14" s="100">
        <v>6557.59</v>
      </c>
      <c r="N14" s="100">
        <v>6389.51</v>
      </c>
      <c r="O14" s="100">
        <v>5284.76</v>
      </c>
      <c r="P14" s="100">
        <v>5313.95</v>
      </c>
      <c r="Q14" s="101">
        <v>575.58</v>
      </c>
      <c r="R14" s="101">
        <v>167.32</v>
      </c>
      <c r="S14" s="101">
        <v>184.14</v>
      </c>
      <c r="T14" s="101">
        <v>169.44</v>
      </c>
      <c r="U14" s="101">
        <v>186.02</v>
      </c>
      <c r="V14" s="101">
        <v>171.76</v>
      </c>
      <c r="W14" s="101">
        <v>174.78</v>
      </c>
      <c r="X14" s="101">
        <v>158.17</v>
      </c>
      <c r="Y14" s="101">
        <v>167.54</v>
      </c>
      <c r="Z14" s="101">
        <v>152.24</v>
      </c>
      <c r="AA14" s="101">
        <v>142.66</v>
      </c>
      <c r="AB14" s="101">
        <v>145.58</v>
      </c>
      <c r="AC14" s="101">
        <v>114.73</v>
      </c>
      <c r="AD14" s="101">
        <v>378.59</v>
      </c>
      <c r="AE14" s="101">
        <v>64.69</v>
      </c>
      <c r="AF14" s="101">
        <v>14.49</v>
      </c>
      <c r="AG14" s="101">
        <v>15.72</v>
      </c>
      <c r="AH14" s="101">
        <v>13.55</v>
      </c>
      <c r="AI14" s="101">
        <v>15.78</v>
      </c>
      <c r="AJ14" s="101">
        <v>14.92</v>
      </c>
      <c r="AK14" s="101">
        <v>15.38</v>
      </c>
      <c r="AL14" s="101">
        <v>15.75</v>
      </c>
      <c r="AM14" s="101">
        <v>21.75</v>
      </c>
      <c r="AN14" s="101">
        <v>31.83</v>
      </c>
      <c r="AO14" s="101">
        <v>28.02</v>
      </c>
      <c r="AP14" s="101">
        <v>23.84</v>
      </c>
      <c r="AQ14" s="101">
        <v>24.62</v>
      </c>
      <c r="AR14" s="101">
        <v>52.64</v>
      </c>
      <c r="AS14" s="100">
        <v>1404.18</v>
      </c>
      <c r="AT14" s="100">
        <v>2649.03</v>
      </c>
      <c r="AU14" s="100">
        <v>2099.82</v>
      </c>
      <c r="AV14" s="100">
        <v>3213.36</v>
      </c>
      <c r="AW14" s="100">
        <v>0</v>
      </c>
      <c r="AX14" s="100">
        <v>16200.02</v>
      </c>
      <c r="AY14" s="100">
        <v>16437.49</v>
      </c>
      <c r="AZ14" s="100">
        <v>18034.63</v>
      </c>
      <c r="BA14" s="100">
        <v>19378.17</v>
      </c>
      <c r="BB14" s="100">
        <v>17882.02</v>
      </c>
      <c r="BC14" s="100">
        <v>17742.38</v>
      </c>
      <c r="BD14" s="100">
        <v>17388.86</v>
      </c>
      <c r="BE14" s="100">
        <v>18134.62</v>
      </c>
      <c r="BF14" s="100">
        <v>17800.18</v>
      </c>
      <c r="BG14" s="100">
        <v>17533.31</v>
      </c>
      <c r="BH14" s="100">
        <v>15666.9</v>
      </c>
      <c r="BI14" s="100">
        <v>13133.36</v>
      </c>
      <c r="BJ14" s="100">
        <v>11976.02</v>
      </c>
      <c r="BK14" s="100">
        <v>8109.67</v>
      </c>
      <c r="BL14" s="100">
        <v>5986.23</v>
      </c>
      <c r="BM14" s="100">
        <v>2727.63</v>
      </c>
      <c r="BN14" s="100">
        <v>2462.31</v>
      </c>
      <c r="BO14" s="100">
        <v>1378.93</v>
      </c>
      <c r="BP14" s="100">
        <v>1215.84</v>
      </c>
      <c r="BQ14" s="100">
        <v>1792.89</v>
      </c>
      <c r="BR14" s="100">
        <v>1987.61</v>
      </c>
      <c r="BS14" s="100">
        <v>1964.62</v>
      </c>
      <c r="BT14" s="100">
        <v>2599.21</v>
      </c>
      <c r="BU14" s="100">
        <v>2174.59</v>
      </c>
      <c r="BV14" s="100">
        <v>1868.05</v>
      </c>
      <c r="BW14" s="100">
        <v>1083.13</v>
      </c>
      <c r="BX14" s="107">
        <f t="shared" si="0"/>
        <v>339587.44000000006</v>
      </c>
    </row>
    <row r="15" spans="1:76" ht="15.75">
      <c r="A15" s="106">
        <v>14</v>
      </c>
      <c r="B15" s="106" t="s">
        <v>328</v>
      </c>
      <c r="C15" s="100">
        <v>39.35</v>
      </c>
      <c r="D15" s="100">
        <v>63.51</v>
      </c>
      <c r="E15" s="100">
        <v>67.71</v>
      </c>
      <c r="F15" s="100">
        <v>74.53</v>
      </c>
      <c r="G15" s="100">
        <v>88.27</v>
      </c>
      <c r="H15" s="100">
        <v>57.55</v>
      </c>
      <c r="I15" s="100">
        <v>61.98</v>
      </c>
      <c r="J15" s="100">
        <v>67.22</v>
      </c>
      <c r="K15" s="100">
        <v>62.28</v>
      </c>
      <c r="L15" s="100">
        <v>67.6</v>
      </c>
      <c r="M15" s="100">
        <v>106.51</v>
      </c>
      <c r="N15" s="100">
        <v>102.8</v>
      </c>
      <c r="O15" s="100">
        <v>77.54</v>
      </c>
      <c r="P15" s="100">
        <v>50.33</v>
      </c>
      <c r="Q15" s="100">
        <v>0.83</v>
      </c>
      <c r="R15" s="100">
        <v>0</v>
      </c>
      <c r="S15" s="100">
        <v>0</v>
      </c>
      <c r="T15" s="100">
        <v>2.14</v>
      </c>
      <c r="U15" s="100">
        <v>0.94</v>
      </c>
      <c r="V15" s="100">
        <v>0</v>
      </c>
      <c r="W15" s="100">
        <v>0</v>
      </c>
      <c r="X15" s="100">
        <v>0</v>
      </c>
      <c r="Y15" s="100">
        <v>0.85</v>
      </c>
      <c r="Z15" s="100">
        <v>0.5</v>
      </c>
      <c r="AA15" s="100">
        <v>0</v>
      </c>
      <c r="AB15" s="100">
        <v>0</v>
      </c>
      <c r="AC15" s="100">
        <v>0</v>
      </c>
      <c r="AD15" s="100">
        <v>0.94</v>
      </c>
      <c r="AE15" s="100">
        <v>1.95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1.14</v>
      </c>
      <c r="AL15" s="100">
        <v>2.3</v>
      </c>
      <c r="AM15" s="100">
        <v>1.16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57.97</v>
      </c>
      <c r="AT15" s="100">
        <v>31.52</v>
      </c>
      <c r="AU15" s="100">
        <v>27.44</v>
      </c>
      <c r="AV15" s="100">
        <v>43.96</v>
      </c>
      <c r="AW15" s="100">
        <v>6.84</v>
      </c>
      <c r="AX15" s="100">
        <v>345.07</v>
      </c>
      <c r="AY15" s="100">
        <v>279.68</v>
      </c>
      <c r="AZ15" s="100">
        <v>242.89</v>
      </c>
      <c r="BA15" s="100">
        <v>250.2</v>
      </c>
      <c r="BB15" s="100">
        <v>286.7</v>
      </c>
      <c r="BC15" s="100">
        <v>299.63</v>
      </c>
      <c r="BD15" s="100">
        <v>294.22</v>
      </c>
      <c r="BE15" s="100">
        <v>316.85</v>
      </c>
      <c r="BF15" s="100">
        <v>296.18</v>
      </c>
      <c r="BG15" s="100">
        <v>329.08</v>
      </c>
      <c r="BH15" s="100">
        <v>241.99</v>
      </c>
      <c r="BI15" s="100">
        <v>162.29</v>
      </c>
      <c r="BJ15" s="100">
        <v>131.07</v>
      </c>
      <c r="BK15" s="100">
        <v>79.63</v>
      </c>
      <c r="BL15" s="100">
        <v>135.77</v>
      </c>
      <c r="BM15" s="100">
        <v>113.22</v>
      </c>
      <c r="BN15" s="100">
        <v>51.34</v>
      </c>
      <c r="BO15" s="100">
        <v>20.56</v>
      </c>
      <c r="BP15" s="100">
        <v>21.29</v>
      </c>
      <c r="BQ15" s="100">
        <v>8.15</v>
      </c>
      <c r="BR15" s="100">
        <v>11.67</v>
      </c>
      <c r="BS15" s="100">
        <v>9.5</v>
      </c>
      <c r="BT15" s="100">
        <v>4.26</v>
      </c>
      <c r="BU15" s="100">
        <v>0.72</v>
      </c>
      <c r="BV15" s="100">
        <v>0.59</v>
      </c>
      <c r="BW15" s="100">
        <v>0</v>
      </c>
      <c r="BX15" s="107">
        <f t="shared" si="0"/>
        <v>5100.210000000001</v>
      </c>
    </row>
    <row r="16" spans="1:76" ht="15.75">
      <c r="A16" s="106">
        <v>15</v>
      </c>
      <c r="B16" s="106" t="s">
        <v>26</v>
      </c>
      <c r="C16" s="100">
        <v>67.41</v>
      </c>
      <c r="D16" s="100">
        <v>51.23</v>
      </c>
      <c r="E16" s="100">
        <v>36.81</v>
      </c>
      <c r="F16" s="100">
        <v>36.03</v>
      </c>
      <c r="G16" s="100">
        <v>27.44</v>
      </c>
      <c r="H16" s="100">
        <v>36.98</v>
      </c>
      <c r="I16" s="100">
        <v>30.68</v>
      </c>
      <c r="J16" s="100">
        <v>39.57</v>
      </c>
      <c r="K16" s="100">
        <v>33.38</v>
      </c>
      <c r="L16" s="100">
        <v>38.81</v>
      </c>
      <c r="M16" s="100">
        <v>19.91</v>
      </c>
      <c r="N16" s="100">
        <v>26.03</v>
      </c>
      <c r="O16" s="100">
        <v>15.12</v>
      </c>
      <c r="P16" s="100">
        <v>18.58</v>
      </c>
      <c r="Q16" s="100">
        <v>0</v>
      </c>
      <c r="R16" s="100">
        <v>4.72</v>
      </c>
      <c r="S16" s="100">
        <v>1.12</v>
      </c>
      <c r="T16" s="100">
        <v>0</v>
      </c>
      <c r="U16" s="100">
        <v>0</v>
      </c>
      <c r="V16" s="100">
        <v>1</v>
      </c>
      <c r="W16" s="100">
        <v>0.96</v>
      </c>
      <c r="X16" s="100">
        <v>1.25</v>
      </c>
      <c r="Y16" s="100">
        <v>1.26</v>
      </c>
      <c r="Z16" s="100">
        <v>3.05</v>
      </c>
      <c r="AA16" s="100">
        <v>0</v>
      </c>
      <c r="AB16" s="100">
        <v>0.67</v>
      </c>
      <c r="AC16" s="100">
        <v>0.83</v>
      </c>
      <c r="AD16" s="100">
        <v>3.1</v>
      </c>
      <c r="AE16" s="100">
        <v>0</v>
      </c>
      <c r="AF16" s="100">
        <v>0.98</v>
      </c>
      <c r="AG16" s="100">
        <v>1.15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0.21</v>
      </c>
      <c r="AO16" s="100">
        <v>0</v>
      </c>
      <c r="AP16" s="100">
        <v>0.17</v>
      </c>
      <c r="AQ16" s="100">
        <v>0</v>
      </c>
      <c r="AR16" s="100">
        <v>0.78</v>
      </c>
      <c r="AS16" s="100">
        <v>10.14</v>
      </c>
      <c r="AT16" s="100">
        <v>23.64</v>
      </c>
      <c r="AU16" s="100">
        <v>9.26</v>
      </c>
      <c r="AV16" s="100">
        <v>21.57</v>
      </c>
      <c r="AW16" s="100">
        <v>2.56</v>
      </c>
      <c r="AX16" s="100">
        <v>155.17</v>
      </c>
      <c r="AY16" s="100">
        <v>147.84</v>
      </c>
      <c r="AZ16" s="100">
        <v>143.07</v>
      </c>
      <c r="BA16" s="100">
        <v>149.89</v>
      </c>
      <c r="BB16" s="100">
        <v>109.85</v>
      </c>
      <c r="BC16" s="100">
        <v>119.89</v>
      </c>
      <c r="BD16" s="100">
        <v>135.04</v>
      </c>
      <c r="BE16" s="100">
        <v>128.87</v>
      </c>
      <c r="BF16" s="100">
        <v>102.86</v>
      </c>
      <c r="BG16" s="100">
        <v>112.13</v>
      </c>
      <c r="BH16" s="100">
        <v>80.2</v>
      </c>
      <c r="BI16" s="100">
        <v>69.38</v>
      </c>
      <c r="BJ16" s="100">
        <v>73.2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7">
        <f t="shared" si="0"/>
        <v>2093.7899999999995</v>
      </c>
    </row>
    <row r="17" spans="1:76" ht="15.75">
      <c r="A17" s="106">
        <v>16</v>
      </c>
      <c r="B17" s="106" t="s">
        <v>27</v>
      </c>
      <c r="C17" s="100">
        <v>541.54</v>
      </c>
      <c r="D17" s="100">
        <v>1032.35</v>
      </c>
      <c r="E17" s="100">
        <v>1430.89</v>
      </c>
      <c r="F17" s="100">
        <v>1611.1</v>
      </c>
      <c r="G17" s="100">
        <v>2001.27</v>
      </c>
      <c r="H17" s="100">
        <v>1945.89</v>
      </c>
      <c r="I17" s="100">
        <v>1923.27</v>
      </c>
      <c r="J17" s="100">
        <v>2056.93</v>
      </c>
      <c r="K17" s="100">
        <v>1912.28</v>
      </c>
      <c r="L17" s="100">
        <v>1764.92</v>
      </c>
      <c r="M17" s="100">
        <v>1792.57</v>
      </c>
      <c r="N17" s="100">
        <v>1295.98</v>
      </c>
      <c r="O17" s="100">
        <v>1036.45</v>
      </c>
      <c r="P17" s="100">
        <v>928.67</v>
      </c>
      <c r="Q17" s="100">
        <v>81.26</v>
      </c>
      <c r="R17" s="100">
        <v>74.53</v>
      </c>
      <c r="S17" s="100">
        <v>61.87</v>
      </c>
      <c r="T17" s="100">
        <v>56.59</v>
      </c>
      <c r="U17" s="100">
        <v>56.54</v>
      </c>
      <c r="V17" s="100">
        <v>38.96</v>
      </c>
      <c r="W17" s="100">
        <v>49.05</v>
      </c>
      <c r="X17" s="100">
        <v>62.53</v>
      </c>
      <c r="Y17" s="100">
        <v>57.11</v>
      </c>
      <c r="Z17" s="100">
        <v>59.23</v>
      </c>
      <c r="AA17" s="100">
        <v>77.22</v>
      </c>
      <c r="AB17" s="100">
        <v>69.95</v>
      </c>
      <c r="AC17" s="100">
        <v>43.79</v>
      </c>
      <c r="AD17" s="100">
        <v>149.18</v>
      </c>
      <c r="AE17" s="100">
        <v>17.21</v>
      </c>
      <c r="AF17" s="100">
        <v>23.74</v>
      </c>
      <c r="AG17" s="100">
        <v>13.77</v>
      </c>
      <c r="AH17" s="100">
        <v>15.96</v>
      </c>
      <c r="AI17" s="100">
        <v>23.54</v>
      </c>
      <c r="AJ17" s="100">
        <v>18.35</v>
      </c>
      <c r="AK17" s="100">
        <v>27.09</v>
      </c>
      <c r="AL17" s="100">
        <v>26.62</v>
      </c>
      <c r="AM17" s="100">
        <v>18.53</v>
      </c>
      <c r="AN17" s="100">
        <v>19.52</v>
      </c>
      <c r="AO17" s="100">
        <v>34.36</v>
      </c>
      <c r="AP17" s="100">
        <v>20.28</v>
      </c>
      <c r="AQ17" s="100">
        <v>17.95</v>
      </c>
      <c r="AR17" s="100">
        <v>90.35</v>
      </c>
      <c r="AS17" s="100">
        <v>631.5</v>
      </c>
      <c r="AT17" s="100">
        <v>498.35</v>
      </c>
      <c r="AU17" s="100">
        <v>493.59</v>
      </c>
      <c r="AV17" s="100">
        <v>543.59</v>
      </c>
      <c r="AW17" s="100">
        <v>329.29</v>
      </c>
      <c r="AX17" s="100">
        <v>10191.27</v>
      </c>
      <c r="AY17" s="100">
        <v>9674.47</v>
      </c>
      <c r="AZ17" s="100">
        <v>8563.62</v>
      </c>
      <c r="BA17" s="100">
        <v>8200.39</v>
      </c>
      <c r="BB17" s="100">
        <v>7414.27</v>
      </c>
      <c r="BC17" s="100">
        <v>7239.23</v>
      </c>
      <c r="BD17" s="100">
        <v>7218.79</v>
      </c>
      <c r="BE17" s="100">
        <v>6929.07</v>
      </c>
      <c r="BF17" s="100">
        <v>6477.2</v>
      </c>
      <c r="BG17" s="100">
        <v>6595.85</v>
      </c>
      <c r="BH17" s="100">
        <v>6010.69</v>
      </c>
      <c r="BI17" s="100">
        <v>5728.56</v>
      </c>
      <c r="BJ17" s="100">
        <v>4568.49</v>
      </c>
      <c r="BK17" s="100">
        <v>329.68</v>
      </c>
      <c r="BL17" s="100">
        <v>252.03</v>
      </c>
      <c r="BM17" s="100">
        <v>185.5</v>
      </c>
      <c r="BN17" s="100">
        <v>183.67</v>
      </c>
      <c r="BO17" s="100">
        <v>143.82</v>
      </c>
      <c r="BP17" s="100">
        <v>173.25</v>
      </c>
      <c r="BQ17" s="100">
        <v>207.06</v>
      </c>
      <c r="BR17" s="100">
        <v>223.96</v>
      </c>
      <c r="BS17" s="100">
        <v>212</v>
      </c>
      <c r="BT17" s="100">
        <v>189.13</v>
      </c>
      <c r="BU17" s="100">
        <v>227.44</v>
      </c>
      <c r="BV17" s="100">
        <v>217.61</v>
      </c>
      <c r="BW17" s="100">
        <v>129.96</v>
      </c>
      <c r="BX17" s="107">
        <f t="shared" si="0"/>
        <v>122562.52000000002</v>
      </c>
    </row>
    <row r="18" spans="1:76" ht="15.75">
      <c r="A18" s="106">
        <v>17</v>
      </c>
      <c r="B18" s="106" t="s">
        <v>28</v>
      </c>
      <c r="C18" s="100">
        <v>264.62</v>
      </c>
      <c r="D18" s="100">
        <v>526.05</v>
      </c>
      <c r="E18" s="100">
        <v>673.49</v>
      </c>
      <c r="F18" s="100">
        <v>656.71</v>
      </c>
      <c r="G18" s="100">
        <v>832.68</v>
      </c>
      <c r="H18" s="100">
        <v>648.83</v>
      </c>
      <c r="I18" s="100">
        <v>674.06</v>
      </c>
      <c r="J18" s="100">
        <v>705.81</v>
      </c>
      <c r="K18" s="100">
        <v>594.5</v>
      </c>
      <c r="L18" s="100">
        <v>623.76</v>
      </c>
      <c r="M18" s="100">
        <v>667.83</v>
      </c>
      <c r="N18" s="100">
        <v>552.31</v>
      </c>
      <c r="O18" s="100">
        <v>422.31</v>
      </c>
      <c r="P18" s="100">
        <v>459.75</v>
      </c>
      <c r="Q18" s="100">
        <v>49.48</v>
      </c>
      <c r="R18" s="100">
        <v>20.12</v>
      </c>
      <c r="S18" s="100">
        <v>16.15</v>
      </c>
      <c r="T18" s="100">
        <v>9.88</v>
      </c>
      <c r="U18" s="100">
        <v>15.95</v>
      </c>
      <c r="V18" s="100">
        <v>15.99</v>
      </c>
      <c r="W18" s="100">
        <v>6.92</v>
      </c>
      <c r="X18" s="100">
        <v>16.59</v>
      </c>
      <c r="Y18" s="100">
        <v>25.51</v>
      </c>
      <c r="Z18" s="100">
        <v>24.21</v>
      </c>
      <c r="AA18" s="100">
        <v>14.46</v>
      </c>
      <c r="AB18" s="100">
        <v>16.7</v>
      </c>
      <c r="AC18" s="100">
        <v>10.34</v>
      </c>
      <c r="AD18" s="100">
        <v>27.16</v>
      </c>
      <c r="AE18" s="100">
        <v>9.5</v>
      </c>
      <c r="AF18" s="100">
        <v>2.95</v>
      </c>
      <c r="AG18" s="100">
        <v>8.52</v>
      </c>
      <c r="AH18" s="100">
        <v>8.04</v>
      </c>
      <c r="AI18" s="100">
        <v>23.87</v>
      </c>
      <c r="AJ18" s="100">
        <v>11.75</v>
      </c>
      <c r="AK18" s="100">
        <v>18.4</v>
      </c>
      <c r="AL18" s="100">
        <v>13.08</v>
      </c>
      <c r="AM18" s="100">
        <v>3.88</v>
      </c>
      <c r="AN18" s="100">
        <v>12.96</v>
      </c>
      <c r="AO18" s="100">
        <v>9.73</v>
      </c>
      <c r="AP18" s="100">
        <v>8.16</v>
      </c>
      <c r="AQ18" s="100">
        <v>8.31</v>
      </c>
      <c r="AR18" s="100">
        <v>14.5</v>
      </c>
      <c r="AS18" s="100">
        <v>353.04</v>
      </c>
      <c r="AT18" s="100">
        <v>181.82</v>
      </c>
      <c r="AU18" s="100">
        <v>203.44</v>
      </c>
      <c r="AV18" s="100">
        <v>284.11</v>
      </c>
      <c r="AW18" s="100">
        <v>70.74</v>
      </c>
      <c r="AX18" s="100">
        <v>2996.44</v>
      </c>
      <c r="AY18" s="100">
        <v>2740.38</v>
      </c>
      <c r="AZ18" s="100">
        <v>2570.62</v>
      </c>
      <c r="BA18" s="100">
        <v>2413.97</v>
      </c>
      <c r="BB18" s="100">
        <v>2337.53</v>
      </c>
      <c r="BC18" s="100">
        <v>2271.6</v>
      </c>
      <c r="BD18" s="100">
        <v>2334.61</v>
      </c>
      <c r="BE18" s="100">
        <v>2256.09</v>
      </c>
      <c r="BF18" s="100">
        <v>2185.33</v>
      </c>
      <c r="BG18" s="100">
        <v>2151.48</v>
      </c>
      <c r="BH18" s="100">
        <v>1827.62</v>
      </c>
      <c r="BI18" s="100">
        <v>1509.48</v>
      </c>
      <c r="BJ18" s="100">
        <v>1215.62</v>
      </c>
      <c r="BK18" s="100">
        <v>42.63</v>
      </c>
      <c r="BL18" s="100">
        <v>38.88</v>
      </c>
      <c r="BM18" s="100">
        <v>24.71</v>
      </c>
      <c r="BN18" s="100">
        <v>18.64</v>
      </c>
      <c r="BO18" s="100">
        <v>11.66</v>
      </c>
      <c r="BP18" s="100">
        <v>18.96</v>
      </c>
      <c r="BQ18" s="100">
        <v>14.06</v>
      </c>
      <c r="BR18" s="100">
        <v>16.33</v>
      </c>
      <c r="BS18" s="100">
        <v>13.76</v>
      </c>
      <c r="BT18" s="100">
        <v>14.8</v>
      </c>
      <c r="BU18" s="100">
        <v>11.23</v>
      </c>
      <c r="BV18" s="100">
        <v>6.65</v>
      </c>
      <c r="BW18" s="100">
        <v>5.42</v>
      </c>
      <c r="BX18" s="107">
        <f t="shared" si="0"/>
        <v>38867.470000000016</v>
      </c>
    </row>
    <row r="19" spans="1:76" ht="15.75">
      <c r="A19" s="106">
        <v>18</v>
      </c>
      <c r="B19" s="106" t="s">
        <v>29</v>
      </c>
      <c r="C19" s="100">
        <v>104.84</v>
      </c>
      <c r="D19" s="100">
        <v>168.18</v>
      </c>
      <c r="E19" s="100">
        <v>130.58</v>
      </c>
      <c r="F19" s="100">
        <v>148.17</v>
      </c>
      <c r="G19" s="100">
        <v>154.97</v>
      </c>
      <c r="H19" s="100">
        <v>180.58</v>
      </c>
      <c r="I19" s="100">
        <v>192.56</v>
      </c>
      <c r="J19" s="100">
        <v>190.54</v>
      </c>
      <c r="K19" s="100">
        <v>215.26</v>
      </c>
      <c r="L19" s="100">
        <v>187.06</v>
      </c>
      <c r="M19" s="100">
        <v>187.02</v>
      </c>
      <c r="N19" s="100">
        <v>177.97</v>
      </c>
      <c r="O19" s="100">
        <v>125.8</v>
      </c>
      <c r="P19" s="100">
        <v>165.27</v>
      </c>
      <c r="Q19" s="100">
        <v>8.49</v>
      </c>
      <c r="R19" s="100">
        <v>7.31</v>
      </c>
      <c r="S19" s="100">
        <v>5.79</v>
      </c>
      <c r="T19" s="100">
        <v>1.27</v>
      </c>
      <c r="U19" s="100">
        <v>2.29</v>
      </c>
      <c r="V19" s="100">
        <v>6.61</v>
      </c>
      <c r="W19" s="100">
        <v>3.42</v>
      </c>
      <c r="X19" s="100">
        <v>2.15</v>
      </c>
      <c r="Y19" s="100">
        <v>1.2</v>
      </c>
      <c r="Z19" s="100">
        <v>0</v>
      </c>
      <c r="AA19" s="100">
        <v>3.35</v>
      </c>
      <c r="AB19" s="100">
        <v>9.73</v>
      </c>
      <c r="AC19" s="100">
        <v>8.49</v>
      </c>
      <c r="AD19" s="100">
        <v>12.86</v>
      </c>
      <c r="AE19" s="100">
        <v>1.88</v>
      </c>
      <c r="AF19" s="100">
        <v>0</v>
      </c>
      <c r="AG19" s="100">
        <v>3.21</v>
      </c>
      <c r="AH19" s="100">
        <v>1.41</v>
      </c>
      <c r="AI19" s="100">
        <v>2.53</v>
      </c>
      <c r="AJ19" s="100">
        <v>6.49</v>
      </c>
      <c r="AK19" s="100">
        <v>1.27</v>
      </c>
      <c r="AL19" s="100">
        <v>2.47</v>
      </c>
      <c r="AM19" s="100">
        <v>5.45</v>
      </c>
      <c r="AN19" s="100">
        <v>0</v>
      </c>
      <c r="AO19" s="100">
        <v>0.74</v>
      </c>
      <c r="AP19" s="100">
        <v>0.76</v>
      </c>
      <c r="AQ19" s="100">
        <v>2.18</v>
      </c>
      <c r="AR19" s="100">
        <v>1.56</v>
      </c>
      <c r="AS19" s="100">
        <v>80.27</v>
      </c>
      <c r="AT19" s="100">
        <v>106.55</v>
      </c>
      <c r="AU19" s="100">
        <v>140.75</v>
      </c>
      <c r="AV19" s="100">
        <v>161.32</v>
      </c>
      <c r="AW19" s="100">
        <v>0</v>
      </c>
      <c r="AX19" s="100">
        <v>1460.01</v>
      </c>
      <c r="AY19" s="100">
        <v>1169.36</v>
      </c>
      <c r="AZ19" s="100">
        <v>1027.99</v>
      </c>
      <c r="BA19" s="100">
        <v>915.78</v>
      </c>
      <c r="BB19" s="100">
        <v>903.39</v>
      </c>
      <c r="BC19" s="100">
        <v>870.04</v>
      </c>
      <c r="BD19" s="100">
        <v>854.38</v>
      </c>
      <c r="BE19" s="100">
        <v>905.87</v>
      </c>
      <c r="BF19" s="100">
        <v>898.44</v>
      </c>
      <c r="BG19" s="100">
        <v>902.95</v>
      </c>
      <c r="BH19" s="100">
        <v>739.37</v>
      </c>
      <c r="BI19" s="100">
        <v>614.58</v>
      </c>
      <c r="BJ19" s="100">
        <v>556.48</v>
      </c>
      <c r="BK19" s="100">
        <v>116.39</v>
      </c>
      <c r="BL19" s="100">
        <v>55.25</v>
      </c>
      <c r="BM19" s="100">
        <v>23.75</v>
      </c>
      <c r="BN19" s="100">
        <v>31.13</v>
      </c>
      <c r="BO19" s="100">
        <v>21.32</v>
      </c>
      <c r="BP19" s="100">
        <v>11.61</v>
      </c>
      <c r="BQ19" s="100">
        <v>16.57</v>
      </c>
      <c r="BR19" s="100">
        <v>16.07</v>
      </c>
      <c r="BS19" s="100">
        <v>10.67</v>
      </c>
      <c r="BT19" s="100">
        <v>12.11</v>
      </c>
      <c r="BU19" s="100">
        <v>11.01</v>
      </c>
      <c r="BV19" s="100">
        <v>12.96</v>
      </c>
      <c r="BW19" s="100">
        <v>7.29</v>
      </c>
      <c r="BX19" s="107">
        <f t="shared" si="0"/>
        <v>15085.369999999999</v>
      </c>
    </row>
    <row r="20" spans="1:76" ht="15.75">
      <c r="A20" s="106">
        <v>19</v>
      </c>
      <c r="B20" s="106" t="s">
        <v>30</v>
      </c>
      <c r="C20" s="100">
        <v>13.89</v>
      </c>
      <c r="D20" s="100">
        <v>25.34</v>
      </c>
      <c r="E20" s="100">
        <v>19.1</v>
      </c>
      <c r="F20" s="100">
        <v>12.29</v>
      </c>
      <c r="G20" s="100">
        <v>14.17</v>
      </c>
      <c r="H20" s="100">
        <v>15.61</v>
      </c>
      <c r="I20" s="100">
        <v>16.92</v>
      </c>
      <c r="J20" s="100">
        <v>17.54</v>
      </c>
      <c r="K20" s="100">
        <v>23.41</v>
      </c>
      <c r="L20" s="100">
        <v>18.69</v>
      </c>
      <c r="M20" s="100">
        <v>17.23</v>
      </c>
      <c r="N20" s="100">
        <v>10.54</v>
      </c>
      <c r="O20" s="100">
        <v>9.64</v>
      </c>
      <c r="P20" s="100">
        <v>4.39</v>
      </c>
      <c r="Q20" s="100">
        <v>2.79</v>
      </c>
      <c r="R20" s="100">
        <v>0</v>
      </c>
      <c r="S20" s="100">
        <v>3.34</v>
      </c>
      <c r="T20" s="100">
        <v>0</v>
      </c>
      <c r="U20" s="100">
        <v>5.05</v>
      </c>
      <c r="V20" s="100">
        <v>0.95</v>
      </c>
      <c r="W20" s="100">
        <v>0.92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0.68</v>
      </c>
      <c r="AD20" s="100">
        <v>0.73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1.01</v>
      </c>
      <c r="AL20" s="100">
        <v>0</v>
      </c>
      <c r="AM20" s="100">
        <v>1.17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15.21</v>
      </c>
      <c r="AT20" s="100">
        <v>11.9</v>
      </c>
      <c r="AU20" s="100">
        <v>6.7</v>
      </c>
      <c r="AV20" s="100">
        <v>14.66</v>
      </c>
      <c r="AW20" s="100">
        <v>1.03</v>
      </c>
      <c r="AX20" s="100">
        <v>101.32</v>
      </c>
      <c r="AY20" s="100">
        <v>99.27</v>
      </c>
      <c r="AZ20" s="100">
        <v>106.61</v>
      </c>
      <c r="BA20" s="100">
        <v>107.54</v>
      </c>
      <c r="BB20" s="100">
        <v>85.3</v>
      </c>
      <c r="BC20" s="100">
        <v>78.76</v>
      </c>
      <c r="BD20" s="100">
        <v>83.82</v>
      </c>
      <c r="BE20" s="100">
        <v>83.66</v>
      </c>
      <c r="BF20" s="100">
        <v>70.44</v>
      </c>
      <c r="BG20" s="100">
        <v>55.68</v>
      </c>
      <c r="BH20" s="100">
        <v>44.01</v>
      </c>
      <c r="BI20" s="100">
        <v>30.85</v>
      </c>
      <c r="BJ20" s="100">
        <v>29.49</v>
      </c>
      <c r="BK20" s="100">
        <v>0.19</v>
      </c>
      <c r="BL20" s="100">
        <v>0</v>
      </c>
      <c r="BM20" s="100">
        <v>1.54</v>
      </c>
      <c r="BN20" s="100">
        <v>0</v>
      </c>
      <c r="BO20" s="100">
        <v>1.31</v>
      </c>
      <c r="BP20" s="100">
        <v>0</v>
      </c>
      <c r="BQ20" s="100">
        <v>0</v>
      </c>
      <c r="BR20" s="100">
        <v>0</v>
      </c>
      <c r="BS20" s="100">
        <v>2.19</v>
      </c>
      <c r="BT20" s="100">
        <v>0</v>
      </c>
      <c r="BU20" s="100">
        <v>0</v>
      </c>
      <c r="BV20" s="100">
        <v>0.77</v>
      </c>
      <c r="BW20" s="100">
        <v>0</v>
      </c>
      <c r="BX20" s="107">
        <f t="shared" si="0"/>
        <v>1267.6499999999999</v>
      </c>
    </row>
    <row r="21" spans="1:76" ht="15.75">
      <c r="A21" s="106">
        <v>20</v>
      </c>
      <c r="B21" s="106" t="s">
        <v>31</v>
      </c>
      <c r="C21" s="100">
        <v>65.01</v>
      </c>
      <c r="D21" s="100">
        <v>59.99</v>
      </c>
      <c r="E21" s="100">
        <v>71.39</v>
      </c>
      <c r="F21" s="100">
        <v>73.7</v>
      </c>
      <c r="G21" s="100">
        <v>77.76</v>
      </c>
      <c r="H21" s="100">
        <v>67.28</v>
      </c>
      <c r="I21" s="100">
        <v>82.58</v>
      </c>
      <c r="J21" s="100">
        <v>87.17</v>
      </c>
      <c r="K21" s="100">
        <v>71.32</v>
      </c>
      <c r="L21" s="100">
        <v>77.34</v>
      </c>
      <c r="M21" s="100">
        <v>53.78</v>
      </c>
      <c r="N21" s="100">
        <v>49.85</v>
      </c>
      <c r="O21" s="100">
        <v>41.34</v>
      </c>
      <c r="P21" s="100">
        <v>33.39</v>
      </c>
      <c r="Q21" s="100">
        <v>11.59</v>
      </c>
      <c r="R21" s="100">
        <v>2.12</v>
      </c>
      <c r="S21" s="100">
        <v>2.22</v>
      </c>
      <c r="T21" s="100">
        <v>3.45</v>
      </c>
      <c r="U21" s="100">
        <v>3.14</v>
      </c>
      <c r="V21" s="100">
        <v>2.02</v>
      </c>
      <c r="W21" s="100">
        <v>3.72</v>
      </c>
      <c r="X21" s="100">
        <v>3.24</v>
      </c>
      <c r="Y21" s="100">
        <v>1.31</v>
      </c>
      <c r="Z21" s="100">
        <v>2.28</v>
      </c>
      <c r="AA21" s="100">
        <v>3.96</v>
      </c>
      <c r="AB21" s="100">
        <v>2.53</v>
      </c>
      <c r="AC21" s="100">
        <v>1.51</v>
      </c>
      <c r="AD21" s="100">
        <v>1.4</v>
      </c>
      <c r="AE21" s="100">
        <v>1.62</v>
      </c>
      <c r="AF21" s="100">
        <v>1.25</v>
      </c>
      <c r="AG21" s="100">
        <v>0</v>
      </c>
      <c r="AH21" s="100">
        <v>2.53</v>
      </c>
      <c r="AI21" s="100">
        <v>1.22</v>
      </c>
      <c r="AJ21" s="100">
        <v>0</v>
      </c>
      <c r="AK21" s="100">
        <v>5.93</v>
      </c>
      <c r="AL21" s="100">
        <v>0</v>
      </c>
      <c r="AM21" s="100">
        <v>0</v>
      </c>
      <c r="AN21" s="100">
        <v>5.63</v>
      </c>
      <c r="AO21" s="100">
        <v>0.28</v>
      </c>
      <c r="AP21" s="100">
        <v>1.47</v>
      </c>
      <c r="AQ21" s="100">
        <v>0.14</v>
      </c>
      <c r="AR21" s="100">
        <v>1.47</v>
      </c>
      <c r="AS21" s="100">
        <v>28.18</v>
      </c>
      <c r="AT21" s="100">
        <v>25.91</v>
      </c>
      <c r="AU21" s="100">
        <v>13.94</v>
      </c>
      <c r="AV21" s="100">
        <v>39.4</v>
      </c>
      <c r="AW21" s="100">
        <v>16.06</v>
      </c>
      <c r="AX21" s="100">
        <v>497.33</v>
      </c>
      <c r="AY21" s="100">
        <v>437.56</v>
      </c>
      <c r="AZ21" s="100">
        <v>414.88</v>
      </c>
      <c r="BA21" s="100">
        <v>435.21</v>
      </c>
      <c r="BB21" s="100">
        <v>395.69</v>
      </c>
      <c r="BC21" s="100">
        <v>410.76</v>
      </c>
      <c r="BD21" s="100">
        <v>449.48</v>
      </c>
      <c r="BE21" s="100">
        <v>384.1</v>
      </c>
      <c r="BF21" s="100">
        <v>330.88</v>
      </c>
      <c r="BG21" s="100">
        <v>259.79</v>
      </c>
      <c r="BH21" s="100">
        <v>223.74</v>
      </c>
      <c r="BI21" s="100">
        <v>196.99</v>
      </c>
      <c r="BJ21" s="100">
        <v>135</v>
      </c>
      <c r="BK21" s="100">
        <v>59.8</v>
      </c>
      <c r="BL21" s="100">
        <v>75.55</v>
      </c>
      <c r="BM21" s="100">
        <v>42.46</v>
      </c>
      <c r="BN21" s="100">
        <v>36</v>
      </c>
      <c r="BO21" s="100">
        <v>32.83</v>
      </c>
      <c r="BP21" s="100">
        <v>11.29</v>
      </c>
      <c r="BQ21" s="100">
        <v>5.62</v>
      </c>
      <c r="BR21" s="100">
        <v>3.87</v>
      </c>
      <c r="BS21" s="100">
        <v>7.11</v>
      </c>
      <c r="BT21" s="100">
        <v>5.04</v>
      </c>
      <c r="BU21" s="100">
        <v>6.19</v>
      </c>
      <c r="BV21" s="100">
        <v>2.27</v>
      </c>
      <c r="BW21" s="100">
        <v>0.73</v>
      </c>
      <c r="BX21" s="107">
        <f t="shared" si="0"/>
        <v>5961.589999999999</v>
      </c>
    </row>
    <row r="22" spans="1:76" ht="15.75">
      <c r="A22" s="106">
        <v>21</v>
      </c>
      <c r="B22" s="106" t="s">
        <v>32</v>
      </c>
      <c r="C22" s="100">
        <v>32.47</v>
      </c>
      <c r="D22" s="100">
        <v>53.49</v>
      </c>
      <c r="E22" s="100">
        <v>35.04</v>
      </c>
      <c r="F22" s="100">
        <v>55.27</v>
      </c>
      <c r="G22" s="100">
        <v>68.5</v>
      </c>
      <c r="H22" s="100">
        <v>59.45</v>
      </c>
      <c r="I22" s="100">
        <v>61.93</v>
      </c>
      <c r="J22" s="100">
        <v>65.6</v>
      </c>
      <c r="K22" s="100">
        <v>70.14</v>
      </c>
      <c r="L22" s="100">
        <v>94.91</v>
      </c>
      <c r="M22" s="100">
        <v>85.89</v>
      </c>
      <c r="N22" s="100">
        <v>58.22</v>
      </c>
      <c r="O22" s="100">
        <v>50.29</v>
      </c>
      <c r="P22" s="100">
        <v>46.47</v>
      </c>
      <c r="Q22" s="100">
        <v>18.9</v>
      </c>
      <c r="R22" s="100">
        <v>6.76</v>
      </c>
      <c r="S22" s="100">
        <v>4.21</v>
      </c>
      <c r="T22" s="100">
        <v>1.95</v>
      </c>
      <c r="U22" s="100">
        <v>2.13</v>
      </c>
      <c r="V22" s="100">
        <v>1.07</v>
      </c>
      <c r="W22" s="100">
        <v>2.42</v>
      </c>
      <c r="X22" s="100">
        <v>0</v>
      </c>
      <c r="Y22" s="100">
        <v>1.2</v>
      </c>
      <c r="Z22" s="100">
        <v>1.1</v>
      </c>
      <c r="AA22" s="100">
        <v>0</v>
      </c>
      <c r="AB22" s="100">
        <v>0</v>
      </c>
      <c r="AC22" s="100">
        <v>0</v>
      </c>
      <c r="AD22" s="100">
        <v>1.07</v>
      </c>
      <c r="AE22" s="100">
        <v>0.94</v>
      </c>
      <c r="AF22" s="100">
        <v>1.16</v>
      </c>
      <c r="AG22" s="100">
        <v>0.94</v>
      </c>
      <c r="AH22" s="100">
        <v>1.09</v>
      </c>
      <c r="AI22" s="100">
        <v>0</v>
      </c>
      <c r="AJ22" s="100">
        <v>0</v>
      </c>
      <c r="AK22" s="100">
        <v>0</v>
      </c>
      <c r="AL22" s="100">
        <v>1.13</v>
      </c>
      <c r="AM22" s="100">
        <v>0</v>
      </c>
      <c r="AN22" s="100">
        <v>0.99</v>
      </c>
      <c r="AO22" s="100">
        <v>0</v>
      </c>
      <c r="AP22" s="100">
        <v>1.87</v>
      </c>
      <c r="AQ22" s="100">
        <v>0.13</v>
      </c>
      <c r="AR22" s="100">
        <v>0.29</v>
      </c>
      <c r="AS22" s="100">
        <v>25.72</v>
      </c>
      <c r="AT22" s="100">
        <v>26.9</v>
      </c>
      <c r="AU22" s="100">
        <v>21.4</v>
      </c>
      <c r="AV22" s="100">
        <v>26.28</v>
      </c>
      <c r="AW22" s="100">
        <v>0</v>
      </c>
      <c r="AX22" s="100">
        <v>184.03</v>
      </c>
      <c r="AY22" s="100">
        <v>172.47</v>
      </c>
      <c r="AZ22" s="100">
        <v>154.62</v>
      </c>
      <c r="BA22" s="100">
        <v>136.18</v>
      </c>
      <c r="BB22" s="100">
        <v>119.48</v>
      </c>
      <c r="BC22" s="100">
        <v>158.81</v>
      </c>
      <c r="BD22" s="100">
        <v>153.7</v>
      </c>
      <c r="BE22" s="100">
        <v>156.15</v>
      </c>
      <c r="BF22" s="100">
        <v>101.32</v>
      </c>
      <c r="BG22" s="100">
        <v>128.25</v>
      </c>
      <c r="BH22" s="100">
        <v>93.08</v>
      </c>
      <c r="BI22" s="100">
        <v>99.63</v>
      </c>
      <c r="BJ22" s="100">
        <v>75.34</v>
      </c>
      <c r="BK22" s="100">
        <v>6.27</v>
      </c>
      <c r="BL22" s="100">
        <v>5.21</v>
      </c>
      <c r="BM22" s="100">
        <v>2.47</v>
      </c>
      <c r="BN22" s="100">
        <v>1.08</v>
      </c>
      <c r="BO22" s="100">
        <v>2.29</v>
      </c>
      <c r="BP22" s="100">
        <v>6.4</v>
      </c>
      <c r="BQ22" s="100">
        <v>0</v>
      </c>
      <c r="BR22" s="100">
        <v>1.34</v>
      </c>
      <c r="BS22" s="100">
        <v>1.22</v>
      </c>
      <c r="BT22" s="100">
        <v>5.09</v>
      </c>
      <c r="BU22" s="100">
        <v>1.17</v>
      </c>
      <c r="BV22" s="100">
        <v>0</v>
      </c>
      <c r="BW22" s="100">
        <v>0</v>
      </c>
      <c r="BX22" s="107">
        <f t="shared" si="0"/>
        <v>2752.9200000000005</v>
      </c>
    </row>
    <row r="23" spans="1:76" ht="15.75">
      <c r="A23" s="106">
        <v>22</v>
      </c>
      <c r="B23" s="106" t="s">
        <v>33</v>
      </c>
      <c r="C23" s="100">
        <v>16.88</v>
      </c>
      <c r="D23" s="100">
        <v>16</v>
      </c>
      <c r="E23" s="100">
        <v>28.14</v>
      </c>
      <c r="F23" s="100">
        <v>20.86</v>
      </c>
      <c r="G23" s="100">
        <v>23.37</v>
      </c>
      <c r="H23" s="100">
        <v>27.71</v>
      </c>
      <c r="I23" s="100">
        <v>28.12</v>
      </c>
      <c r="J23" s="100">
        <v>26.86</v>
      </c>
      <c r="K23" s="100">
        <v>29.77</v>
      </c>
      <c r="L23" s="100">
        <v>22.44</v>
      </c>
      <c r="M23" s="100">
        <v>27.43</v>
      </c>
      <c r="N23" s="100">
        <v>13.83</v>
      </c>
      <c r="O23" s="100">
        <v>14.35</v>
      </c>
      <c r="P23" s="100">
        <v>5.73</v>
      </c>
      <c r="Q23" s="100">
        <v>0</v>
      </c>
      <c r="R23" s="100">
        <v>0</v>
      </c>
      <c r="S23" s="100">
        <v>0</v>
      </c>
      <c r="T23" s="100">
        <v>1.33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8.78</v>
      </c>
      <c r="AT23" s="100">
        <v>12.83</v>
      </c>
      <c r="AU23" s="100">
        <v>6.31</v>
      </c>
      <c r="AV23" s="100">
        <v>21.94</v>
      </c>
      <c r="AW23" s="100">
        <v>0</v>
      </c>
      <c r="AX23" s="100">
        <v>144.57</v>
      </c>
      <c r="AY23" s="100">
        <v>127.38</v>
      </c>
      <c r="AZ23" s="100">
        <v>127.15</v>
      </c>
      <c r="BA23" s="100">
        <v>154.12</v>
      </c>
      <c r="BB23" s="100">
        <v>114.94</v>
      </c>
      <c r="BC23" s="100">
        <v>147.61</v>
      </c>
      <c r="BD23" s="100">
        <v>132.29</v>
      </c>
      <c r="BE23" s="100">
        <v>133.41</v>
      </c>
      <c r="BF23" s="100">
        <v>89.1</v>
      </c>
      <c r="BG23" s="100">
        <v>76.25</v>
      </c>
      <c r="BH23" s="100">
        <v>39.63</v>
      </c>
      <c r="BI23" s="100">
        <v>27.02</v>
      </c>
      <c r="BJ23" s="100">
        <v>26.06</v>
      </c>
      <c r="BK23" s="100">
        <v>15.48</v>
      </c>
      <c r="BL23" s="100">
        <v>6.61</v>
      </c>
      <c r="BM23" s="100">
        <v>4.5</v>
      </c>
      <c r="BN23" s="100">
        <v>3.6</v>
      </c>
      <c r="BO23" s="100">
        <v>4.2</v>
      </c>
      <c r="BP23" s="100">
        <v>1.5</v>
      </c>
      <c r="BQ23" s="100">
        <v>1.79</v>
      </c>
      <c r="BR23" s="100">
        <v>3.56</v>
      </c>
      <c r="BS23" s="100">
        <v>2.29</v>
      </c>
      <c r="BT23" s="100">
        <v>5.68</v>
      </c>
      <c r="BU23" s="100">
        <v>0.48</v>
      </c>
      <c r="BV23" s="100">
        <v>4.16</v>
      </c>
      <c r="BW23" s="100">
        <v>0</v>
      </c>
      <c r="BX23" s="107">
        <f t="shared" si="0"/>
        <v>1746.0599999999997</v>
      </c>
    </row>
    <row r="24" spans="1:76" ht="15.75">
      <c r="A24" s="106">
        <v>23</v>
      </c>
      <c r="B24" s="106" t="s">
        <v>34</v>
      </c>
      <c r="C24" s="100">
        <v>7.59</v>
      </c>
      <c r="D24" s="100">
        <v>14.25</v>
      </c>
      <c r="E24" s="100">
        <v>16</v>
      </c>
      <c r="F24" s="100">
        <v>16.36</v>
      </c>
      <c r="G24" s="100">
        <v>22.55</v>
      </c>
      <c r="H24" s="100">
        <v>23.46</v>
      </c>
      <c r="I24" s="100">
        <v>33.23</v>
      </c>
      <c r="J24" s="100">
        <v>26.63</v>
      </c>
      <c r="K24" s="100">
        <v>38.82</v>
      </c>
      <c r="L24" s="100">
        <v>33.62</v>
      </c>
      <c r="M24" s="100">
        <v>40.16</v>
      </c>
      <c r="N24" s="100">
        <v>43.4</v>
      </c>
      <c r="O24" s="100">
        <v>34.95</v>
      </c>
      <c r="P24" s="100">
        <v>36.16</v>
      </c>
      <c r="Q24" s="100">
        <v>0</v>
      </c>
      <c r="R24" s="100">
        <v>1.67</v>
      </c>
      <c r="S24" s="100">
        <v>1.16</v>
      </c>
      <c r="T24" s="100">
        <v>2.96</v>
      </c>
      <c r="U24" s="100">
        <v>2.84</v>
      </c>
      <c r="V24" s="100">
        <v>0.83</v>
      </c>
      <c r="W24" s="100">
        <v>5.62</v>
      </c>
      <c r="X24" s="100">
        <v>2.67</v>
      </c>
      <c r="Y24" s="100">
        <v>3.43</v>
      </c>
      <c r="Z24" s="100">
        <v>2.2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0.9</v>
      </c>
      <c r="AI24" s="100">
        <v>0.87</v>
      </c>
      <c r="AJ24" s="100">
        <v>0</v>
      </c>
      <c r="AK24" s="100">
        <v>1.71</v>
      </c>
      <c r="AL24" s="100">
        <v>0</v>
      </c>
      <c r="AM24" s="100">
        <v>1.05</v>
      </c>
      <c r="AN24" s="100">
        <v>1.01</v>
      </c>
      <c r="AO24" s="100">
        <v>0.72</v>
      </c>
      <c r="AP24" s="100">
        <v>0</v>
      </c>
      <c r="AQ24" s="100">
        <v>1.33</v>
      </c>
      <c r="AR24" s="100">
        <v>0</v>
      </c>
      <c r="AS24" s="100">
        <v>15.96</v>
      </c>
      <c r="AT24" s="100">
        <v>9.35</v>
      </c>
      <c r="AU24" s="100">
        <v>7.35</v>
      </c>
      <c r="AV24" s="100">
        <v>11.42</v>
      </c>
      <c r="AW24" s="100">
        <v>14.32</v>
      </c>
      <c r="AX24" s="100">
        <v>136.08</v>
      </c>
      <c r="AY24" s="100">
        <v>128.27</v>
      </c>
      <c r="AZ24" s="100">
        <v>118.16</v>
      </c>
      <c r="BA24" s="100">
        <v>114.55</v>
      </c>
      <c r="BB24" s="100">
        <v>108.3</v>
      </c>
      <c r="BC24" s="100">
        <v>98.66</v>
      </c>
      <c r="BD24" s="100">
        <v>120.95</v>
      </c>
      <c r="BE24" s="100">
        <v>126.68</v>
      </c>
      <c r="BF24" s="100">
        <v>129.23</v>
      </c>
      <c r="BG24" s="100">
        <v>103.25</v>
      </c>
      <c r="BH24" s="100">
        <v>112.59</v>
      </c>
      <c r="BI24" s="100">
        <v>95.99</v>
      </c>
      <c r="BJ24" s="100">
        <v>85.29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7">
        <f t="shared" si="0"/>
        <v>1954.55</v>
      </c>
    </row>
    <row r="25" spans="1:76" ht="15.75">
      <c r="A25" s="106">
        <v>24</v>
      </c>
      <c r="B25" s="106" t="s">
        <v>35</v>
      </c>
      <c r="C25" s="100">
        <v>12.93</v>
      </c>
      <c r="D25" s="100">
        <v>20.51</v>
      </c>
      <c r="E25" s="100">
        <v>24.5</v>
      </c>
      <c r="F25" s="100">
        <v>22.03</v>
      </c>
      <c r="G25" s="100">
        <v>10.47</v>
      </c>
      <c r="H25" s="100">
        <v>14</v>
      </c>
      <c r="I25" s="100">
        <v>13</v>
      </c>
      <c r="J25" s="100">
        <v>8.1</v>
      </c>
      <c r="K25" s="100">
        <v>18.98</v>
      </c>
      <c r="L25" s="100">
        <v>6.77</v>
      </c>
      <c r="M25" s="100">
        <v>19.24</v>
      </c>
      <c r="N25" s="100">
        <v>11.43</v>
      </c>
      <c r="O25" s="100">
        <v>12.76</v>
      </c>
      <c r="P25" s="100">
        <v>11.36</v>
      </c>
      <c r="Q25" s="100">
        <v>0</v>
      </c>
      <c r="R25" s="100">
        <v>1.38</v>
      </c>
      <c r="S25" s="100">
        <v>2.03</v>
      </c>
      <c r="T25" s="100">
        <v>2.94</v>
      </c>
      <c r="U25" s="100">
        <v>0</v>
      </c>
      <c r="V25" s="100">
        <v>1.21</v>
      </c>
      <c r="W25" s="100">
        <v>0</v>
      </c>
      <c r="X25" s="100">
        <v>2.63</v>
      </c>
      <c r="Y25" s="100">
        <v>2.36</v>
      </c>
      <c r="Z25" s="100">
        <v>1.4</v>
      </c>
      <c r="AA25" s="100">
        <v>1.28</v>
      </c>
      <c r="AB25" s="100">
        <v>0.83</v>
      </c>
      <c r="AC25" s="100">
        <v>3.01</v>
      </c>
      <c r="AD25" s="100">
        <v>1.1</v>
      </c>
      <c r="AE25" s="100">
        <v>1.08</v>
      </c>
      <c r="AF25" s="100">
        <v>2.32</v>
      </c>
      <c r="AG25" s="100">
        <v>0</v>
      </c>
      <c r="AH25" s="100">
        <v>1.33</v>
      </c>
      <c r="AI25" s="100">
        <v>0</v>
      </c>
      <c r="AJ25" s="100">
        <v>0</v>
      </c>
      <c r="AK25" s="100">
        <v>1.28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1.83</v>
      </c>
      <c r="AR25" s="100">
        <v>5.98</v>
      </c>
      <c r="AS25" s="100">
        <v>25.06</v>
      </c>
      <c r="AT25" s="100">
        <v>15.65</v>
      </c>
      <c r="AU25" s="100">
        <v>9.22</v>
      </c>
      <c r="AV25" s="100">
        <v>12.37</v>
      </c>
      <c r="AW25" s="100">
        <v>0</v>
      </c>
      <c r="AX25" s="100">
        <v>144.71</v>
      </c>
      <c r="AY25" s="100">
        <v>141.42</v>
      </c>
      <c r="AZ25" s="100">
        <v>151.87</v>
      </c>
      <c r="BA25" s="100">
        <v>161.79</v>
      </c>
      <c r="BB25" s="100">
        <v>118.86</v>
      </c>
      <c r="BC25" s="100">
        <v>133.16</v>
      </c>
      <c r="BD25" s="100">
        <v>123.46</v>
      </c>
      <c r="BE25" s="100">
        <v>109.98</v>
      </c>
      <c r="BF25" s="100">
        <v>124.49</v>
      </c>
      <c r="BG25" s="100">
        <v>94</v>
      </c>
      <c r="BH25" s="100">
        <v>71.1</v>
      </c>
      <c r="BI25" s="100">
        <v>62.49</v>
      </c>
      <c r="BJ25" s="100">
        <v>42.39</v>
      </c>
      <c r="BK25" s="100">
        <v>18.45</v>
      </c>
      <c r="BL25" s="100">
        <v>7.87</v>
      </c>
      <c r="BM25" s="100">
        <v>7.95</v>
      </c>
      <c r="BN25" s="100">
        <v>7.21</v>
      </c>
      <c r="BO25" s="100">
        <v>3.31</v>
      </c>
      <c r="BP25" s="100">
        <v>3.84</v>
      </c>
      <c r="BQ25" s="100">
        <v>3.57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7">
        <f t="shared" si="0"/>
        <v>1834.29</v>
      </c>
    </row>
    <row r="26" spans="1:76" ht="15.75">
      <c r="A26" s="106">
        <v>25</v>
      </c>
      <c r="B26" s="106" t="s">
        <v>36</v>
      </c>
      <c r="C26" s="100">
        <v>42.74</v>
      </c>
      <c r="D26" s="100">
        <v>43.29</v>
      </c>
      <c r="E26" s="100">
        <v>55.44</v>
      </c>
      <c r="F26" s="100">
        <v>67.21</v>
      </c>
      <c r="G26" s="100">
        <v>62.26</v>
      </c>
      <c r="H26" s="100">
        <v>90.92</v>
      </c>
      <c r="I26" s="100">
        <v>82.27</v>
      </c>
      <c r="J26" s="100">
        <v>75.02</v>
      </c>
      <c r="K26" s="100">
        <v>81.34</v>
      </c>
      <c r="L26" s="100">
        <v>78.37</v>
      </c>
      <c r="M26" s="100">
        <v>105.45</v>
      </c>
      <c r="N26" s="100">
        <v>95.33</v>
      </c>
      <c r="O26" s="100">
        <v>41.93</v>
      </c>
      <c r="P26" s="100">
        <v>58.91</v>
      </c>
      <c r="Q26" s="100">
        <v>0</v>
      </c>
      <c r="R26" s="100">
        <v>1.07</v>
      </c>
      <c r="S26" s="100">
        <v>1.18</v>
      </c>
      <c r="T26" s="100">
        <v>0</v>
      </c>
      <c r="U26" s="100">
        <v>0</v>
      </c>
      <c r="V26" s="100">
        <v>0</v>
      </c>
      <c r="W26" s="100">
        <v>4.57</v>
      </c>
      <c r="X26" s="100">
        <v>1.13</v>
      </c>
      <c r="Y26" s="100">
        <v>0</v>
      </c>
      <c r="Z26" s="100">
        <v>2.25</v>
      </c>
      <c r="AA26" s="100">
        <v>0</v>
      </c>
      <c r="AB26" s="100">
        <v>0.99</v>
      </c>
      <c r="AC26" s="100">
        <v>0</v>
      </c>
      <c r="AD26" s="100">
        <v>6.6</v>
      </c>
      <c r="AE26" s="100">
        <v>0.04</v>
      </c>
      <c r="AF26" s="100">
        <v>0</v>
      </c>
      <c r="AG26" s="100">
        <v>0</v>
      </c>
      <c r="AH26" s="100">
        <v>1.21</v>
      </c>
      <c r="AI26" s="100">
        <v>0</v>
      </c>
      <c r="AJ26" s="100">
        <v>0.36</v>
      </c>
      <c r="AK26" s="100">
        <v>0</v>
      </c>
      <c r="AL26" s="100">
        <v>0</v>
      </c>
      <c r="AM26" s="100">
        <v>1.15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50.55</v>
      </c>
      <c r="AT26" s="100">
        <v>26.53</v>
      </c>
      <c r="AU26" s="100">
        <v>14.87</v>
      </c>
      <c r="AV26" s="100">
        <v>24.27</v>
      </c>
      <c r="AW26" s="100">
        <v>0</v>
      </c>
      <c r="AX26" s="100">
        <v>356.05</v>
      </c>
      <c r="AY26" s="100">
        <v>360.01</v>
      </c>
      <c r="AZ26" s="100">
        <v>358.46</v>
      </c>
      <c r="BA26" s="100">
        <v>392.12</v>
      </c>
      <c r="BB26" s="100">
        <v>347.65</v>
      </c>
      <c r="BC26" s="100">
        <v>316.39</v>
      </c>
      <c r="BD26" s="100">
        <v>335.49</v>
      </c>
      <c r="BE26" s="100">
        <v>327.58</v>
      </c>
      <c r="BF26" s="100">
        <v>287.29</v>
      </c>
      <c r="BG26" s="100">
        <v>256.76</v>
      </c>
      <c r="BH26" s="100">
        <v>247.86</v>
      </c>
      <c r="BI26" s="100">
        <v>215.82</v>
      </c>
      <c r="BJ26" s="100">
        <v>141.95</v>
      </c>
      <c r="BK26" s="100">
        <v>98.85</v>
      </c>
      <c r="BL26" s="100">
        <v>71.18</v>
      </c>
      <c r="BM26" s="100">
        <v>37.79</v>
      </c>
      <c r="BN26" s="100">
        <v>12.11</v>
      </c>
      <c r="BO26" s="100">
        <v>5.86</v>
      </c>
      <c r="BP26" s="100">
        <v>3.28</v>
      </c>
      <c r="BQ26" s="100">
        <v>8.51</v>
      </c>
      <c r="BR26" s="100">
        <v>8.9</v>
      </c>
      <c r="BS26" s="100">
        <v>7.43</v>
      </c>
      <c r="BT26" s="100">
        <v>11.06</v>
      </c>
      <c r="BU26" s="100">
        <v>10.85</v>
      </c>
      <c r="BV26" s="100">
        <v>5.77</v>
      </c>
      <c r="BW26" s="100">
        <v>1.1</v>
      </c>
      <c r="BX26" s="107">
        <f t="shared" si="0"/>
        <v>5343.370000000001</v>
      </c>
    </row>
    <row r="27" spans="1:76" ht="15.75">
      <c r="A27" s="106">
        <v>26</v>
      </c>
      <c r="B27" s="106" t="s">
        <v>37</v>
      </c>
      <c r="C27" s="100">
        <v>21.44</v>
      </c>
      <c r="D27" s="100">
        <v>49.76</v>
      </c>
      <c r="E27" s="100">
        <v>80.61</v>
      </c>
      <c r="F27" s="100">
        <v>105.86</v>
      </c>
      <c r="G27" s="100">
        <v>108.25</v>
      </c>
      <c r="H27" s="100">
        <v>93.65</v>
      </c>
      <c r="I27" s="100">
        <v>82.23</v>
      </c>
      <c r="J27" s="100">
        <v>90.5</v>
      </c>
      <c r="K27" s="100">
        <v>89.3</v>
      </c>
      <c r="L27" s="100">
        <v>82.1</v>
      </c>
      <c r="M27" s="100">
        <v>100.36</v>
      </c>
      <c r="N27" s="100">
        <v>92.04</v>
      </c>
      <c r="O27" s="100">
        <v>68.69</v>
      </c>
      <c r="P27" s="100">
        <v>94.64</v>
      </c>
      <c r="Q27" s="100">
        <v>3.76</v>
      </c>
      <c r="R27" s="100">
        <v>0</v>
      </c>
      <c r="S27" s="100">
        <v>0.98</v>
      </c>
      <c r="T27" s="100">
        <v>1.92</v>
      </c>
      <c r="U27" s="100">
        <v>0</v>
      </c>
      <c r="V27" s="100">
        <v>0</v>
      </c>
      <c r="W27" s="100">
        <v>0</v>
      </c>
      <c r="X27" s="100">
        <v>0.87</v>
      </c>
      <c r="Y27" s="100">
        <v>3.13</v>
      </c>
      <c r="Z27" s="100">
        <v>1.68</v>
      </c>
      <c r="AA27" s="100">
        <v>3.94</v>
      </c>
      <c r="AB27" s="100">
        <v>0</v>
      </c>
      <c r="AC27" s="100">
        <v>0</v>
      </c>
      <c r="AD27" s="100">
        <v>2.08</v>
      </c>
      <c r="AE27" s="100">
        <v>0</v>
      </c>
      <c r="AF27" s="100">
        <v>0.17</v>
      </c>
      <c r="AG27" s="100">
        <v>0.14</v>
      </c>
      <c r="AH27" s="100">
        <v>0.85</v>
      </c>
      <c r="AI27" s="100">
        <v>1.24</v>
      </c>
      <c r="AJ27" s="100">
        <v>0</v>
      </c>
      <c r="AK27" s="100">
        <v>0</v>
      </c>
      <c r="AL27" s="100">
        <v>0.25</v>
      </c>
      <c r="AM27" s="100">
        <v>0</v>
      </c>
      <c r="AN27" s="100">
        <v>0</v>
      </c>
      <c r="AO27" s="100">
        <v>0.28</v>
      </c>
      <c r="AP27" s="100">
        <v>0.25</v>
      </c>
      <c r="AQ27" s="100">
        <v>0.92</v>
      </c>
      <c r="AR27" s="100">
        <v>0.91</v>
      </c>
      <c r="AS27" s="100">
        <v>71.72</v>
      </c>
      <c r="AT27" s="100">
        <v>67.25</v>
      </c>
      <c r="AU27" s="100">
        <v>53.32</v>
      </c>
      <c r="AV27" s="100">
        <v>80.51</v>
      </c>
      <c r="AW27" s="100">
        <v>18.41</v>
      </c>
      <c r="AX27" s="100">
        <v>453.51</v>
      </c>
      <c r="AY27" s="100">
        <v>442.93</v>
      </c>
      <c r="AZ27" s="100">
        <v>434.53</v>
      </c>
      <c r="BA27" s="100">
        <v>392.94</v>
      </c>
      <c r="BB27" s="100">
        <v>375.71</v>
      </c>
      <c r="BC27" s="100">
        <v>401.97</v>
      </c>
      <c r="BD27" s="100">
        <v>358.02</v>
      </c>
      <c r="BE27" s="100">
        <v>358.48</v>
      </c>
      <c r="BF27" s="100">
        <v>366.26</v>
      </c>
      <c r="BG27" s="100">
        <v>332.42</v>
      </c>
      <c r="BH27" s="100">
        <v>313.22</v>
      </c>
      <c r="BI27" s="100">
        <v>265.1</v>
      </c>
      <c r="BJ27" s="100">
        <v>266.01</v>
      </c>
      <c r="BK27" s="100">
        <v>143.25</v>
      </c>
      <c r="BL27" s="100">
        <v>64.85</v>
      </c>
      <c r="BM27" s="100">
        <v>21.48</v>
      </c>
      <c r="BN27" s="100">
        <v>10.54</v>
      </c>
      <c r="BO27" s="100">
        <v>3.72</v>
      </c>
      <c r="BP27" s="100">
        <v>4.99</v>
      </c>
      <c r="BQ27" s="100">
        <v>6.33</v>
      </c>
      <c r="BR27" s="100">
        <v>9.94</v>
      </c>
      <c r="BS27" s="100">
        <v>10.56</v>
      </c>
      <c r="BT27" s="100">
        <v>7.91</v>
      </c>
      <c r="BU27" s="100">
        <v>9.94</v>
      </c>
      <c r="BV27" s="100">
        <v>5.48</v>
      </c>
      <c r="BW27" s="100">
        <v>5.41</v>
      </c>
      <c r="BX27" s="107">
        <f t="shared" si="0"/>
        <v>6539.51</v>
      </c>
    </row>
    <row r="28" spans="1:76" ht="15.75">
      <c r="A28" s="106">
        <v>27</v>
      </c>
      <c r="B28" s="106" t="s">
        <v>38</v>
      </c>
      <c r="C28" s="100">
        <v>154.38</v>
      </c>
      <c r="D28" s="100">
        <v>184.46</v>
      </c>
      <c r="E28" s="100">
        <v>301.83</v>
      </c>
      <c r="F28" s="100">
        <v>311.19</v>
      </c>
      <c r="G28" s="100">
        <v>359.3</v>
      </c>
      <c r="H28" s="100">
        <v>317.94</v>
      </c>
      <c r="I28" s="100">
        <v>318.68</v>
      </c>
      <c r="J28" s="100">
        <v>375.34</v>
      </c>
      <c r="K28" s="100">
        <v>308.98</v>
      </c>
      <c r="L28" s="100">
        <v>288.07</v>
      </c>
      <c r="M28" s="100">
        <v>396.39</v>
      </c>
      <c r="N28" s="100">
        <v>253.34</v>
      </c>
      <c r="O28" s="100">
        <v>230.68</v>
      </c>
      <c r="P28" s="100">
        <v>205.32</v>
      </c>
      <c r="Q28" s="100">
        <v>16.68</v>
      </c>
      <c r="R28" s="100">
        <v>12.15</v>
      </c>
      <c r="S28" s="100">
        <v>10.8</v>
      </c>
      <c r="T28" s="100">
        <v>14.56</v>
      </c>
      <c r="U28" s="100">
        <v>13.98</v>
      </c>
      <c r="V28" s="100">
        <v>3.93</v>
      </c>
      <c r="W28" s="100">
        <v>7.05</v>
      </c>
      <c r="X28" s="100">
        <v>10.06</v>
      </c>
      <c r="Y28" s="100">
        <v>5.5</v>
      </c>
      <c r="Z28" s="100">
        <v>7</v>
      </c>
      <c r="AA28" s="100">
        <v>9.29</v>
      </c>
      <c r="AB28" s="100">
        <v>4.4</v>
      </c>
      <c r="AC28" s="100">
        <v>1.94</v>
      </c>
      <c r="AD28" s="100">
        <v>6.79</v>
      </c>
      <c r="AE28" s="100">
        <v>4.19</v>
      </c>
      <c r="AF28" s="100">
        <v>1.86</v>
      </c>
      <c r="AG28" s="100">
        <v>2.3</v>
      </c>
      <c r="AH28" s="100">
        <v>1.15</v>
      </c>
      <c r="AI28" s="100">
        <v>2.81</v>
      </c>
      <c r="AJ28" s="100">
        <v>4.47</v>
      </c>
      <c r="AK28" s="100">
        <v>3.81</v>
      </c>
      <c r="AL28" s="100">
        <v>1.47</v>
      </c>
      <c r="AM28" s="100">
        <v>0.81</v>
      </c>
      <c r="AN28" s="100">
        <v>7.48</v>
      </c>
      <c r="AO28" s="100">
        <v>1.88</v>
      </c>
      <c r="AP28" s="100">
        <v>5.06</v>
      </c>
      <c r="AQ28" s="100">
        <v>2.13</v>
      </c>
      <c r="AR28" s="100">
        <v>4.69</v>
      </c>
      <c r="AS28" s="100">
        <v>192.73</v>
      </c>
      <c r="AT28" s="100">
        <v>196.6</v>
      </c>
      <c r="AU28" s="100">
        <v>199.13</v>
      </c>
      <c r="AV28" s="100">
        <v>269.54</v>
      </c>
      <c r="AW28" s="100">
        <v>36.57</v>
      </c>
      <c r="AX28" s="100">
        <v>1794.67</v>
      </c>
      <c r="AY28" s="100">
        <v>1546.13</v>
      </c>
      <c r="AZ28" s="100">
        <v>1428.31</v>
      </c>
      <c r="BA28" s="100">
        <v>1324.26</v>
      </c>
      <c r="BB28" s="100">
        <v>1313.99</v>
      </c>
      <c r="BC28" s="100">
        <v>1360.5</v>
      </c>
      <c r="BD28" s="100">
        <v>1485.74</v>
      </c>
      <c r="BE28" s="100">
        <v>1568.71</v>
      </c>
      <c r="BF28" s="100">
        <v>1514.82</v>
      </c>
      <c r="BG28" s="100">
        <v>1418.35</v>
      </c>
      <c r="BH28" s="100">
        <v>1143.43</v>
      </c>
      <c r="BI28" s="100">
        <v>1040.85</v>
      </c>
      <c r="BJ28" s="100">
        <v>844.27</v>
      </c>
      <c r="BK28" s="100">
        <v>64.66</v>
      </c>
      <c r="BL28" s="100">
        <v>62.61</v>
      </c>
      <c r="BM28" s="100">
        <v>60.05</v>
      </c>
      <c r="BN28" s="100">
        <v>43.69</v>
      </c>
      <c r="BO28" s="100">
        <v>42.78</v>
      </c>
      <c r="BP28" s="100">
        <v>49.65</v>
      </c>
      <c r="BQ28" s="100">
        <v>39.34</v>
      </c>
      <c r="BR28" s="100">
        <v>50.43</v>
      </c>
      <c r="BS28" s="100">
        <v>55.6</v>
      </c>
      <c r="BT28" s="100">
        <v>39.2</v>
      </c>
      <c r="BU28" s="100">
        <v>27.42</v>
      </c>
      <c r="BV28" s="100">
        <v>21.2</v>
      </c>
      <c r="BW28" s="100">
        <v>10.29</v>
      </c>
      <c r="BX28" s="107">
        <f t="shared" si="0"/>
        <v>23419.659999999996</v>
      </c>
    </row>
    <row r="29" spans="1:76" ht="15.75">
      <c r="A29" s="106">
        <v>28</v>
      </c>
      <c r="B29" s="106" t="s">
        <v>39</v>
      </c>
      <c r="C29" s="100">
        <v>43.35</v>
      </c>
      <c r="D29" s="100">
        <v>94.56</v>
      </c>
      <c r="E29" s="100">
        <v>128.8</v>
      </c>
      <c r="F29" s="100">
        <v>110.71</v>
      </c>
      <c r="G29" s="100">
        <v>145.06</v>
      </c>
      <c r="H29" s="100">
        <v>153.72</v>
      </c>
      <c r="I29" s="100">
        <v>164.16</v>
      </c>
      <c r="J29" s="100">
        <v>161.15</v>
      </c>
      <c r="K29" s="100">
        <v>178.75</v>
      </c>
      <c r="L29" s="100">
        <v>156.09</v>
      </c>
      <c r="M29" s="100">
        <v>201.93</v>
      </c>
      <c r="N29" s="100">
        <v>157.65</v>
      </c>
      <c r="O29" s="100">
        <v>102.78</v>
      </c>
      <c r="P29" s="100">
        <v>93.39</v>
      </c>
      <c r="Q29" s="100">
        <v>16.79</v>
      </c>
      <c r="R29" s="100">
        <v>8.71</v>
      </c>
      <c r="S29" s="100">
        <v>8.61</v>
      </c>
      <c r="T29" s="100">
        <v>4.9</v>
      </c>
      <c r="U29" s="100">
        <v>10.05</v>
      </c>
      <c r="V29" s="100">
        <v>6.46</v>
      </c>
      <c r="W29" s="100">
        <v>6.6</v>
      </c>
      <c r="X29" s="100">
        <v>13.37</v>
      </c>
      <c r="Y29" s="100">
        <v>4.86</v>
      </c>
      <c r="Z29" s="100">
        <v>20.52</v>
      </c>
      <c r="AA29" s="100">
        <v>11.45</v>
      </c>
      <c r="AB29" s="100">
        <v>7.66</v>
      </c>
      <c r="AC29" s="100">
        <v>3.78</v>
      </c>
      <c r="AD29" s="100">
        <v>8.03</v>
      </c>
      <c r="AE29" s="100">
        <v>3.72</v>
      </c>
      <c r="AF29" s="100">
        <v>5.25</v>
      </c>
      <c r="AG29" s="100">
        <v>0</v>
      </c>
      <c r="AH29" s="100">
        <v>2.15</v>
      </c>
      <c r="AI29" s="100">
        <v>2.04</v>
      </c>
      <c r="AJ29" s="100">
        <v>0.93</v>
      </c>
      <c r="AK29" s="100">
        <v>0.16</v>
      </c>
      <c r="AL29" s="100">
        <v>0</v>
      </c>
      <c r="AM29" s="100">
        <v>1.97</v>
      </c>
      <c r="AN29" s="100">
        <v>5.22</v>
      </c>
      <c r="AO29" s="100">
        <v>1.89</v>
      </c>
      <c r="AP29" s="100">
        <v>3.46</v>
      </c>
      <c r="AQ29" s="100">
        <v>4.8</v>
      </c>
      <c r="AR29" s="100">
        <v>3.37</v>
      </c>
      <c r="AS29" s="100">
        <v>92.7</v>
      </c>
      <c r="AT29" s="100">
        <v>54.66</v>
      </c>
      <c r="AU29" s="100">
        <v>73.01</v>
      </c>
      <c r="AV29" s="100">
        <v>133.86</v>
      </c>
      <c r="AW29" s="100">
        <v>29.16</v>
      </c>
      <c r="AX29" s="100">
        <v>952.13</v>
      </c>
      <c r="AY29" s="100">
        <v>896.77</v>
      </c>
      <c r="AZ29" s="100">
        <v>779.64</v>
      </c>
      <c r="BA29" s="100">
        <v>746.66</v>
      </c>
      <c r="BB29" s="100">
        <v>721.14</v>
      </c>
      <c r="BC29" s="100">
        <v>746.97</v>
      </c>
      <c r="BD29" s="100">
        <v>766.33</v>
      </c>
      <c r="BE29" s="100">
        <v>726.28</v>
      </c>
      <c r="BF29" s="100">
        <v>755.62</v>
      </c>
      <c r="BG29" s="100">
        <v>792.53</v>
      </c>
      <c r="BH29" s="100">
        <v>615.7</v>
      </c>
      <c r="BI29" s="100">
        <v>520.38</v>
      </c>
      <c r="BJ29" s="100">
        <v>447.38</v>
      </c>
      <c r="BK29" s="100">
        <v>177.56</v>
      </c>
      <c r="BL29" s="100">
        <v>108.75</v>
      </c>
      <c r="BM29" s="100">
        <v>85.5</v>
      </c>
      <c r="BN29" s="100">
        <v>45.02</v>
      </c>
      <c r="BO29" s="100">
        <v>22.71</v>
      </c>
      <c r="BP29" s="100">
        <v>19.42</v>
      </c>
      <c r="BQ29" s="100">
        <v>20.15</v>
      </c>
      <c r="BR29" s="100">
        <v>15.13</v>
      </c>
      <c r="BS29" s="100">
        <v>15.72</v>
      </c>
      <c r="BT29" s="100">
        <v>31.3</v>
      </c>
      <c r="BU29" s="100">
        <v>20.16</v>
      </c>
      <c r="BV29" s="100">
        <v>12.89</v>
      </c>
      <c r="BW29" s="100">
        <v>6.64</v>
      </c>
      <c r="BX29" s="107">
        <f t="shared" si="0"/>
        <v>12490.719999999998</v>
      </c>
    </row>
    <row r="30" spans="1:76" ht="15.75">
      <c r="A30" s="106">
        <v>29</v>
      </c>
      <c r="B30" s="106" t="s">
        <v>40</v>
      </c>
      <c r="C30" s="100">
        <v>1217.06</v>
      </c>
      <c r="D30" s="100">
        <v>1710.47</v>
      </c>
      <c r="E30" s="100">
        <v>2809.91</v>
      </c>
      <c r="F30" s="100">
        <v>3054.39</v>
      </c>
      <c r="G30" s="100">
        <v>3520.18</v>
      </c>
      <c r="H30" s="100">
        <v>3446.48</v>
      </c>
      <c r="I30" s="100">
        <v>3514.25</v>
      </c>
      <c r="J30" s="100">
        <v>3428.36</v>
      </c>
      <c r="K30" s="100">
        <v>3463.99</v>
      </c>
      <c r="L30" s="100">
        <v>2023.64</v>
      </c>
      <c r="M30" s="100">
        <v>2071.55</v>
      </c>
      <c r="N30" s="100">
        <v>1584.58</v>
      </c>
      <c r="O30" s="100">
        <v>1457.27</v>
      </c>
      <c r="P30" s="100">
        <v>1367.19</v>
      </c>
      <c r="Q30" s="100">
        <v>72.59</v>
      </c>
      <c r="R30" s="100">
        <v>62.99</v>
      </c>
      <c r="S30" s="100">
        <v>70.21</v>
      </c>
      <c r="T30" s="100">
        <v>84.05</v>
      </c>
      <c r="U30" s="100">
        <v>61.74</v>
      </c>
      <c r="V30" s="100">
        <v>52.39</v>
      </c>
      <c r="W30" s="100">
        <v>69.63</v>
      </c>
      <c r="X30" s="100">
        <v>96.19</v>
      </c>
      <c r="Y30" s="100">
        <v>94.37</v>
      </c>
      <c r="Z30" s="100">
        <v>112.96</v>
      </c>
      <c r="AA30" s="100">
        <v>88.71</v>
      </c>
      <c r="AB30" s="100">
        <v>86.59</v>
      </c>
      <c r="AC30" s="100">
        <v>52.57</v>
      </c>
      <c r="AD30" s="100">
        <v>190.93</v>
      </c>
      <c r="AE30" s="100">
        <v>19</v>
      </c>
      <c r="AF30" s="100">
        <v>9.27</v>
      </c>
      <c r="AG30" s="100">
        <v>7.23</v>
      </c>
      <c r="AH30" s="100">
        <v>7.46</v>
      </c>
      <c r="AI30" s="100">
        <v>14.12</v>
      </c>
      <c r="AJ30" s="100">
        <v>22.17</v>
      </c>
      <c r="AK30" s="100">
        <v>32.95</v>
      </c>
      <c r="AL30" s="100">
        <v>26.45</v>
      </c>
      <c r="AM30" s="100">
        <v>30.85</v>
      </c>
      <c r="AN30" s="100">
        <v>34.07</v>
      </c>
      <c r="AO30" s="100">
        <v>49.53</v>
      </c>
      <c r="AP30" s="100">
        <v>34.9</v>
      </c>
      <c r="AQ30" s="100">
        <v>29.38</v>
      </c>
      <c r="AR30" s="100">
        <v>48.11</v>
      </c>
      <c r="AS30" s="100">
        <v>1419.51</v>
      </c>
      <c r="AT30" s="100">
        <v>1065.74</v>
      </c>
      <c r="AU30" s="100">
        <v>1498.53</v>
      </c>
      <c r="AV30" s="100">
        <v>2272.12</v>
      </c>
      <c r="AW30" s="100">
        <v>176.64</v>
      </c>
      <c r="AX30" s="100">
        <v>12156.69</v>
      </c>
      <c r="AY30" s="100">
        <v>11423.54</v>
      </c>
      <c r="AZ30" s="100">
        <v>10258.18</v>
      </c>
      <c r="BA30" s="100">
        <v>9791.02</v>
      </c>
      <c r="BB30" s="100">
        <v>9246.23</v>
      </c>
      <c r="BC30" s="100">
        <v>9544.01</v>
      </c>
      <c r="BD30" s="100">
        <v>10677.48</v>
      </c>
      <c r="BE30" s="100">
        <v>10795.25</v>
      </c>
      <c r="BF30" s="100">
        <v>12028.68</v>
      </c>
      <c r="BG30" s="100">
        <v>11370.99</v>
      </c>
      <c r="BH30" s="100">
        <v>9886.32</v>
      </c>
      <c r="BI30" s="100">
        <v>8857.18</v>
      </c>
      <c r="BJ30" s="100">
        <v>7047.84</v>
      </c>
      <c r="BK30" s="100">
        <v>2925.63</v>
      </c>
      <c r="BL30" s="100">
        <v>2702.87</v>
      </c>
      <c r="BM30" s="100">
        <v>2135.13</v>
      </c>
      <c r="BN30" s="100">
        <v>1872.93</v>
      </c>
      <c r="BO30" s="100">
        <v>1478.72</v>
      </c>
      <c r="BP30" s="100">
        <v>1082.73</v>
      </c>
      <c r="BQ30" s="100">
        <v>822.69</v>
      </c>
      <c r="BR30" s="100">
        <v>712.92</v>
      </c>
      <c r="BS30" s="100">
        <v>740.7</v>
      </c>
      <c r="BT30" s="100">
        <v>611.32</v>
      </c>
      <c r="BU30" s="100">
        <v>574.38</v>
      </c>
      <c r="BV30" s="100">
        <v>461.43</v>
      </c>
      <c r="BW30" s="100">
        <v>274.21</v>
      </c>
      <c r="BX30" s="107">
        <f t="shared" si="0"/>
        <v>192142.33999999997</v>
      </c>
    </row>
    <row r="31" spans="1:76" ht="15.75">
      <c r="A31" s="106">
        <v>30</v>
      </c>
      <c r="B31" s="106" t="s">
        <v>41</v>
      </c>
      <c r="C31" s="100">
        <v>10.16</v>
      </c>
      <c r="D31" s="100">
        <v>44.03</v>
      </c>
      <c r="E31" s="100">
        <v>44.32</v>
      </c>
      <c r="F31" s="100">
        <v>50.26</v>
      </c>
      <c r="G31" s="100">
        <v>45.4</v>
      </c>
      <c r="H31" s="100">
        <v>42.42</v>
      </c>
      <c r="I31" s="100">
        <v>39.52</v>
      </c>
      <c r="J31" s="100">
        <v>44.77</v>
      </c>
      <c r="K31" s="100">
        <v>30.09</v>
      </c>
      <c r="L31" s="100">
        <v>41.66</v>
      </c>
      <c r="M31" s="100">
        <v>39.79</v>
      </c>
      <c r="N31" s="100">
        <v>39.87</v>
      </c>
      <c r="O31" s="100">
        <v>22.66</v>
      </c>
      <c r="P31" s="100">
        <v>18.73</v>
      </c>
      <c r="Q31" s="100">
        <v>1.75</v>
      </c>
      <c r="R31" s="100">
        <v>0</v>
      </c>
      <c r="S31" s="100">
        <v>0.96</v>
      </c>
      <c r="T31" s="100">
        <v>0</v>
      </c>
      <c r="U31" s="100">
        <v>1.09</v>
      </c>
      <c r="V31" s="100">
        <v>1.14</v>
      </c>
      <c r="W31" s="100">
        <v>2.55</v>
      </c>
      <c r="X31" s="100">
        <v>0</v>
      </c>
      <c r="Y31" s="100">
        <v>1.15</v>
      </c>
      <c r="Z31" s="100">
        <v>0</v>
      </c>
      <c r="AA31" s="100">
        <v>0</v>
      </c>
      <c r="AB31" s="100">
        <v>0</v>
      </c>
      <c r="AC31" s="100">
        <v>0</v>
      </c>
      <c r="AD31" s="100">
        <v>1.9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39.99</v>
      </c>
      <c r="AT31" s="100">
        <v>38.82</v>
      </c>
      <c r="AU31" s="100">
        <v>24.2</v>
      </c>
      <c r="AV31" s="100">
        <v>25.62</v>
      </c>
      <c r="AW31" s="100">
        <v>0</v>
      </c>
      <c r="AX31" s="100">
        <v>254.93</v>
      </c>
      <c r="AY31" s="100">
        <v>223.46</v>
      </c>
      <c r="AZ31" s="100">
        <v>230.33</v>
      </c>
      <c r="BA31" s="100">
        <v>233.19</v>
      </c>
      <c r="BB31" s="100">
        <v>219.54</v>
      </c>
      <c r="BC31" s="100">
        <v>244.98</v>
      </c>
      <c r="BD31" s="100">
        <v>209.14</v>
      </c>
      <c r="BE31" s="100">
        <v>248.92</v>
      </c>
      <c r="BF31" s="100">
        <v>222.99</v>
      </c>
      <c r="BG31" s="100">
        <v>199.22</v>
      </c>
      <c r="BH31" s="100">
        <v>182.8</v>
      </c>
      <c r="BI31" s="100">
        <v>162.48</v>
      </c>
      <c r="BJ31" s="100">
        <v>149.29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0.42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7">
        <f t="shared" si="0"/>
        <v>3434.54</v>
      </c>
    </row>
    <row r="32" spans="1:76" ht="15.75">
      <c r="A32" s="106">
        <v>31</v>
      </c>
      <c r="B32" s="106" t="s">
        <v>42</v>
      </c>
      <c r="C32" s="100">
        <v>75.55</v>
      </c>
      <c r="D32" s="100">
        <v>117.98</v>
      </c>
      <c r="E32" s="100">
        <v>157.73</v>
      </c>
      <c r="F32" s="100">
        <v>111.22</v>
      </c>
      <c r="G32" s="100">
        <v>183.37</v>
      </c>
      <c r="H32" s="100">
        <v>233.04</v>
      </c>
      <c r="I32" s="100">
        <v>244</v>
      </c>
      <c r="J32" s="100">
        <v>233.48</v>
      </c>
      <c r="K32" s="100">
        <v>249.73</v>
      </c>
      <c r="L32" s="100">
        <v>277.21</v>
      </c>
      <c r="M32" s="100">
        <v>356.17</v>
      </c>
      <c r="N32" s="100">
        <v>256.56</v>
      </c>
      <c r="O32" s="100">
        <v>219.89</v>
      </c>
      <c r="P32" s="100">
        <v>231.73</v>
      </c>
      <c r="Q32" s="100">
        <v>8.58</v>
      </c>
      <c r="R32" s="100">
        <v>4.83</v>
      </c>
      <c r="S32" s="100">
        <v>7.3</v>
      </c>
      <c r="T32" s="100">
        <v>7.6</v>
      </c>
      <c r="U32" s="100">
        <v>10.71</v>
      </c>
      <c r="V32" s="100">
        <v>6.88</v>
      </c>
      <c r="W32" s="100">
        <v>2.92</v>
      </c>
      <c r="X32" s="100">
        <v>9.02</v>
      </c>
      <c r="Y32" s="100">
        <v>4.97</v>
      </c>
      <c r="Z32" s="100">
        <v>5.02</v>
      </c>
      <c r="AA32" s="100">
        <v>15.87</v>
      </c>
      <c r="AB32" s="100">
        <v>8.94</v>
      </c>
      <c r="AC32" s="100">
        <v>5.57</v>
      </c>
      <c r="AD32" s="100">
        <v>12.67</v>
      </c>
      <c r="AE32" s="100">
        <v>2.14</v>
      </c>
      <c r="AF32" s="100">
        <v>0.2</v>
      </c>
      <c r="AG32" s="100">
        <v>3.61</v>
      </c>
      <c r="AH32" s="100">
        <v>1.55</v>
      </c>
      <c r="AI32" s="100">
        <v>2.24</v>
      </c>
      <c r="AJ32" s="100">
        <v>0</v>
      </c>
      <c r="AK32" s="100">
        <v>8.04</v>
      </c>
      <c r="AL32" s="100">
        <v>2.11</v>
      </c>
      <c r="AM32" s="100">
        <v>0</v>
      </c>
      <c r="AN32" s="100">
        <v>1.99</v>
      </c>
      <c r="AO32" s="100">
        <v>4.58</v>
      </c>
      <c r="AP32" s="100">
        <v>1.78</v>
      </c>
      <c r="AQ32" s="100">
        <v>4.02</v>
      </c>
      <c r="AR32" s="100">
        <v>6.79</v>
      </c>
      <c r="AS32" s="100">
        <v>101.34</v>
      </c>
      <c r="AT32" s="100">
        <v>149.11</v>
      </c>
      <c r="AU32" s="100">
        <v>167.13</v>
      </c>
      <c r="AV32" s="100">
        <v>209.35</v>
      </c>
      <c r="AW32" s="100">
        <v>25.7</v>
      </c>
      <c r="AX32" s="100">
        <v>1201.74</v>
      </c>
      <c r="AY32" s="100">
        <v>1205.02</v>
      </c>
      <c r="AZ32" s="100">
        <v>1131.73</v>
      </c>
      <c r="BA32" s="100">
        <v>1075.62</v>
      </c>
      <c r="BB32" s="100">
        <v>988.92</v>
      </c>
      <c r="BC32" s="100">
        <v>1013.76</v>
      </c>
      <c r="BD32" s="100">
        <v>1038.95</v>
      </c>
      <c r="BE32" s="100">
        <v>1048.18</v>
      </c>
      <c r="BF32" s="100">
        <v>1073.04</v>
      </c>
      <c r="BG32" s="100">
        <v>1126.41</v>
      </c>
      <c r="BH32" s="100">
        <v>884.9</v>
      </c>
      <c r="BI32" s="100">
        <v>804</v>
      </c>
      <c r="BJ32" s="100">
        <v>799.9</v>
      </c>
      <c r="BK32" s="100">
        <v>207.02</v>
      </c>
      <c r="BL32" s="100">
        <v>179.72</v>
      </c>
      <c r="BM32" s="100">
        <v>156.82</v>
      </c>
      <c r="BN32" s="100">
        <v>98.59</v>
      </c>
      <c r="BO32" s="100">
        <v>54.15</v>
      </c>
      <c r="BP32" s="100">
        <v>25.39</v>
      </c>
      <c r="BQ32" s="100">
        <v>29.39</v>
      </c>
      <c r="BR32" s="100">
        <v>24.65</v>
      </c>
      <c r="BS32" s="100">
        <v>19.39</v>
      </c>
      <c r="BT32" s="100">
        <v>42.39</v>
      </c>
      <c r="BU32" s="100">
        <v>23.55</v>
      </c>
      <c r="BV32" s="100">
        <v>27.26</v>
      </c>
      <c r="BW32" s="100">
        <v>21.53</v>
      </c>
      <c r="BX32" s="107">
        <f t="shared" si="0"/>
        <v>18052.239999999998</v>
      </c>
    </row>
    <row r="33" spans="1:76" ht="15.75">
      <c r="A33" s="106">
        <v>32</v>
      </c>
      <c r="B33" s="106" t="s">
        <v>43</v>
      </c>
      <c r="C33" s="100">
        <v>38.5</v>
      </c>
      <c r="D33" s="100">
        <v>103.08</v>
      </c>
      <c r="E33" s="100">
        <v>112.14</v>
      </c>
      <c r="F33" s="100">
        <v>141.43</v>
      </c>
      <c r="G33" s="100">
        <v>120.95</v>
      </c>
      <c r="H33" s="100">
        <v>108.58</v>
      </c>
      <c r="I33" s="100">
        <v>92.12</v>
      </c>
      <c r="J33" s="100">
        <v>85.01</v>
      </c>
      <c r="K33" s="100">
        <v>93.79</v>
      </c>
      <c r="L33" s="100">
        <v>93.04</v>
      </c>
      <c r="M33" s="100">
        <v>108.09</v>
      </c>
      <c r="N33" s="100">
        <v>76.22</v>
      </c>
      <c r="O33" s="100">
        <v>54.84</v>
      </c>
      <c r="P33" s="100">
        <v>56.87</v>
      </c>
      <c r="Q33" s="100">
        <v>12.05</v>
      </c>
      <c r="R33" s="100">
        <v>2.67</v>
      </c>
      <c r="S33" s="100">
        <v>2.64</v>
      </c>
      <c r="T33" s="100">
        <v>6.66</v>
      </c>
      <c r="U33" s="100">
        <v>8.16</v>
      </c>
      <c r="V33" s="100">
        <v>3.22</v>
      </c>
      <c r="W33" s="100">
        <v>10.99</v>
      </c>
      <c r="X33" s="100">
        <v>9.78</v>
      </c>
      <c r="Y33" s="100">
        <v>12.42</v>
      </c>
      <c r="Z33" s="100">
        <v>13.29</v>
      </c>
      <c r="AA33" s="100">
        <v>20.25</v>
      </c>
      <c r="AB33" s="100">
        <v>11.7</v>
      </c>
      <c r="AC33" s="100">
        <v>7.38</v>
      </c>
      <c r="AD33" s="100">
        <v>1.05</v>
      </c>
      <c r="AE33" s="100">
        <v>0</v>
      </c>
      <c r="AF33" s="100">
        <v>0.09</v>
      </c>
      <c r="AG33" s="100">
        <v>0</v>
      </c>
      <c r="AH33" s="100">
        <v>0.13</v>
      </c>
      <c r="AI33" s="100">
        <v>0</v>
      </c>
      <c r="AJ33" s="100">
        <v>1.07</v>
      </c>
      <c r="AK33" s="100">
        <v>0.99</v>
      </c>
      <c r="AL33" s="100">
        <v>0.25</v>
      </c>
      <c r="AM33" s="100">
        <v>0</v>
      </c>
      <c r="AN33" s="100">
        <v>1.2</v>
      </c>
      <c r="AO33" s="100">
        <v>0</v>
      </c>
      <c r="AP33" s="100">
        <v>0.31</v>
      </c>
      <c r="AQ33" s="100">
        <v>0</v>
      </c>
      <c r="AR33" s="100">
        <v>0.14</v>
      </c>
      <c r="AS33" s="100">
        <v>98.75</v>
      </c>
      <c r="AT33" s="100">
        <v>55.22</v>
      </c>
      <c r="AU33" s="100">
        <v>68.38</v>
      </c>
      <c r="AV33" s="100">
        <v>79.63</v>
      </c>
      <c r="AW33" s="100">
        <v>6.78</v>
      </c>
      <c r="AX33" s="100">
        <v>572.57</v>
      </c>
      <c r="AY33" s="100">
        <v>496.3</v>
      </c>
      <c r="AZ33" s="100">
        <v>469.92</v>
      </c>
      <c r="BA33" s="100">
        <v>433.59</v>
      </c>
      <c r="BB33" s="100">
        <v>435.55</v>
      </c>
      <c r="BC33" s="100">
        <v>407.72</v>
      </c>
      <c r="BD33" s="100">
        <v>461.71</v>
      </c>
      <c r="BE33" s="100">
        <v>437.89</v>
      </c>
      <c r="BF33" s="100">
        <v>437.33</v>
      </c>
      <c r="BG33" s="100">
        <v>343.96</v>
      </c>
      <c r="BH33" s="100">
        <v>314.15</v>
      </c>
      <c r="BI33" s="100">
        <v>287.23</v>
      </c>
      <c r="BJ33" s="100">
        <v>243.88</v>
      </c>
      <c r="BK33" s="100">
        <v>10.48</v>
      </c>
      <c r="BL33" s="100">
        <v>4.64</v>
      </c>
      <c r="BM33" s="100">
        <v>6.34</v>
      </c>
      <c r="BN33" s="100">
        <v>5.53</v>
      </c>
      <c r="BO33" s="100">
        <v>4.43</v>
      </c>
      <c r="BP33" s="100">
        <v>5.98</v>
      </c>
      <c r="BQ33" s="100">
        <v>2.13</v>
      </c>
      <c r="BR33" s="100">
        <v>3.74</v>
      </c>
      <c r="BS33" s="100">
        <v>0</v>
      </c>
      <c r="BT33" s="100">
        <v>0.92</v>
      </c>
      <c r="BU33" s="100">
        <v>0</v>
      </c>
      <c r="BV33" s="100">
        <v>1.64</v>
      </c>
      <c r="BW33" s="100">
        <v>3.89</v>
      </c>
      <c r="BX33" s="107">
        <f t="shared" si="0"/>
        <v>7111.380000000001</v>
      </c>
    </row>
    <row r="34" spans="1:76" ht="15.75">
      <c r="A34" s="106">
        <v>33</v>
      </c>
      <c r="B34" s="106" t="s">
        <v>44</v>
      </c>
      <c r="C34" s="100">
        <v>68.84</v>
      </c>
      <c r="D34" s="100">
        <v>9.78</v>
      </c>
      <c r="E34" s="100">
        <v>11.04</v>
      </c>
      <c r="F34" s="100">
        <v>10.33</v>
      </c>
      <c r="G34" s="100">
        <v>17.57</v>
      </c>
      <c r="H34" s="100">
        <v>6.73</v>
      </c>
      <c r="I34" s="100">
        <v>11.7</v>
      </c>
      <c r="J34" s="100">
        <v>10.99</v>
      </c>
      <c r="K34" s="100">
        <v>16.04</v>
      </c>
      <c r="L34" s="100">
        <v>13.28</v>
      </c>
      <c r="M34" s="100">
        <v>30.37</v>
      </c>
      <c r="N34" s="100">
        <v>11.93</v>
      </c>
      <c r="O34" s="100">
        <v>10.32</v>
      </c>
      <c r="P34" s="100">
        <v>4.57</v>
      </c>
      <c r="Q34" s="100">
        <v>0</v>
      </c>
      <c r="R34" s="100">
        <v>0</v>
      </c>
      <c r="S34" s="100">
        <v>1.31</v>
      </c>
      <c r="T34" s="100">
        <v>1.17</v>
      </c>
      <c r="U34" s="100">
        <v>0</v>
      </c>
      <c r="V34" s="100">
        <v>0.95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0.15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0.19</v>
      </c>
      <c r="AR34" s="100">
        <v>0</v>
      </c>
      <c r="AS34" s="100">
        <v>4.3</v>
      </c>
      <c r="AT34" s="100">
        <v>9.73</v>
      </c>
      <c r="AU34" s="100">
        <v>7.29</v>
      </c>
      <c r="AV34" s="100">
        <v>24.5</v>
      </c>
      <c r="AW34" s="100">
        <v>0</v>
      </c>
      <c r="AX34" s="100">
        <v>102.75</v>
      </c>
      <c r="AY34" s="100">
        <v>95.15</v>
      </c>
      <c r="AZ34" s="100">
        <v>71.98</v>
      </c>
      <c r="BA34" s="100">
        <v>79.48</v>
      </c>
      <c r="BB34" s="100">
        <v>59.3</v>
      </c>
      <c r="BC34" s="100">
        <v>53.93</v>
      </c>
      <c r="BD34" s="100">
        <v>57.36</v>
      </c>
      <c r="BE34" s="100">
        <v>69.22</v>
      </c>
      <c r="BF34" s="100">
        <v>53.73</v>
      </c>
      <c r="BG34" s="100">
        <v>48.91</v>
      </c>
      <c r="BH34" s="100">
        <v>36.25</v>
      </c>
      <c r="BI34" s="100">
        <v>33.78</v>
      </c>
      <c r="BJ34" s="100">
        <v>6.96</v>
      </c>
      <c r="BK34" s="100">
        <v>8.25</v>
      </c>
      <c r="BL34" s="100">
        <v>3.08</v>
      </c>
      <c r="BM34" s="100">
        <v>0.93</v>
      </c>
      <c r="BN34" s="100">
        <v>1.32</v>
      </c>
      <c r="BO34" s="100">
        <v>0.68</v>
      </c>
      <c r="BP34" s="100">
        <v>0.72</v>
      </c>
      <c r="BQ34" s="100">
        <v>3.98</v>
      </c>
      <c r="BR34" s="100">
        <v>0.89</v>
      </c>
      <c r="BS34" s="100">
        <v>0</v>
      </c>
      <c r="BT34" s="100">
        <v>0</v>
      </c>
      <c r="BU34" s="100">
        <v>0</v>
      </c>
      <c r="BV34" s="100">
        <v>0.21</v>
      </c>
      <c r="BW34" s="100">
        <v>0</v>
      </c>
      <c r="BX34" s="107">
        <f t="shared" si="0"/>
        <v>1071.9400000000003</v>
      </c>
    </row>
    <row r="35" spans="1:76" ht="15.75">
      <c r="A35" s="106">
        <v>34</v>
      </c>
      <c r="B35" s="106" t="s">
        <v>45</v>
      </c>
      <c r="C35" s="100">
        <v>8.58</v>
      </c>
      <c r="D35" s="100">
        <v>12.83</v>
      </c>
      <c r="E35" s="100">
        <v>19.95</v>
      </c>
      <c r="F35" s="100">
        <v>14.58</v>
      </c>
      <c r="G35" s="100">
        <v>16.43</v>
      </c>
      <c r="H35" s="100">
        <v>10.98</v>
      </c>
      <c r="I35" s="100">
        <v>20.38</v>
      </c>
      <c r="J35" s="100">
        <v>12.43</v>
      </c>
      <c r="K35" s="100">
        <v>17.34</v>
      </c>
      <c r="L35" s="100">
        <v>6.77</v>
      </c>
      <c r="M35" s="100">
        <v>10.37</v>
      </c>
      <c r="N35" s="100">
        <v>6.67</v>
      </c>
      <c r="O35" s="100">
        <v>13.9</v>
      </c>
      <c r="P35" s="100">
        <v>7.44</v>
      </c>
      <c r="Q35" s="100">
        <v>0</v>
      </c>
      <c r="R35" s="100">
        <v>0</v>
      </c>
      <c r="S35" s="100">
        <v>0.98</v>
      </c>
      <c r="T35" s="100">
        <v>0.88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0.95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12.29</v>
      </c>
      <c r="AT35" s="100">
        <v>6.46</v>
      </c>
      <c r="AU35" s="100">
        <v>8.48</v>
      </c>
      <c r="AV35" s="100">
        <v>8.38</v>
      </c>
      <c r="AW35" s="100">
        <v>2.42</v>
      </c>
      <c r="AX35" s="100">
        <v>69.47</v>
      </c>
      <c r="AY35" s="100">
        <v>71.03</v>
      </c>
      <c r="AZ35" s="100">
        <v>91.41</v>
      </c>
      <c r="BA35" s="100">
        <v>75.47</v>
      </c>
      <c r="BB35" s="100">
        <v>77.7</v>
      </c>
      <c r="BC35" s="100">
        <v>85.02</v>
      </c>
      <c r="BD35" s="100">
        <v>81.18</v>
      </c>
      <c r="BE35" s="100">
        <v>66.17</v>
      </c>
      <c r="BF35" s="100">
        <v>69.49</v>
      </c>
      <c r="BG35" s="100">
        <v>54.95</v>
      </c>
      <c r="BH35" s="100">
        <v>58.76</v>
      </c>
      <c r="BI35" s="100">
        <v>40.97</v>
      </c>
      <c r="BJ35" s="100">
        <v>37.63</v>
      </c>
      <c r="BK35" s="100">
        <v>13.6</v>
      </c>
      <c r="BL35" s="100">
        <v>11.11</v>
      </c>
      <c r="BM35" s="100">
        <v>6.38</v>
      </c>
      <c r="BN35" s="100">
        <v>2.26</v>
      </c>
      <c r="BO35" s="100">
        <v>1.12</v>
      </c>
      <c r="BP35" s="100">
        <v>2.58</v>
      </c>
      <c r="BQ35" s="100">
        <v>0.98</v>
      </c>
      <c r="BR35" s="100">
        <v>0.96</v>
      </c>
      <c r="BS35" s="100">
        <v>1.9</v>
      </c>
      <c r="BT35" s="100">
        <v>0</v>
      </c>
      <c r="BU35" s="100">
        <v>1.39</v>
      </c>
      <c r="BV35" s="100">
        <v>0.86</v>
      </c>
      <c r="BW35" s="100">
        <v>0</v>
      </c>
      <c r="BX35" s="107">
        <f t="shared" si="0"/>
        <v>1141.8799999999999</v>
      </c>
    </row>
    <row r="36" spans="1:76" ht="15.75">
      <c r="A36" s="106">
        <v>35</v>
      </c>
      <c r="B36" s="106" t="s">
        <v>46</v>
      </c>
      <c r="C36" s="100">
        <v>209.51</v>
      </c>
      <c r="D36" s="100">
        <v>305.63</v>
      </c>
      <c r="E36" s="100">
        <v>448.52</v>
      </c>
      <c r="F36" s="100">
        <v>506.65</v>
      </c>
      <c r="G36" s="100">
        <v>559.64</v>
      </c>
      <c r="H36" s="100">
        <v>558.42</v>
      </c>
      <c r="I36" s="100">
        <v>579.32</v>
      </c>
      <c r="J36" s="100">
        <v>492.91</v>
      </c>
      <c r="K36" s="100">
        <v>619.38</v>
      </c>
      <c r="L36" s="100">
        <v>575.69</v>
      </c>
      <c r="M36" s="100">
        <v>522.22</v>
      </c>
      <c r="N36" s="100">
        <v>477.43</v>
      </c>
      <c r="O36" s="100">
        <v>430.63</v>
      </c>
      <c r="P36" s="100">
        <v>389.59</v>
      </c>
      <c r="Q36" s="100">
        <v>19.31</v>
      </c>
      <c r="R36" s="100">
        <v>23.34</v>
      </c>
      <c r="S36" s="100">
        <v>8.44</v>
      </c>
      <c r="T36" s="100">
        <v>18.93</v>
      </c>
      <c r="U36" s="100">
        <v>31.5</v>
      </c>
      <c r="V36" s="100">
        <v>8.24</v>
      </c>
      <c r="W36" s="100">
        <v>11.72</v>
      </c>
      <c r="X36" s="100">
        <v>19.13</v>
      </c>
      <c r="Y36" s="100">
        <v>19</v>
      </c>
      <c r="Z36" s="100">
        <v>19.38</v>
      </c>
      <c r="AA36" s="100">
        <v>12.03</v>
      </c>
      <c r="AB36" s="100">
        <v>12.55</v>
      </c>
      <c r="AC36" s="100">
        <v>10.53</v>
      </c>
      <c r="AD36" s="100">
        <v>22.63</v>
      </c>
      <c r="AE36" s="100">
        <v>5.76</v>
      </c>
      <c r="AF36" s="100">
        <v>0</v>
      </c>
      <c r="AG36" s="100">
        <v>0</v>
      </c>
      <c r="AH36" s="100">
        <v>4.25</v>
      </c>
      <c r="AI36" s="100">
        <v>3.11</v>
      </c>
      <c r="AJ36" s="100">
        <v>1.53</v>
      </c>
      <c r="AK36" s="100">
        <v>2.13</v>
      </c>
      <c r="AL36" s="100">
        <v>1.95</v>
      </c>
      <c r="AM36" s="100">
        <v>3.75</v>
      </c>
      <c r="AN36" s="100">
        <v>4.52</v>
      </c>
      <c r="AO36" s="100">
        <v>4.29</v>
      </c>
      <c r="AP36" s="100">
        <v>2.89</v>
      </c>
      <c r="AQ36" s="100">
        <v>2.88</v>
      </c>
      <c r="AR36" s="100">
        <v>6.14</v>
      </c>
      <c r="AS36" s="100">
        <v>408.7</v>
      </c>
      <c r="AT36" s="100">
        <v>422.85</v>
      </c>
      <c r="AU36" s="100">
        <v>391.32</v>
      </c>
      <c r="AV36" s="100">
        <v>394.12</v>
      </c>
      <c r="AW36" s="100">
        <v>61</v>
      </c>
      <c r="AX36" s="100">
        <v>3341.85</v>
      </c>
      <c r="AY36" s="100">
        <v>3099.98</v>
      </c>
      <c r="AZ36" s="100">
        <v>2757.71</v>
      </c>
      <c r="BA36" s="100">
        <v>2841.99</v>
      </c>
      <c r="BB36" s="100">
        <v>2511.18</v>
      </c>
      <c r="BC36" s="100">
        <v>2589.79</v>
      </c>
      <c r="BD36" s="100">
        <v>2711.45</v>
      </c>
      <c r="BE36" s="100">
        <v>2655</v>
      </c>
      <c r="BF36" s="100">
        <v>2709.28</v>
      </c>
      <c r="BG36" s="100">
        <v>2512.58</v>
      </c>
      <c r="BH36" s="100">
        <v>2148.28</v>
      </c>
      <c r="BI36" s="100">
        <v>1916.13</v>
      </c>
      <c r="BJ36" s="100">
        <v>1760.9</v>
      </c>
      <c r="BK36" s="100">
        <v>323.98</v>
      </c>
      <c r="BL36" s="100">
        <v>271.53</v>
      </c>
      <c r="BM36" s="100">
        <v>264.82</v>
      </c>
      <c r="BN36" s="100">
        <v>215.08</v>
      </c>
      <c r="BO36" s="100">
        <v>116.76</v>
      </c>
      <c r="BP36" s="100">
        <v>114.01</v>
      </c>
      <c r="BQ36" s="100">
        <v>45.22</v>
      </c>
      <c r="BR36" s="100">
        <v>36.78</v>
      </c>
      <c r="BS36" s="100">
        <v>53.01</v>
      </c>
      <c r="BT36" s="100">
        <v>72.1</v>
      </c>
      <c r="BU36" s="100">
        <v>48.03</v>
      </c>
      <c r="BV36" s="100">
        <v>42.16</v>
      </c>
      <c r="BW36" s="100">
        <v>41.97</v>
      </c>
      <c r="BX36" s="107">
        <f t="shared" si="0"/>
        <v>43835.03000000002</v>
      </c>
    </row>
    <row r="37" spans="1:76" ht="15.75">
      <c r="A37" s="106">
        <v>36</v>
      </c>
      <c r="B37" s="106" t="s">
        <v>47</v>
      </c>
      <c r="C37" s="100">
        <v>550.23</v>
      </c>
      <c r="D37" s="100">
        <v>772.27</v>
      </c>
      <c r="E37" s="100">
        <v>959.71</v>
      </c>
      <c r="F37" s="100">
        <v>1155.63</v>
      </c>
      <c r="G37" s="100">
        <v>1447.07</v>
      </c>
      <c r="H37" s="100">
        <v>1400.56</v>
      </c>
      <c r="I37" s="100">
        <v>1476.87</v>
      </c>
      <c r="J37" s="100">
        <v>1464.1</v>
      </c>
      <c r="K37" s="100">
        <v>1401.49</v>
      </c>
      <c r="L37" s="100">
        <v>1258.29</v>
      </c>
      <c r="M37" s="100">
        <v>1138.34</v>
      </c>
      <c r="N37" s="100">
        <v>1185.77</v>
      </c>
      <c r="O37" s="100">
        <v>1157.37</v>
      </c>
      <c r="P37" s="100">
        <v>1076.49</v>
      </c>
      <c r="Q37" s="100">
        <v>117.18</v>
      </c>
      <c r="R37" s="100">
        <v>83.5</v>
      </c>
      <c r="S37" s="100">
        <v>70.28</v>
      </c>
      <c r="T37" s="100">
        <v>46.65</v>
      </c>
      <c r="U37" s="100">
        <v>53.53</v>
      </c>
      <c r="V37" s="100">
        <v>45.92</v>
      </c>
      <c r="W37" s="100">
        <v>55.32</v>
      </c>
      <c r="X37" s="100">
        <v>51.49</v>
      </c>
      <c r="Y37" s="100">
        <v>31.78</v>
      </c>
      <c r="Z37" s="100">
        <v>42.58</v>
      </c>
      <c r="AA37" s="100">
        <v>22.01</v>
      </c>
      <c r="AB37" s="100">
        <v>28.57</v>
      </c>
      <c r="AC37" s="100">
        <v>22.5</v>
      </c>
      <c r="AD37" s="100">
        <v>43.15</v>
      </c>
      <c r="AE37" s="100">
        <v>16.04</v>
      </c>
      <c r="AF37" s="100">
        <v>13.54</v>
      </c>
      <c r="AG37" s="100">
        <v>9.18</v>
      </c>
      <c r="AH37" s="100">
        <v>10.58</v>
      </c>
      <c r="AI37" s="100">
        <v>12.54</v>
      </c>
      <c r="AJ37" s="100">
        <v>9.38</v>
      </c>
      <c r="AK37" s="100">
        <v>15.68</v>
      </c>
      <c r="AL37" s="100">
        <v>14.19</v>
      </c>
      <c r="AM37" s="100">
        <v>6.35</v>
      </c>
      <c r="AN37" s="100">
        <v>8.75</v>
      </c>
      <c r="AO37" s="100">
        <v>5.13</v>
      </c>
      <c r="AP37" s="100">
        <v>11.01</v>
      </c>
      <c r="AQ37" s="100">
        <v>6.14</v>
      </c>
      <c r="AR37" s="100">
        <v>17.02</v>
      </c>
      <c r="AS37" s="100">
        <v>530.48</v>
      </c>
      <c r="AT37" s="100">
        <v>404.48</v>
      </c>
      <c r="AU37" s="100">
        <v>373.93</v>
      </c>
      <c r="AV37" s="100">
        <v>532.1</v>
      </c>
      <c r="AW37" s="100">
        <v>123.02</v>
      </c>
      <c r="AX37" s="100">
        <v>6093.77</v>
      </c>
      <c r="AY37" s="100">
        <v>5642.36</v>
      </c>
      <c r="AZ37" s="100">
        <v>4821.69</v>
      </c>
      <c r="BA37" s="100">
        <v>4400.49</v>
      </c>
      <c r="BB37" s="100">
        <v>4268.41</v>
      </c>
      <c r="BC37" s="100">
        <v>4373.99</v>
      </c>
      <c r="BD37" s="100">
        <v>4600.01</v>
      </c>
      <c r="BE37" s="100">
        <v>4427.95</v>
      </c>
      <c r="BF37" s="100">
        <v>4091.53</v>
      </c>
      <c r="BG37" s="100">
        <v>3787.59</v>
      </c>
      <c r="BH37" s="100">
        <v>3747.62</v>
      </c>
      <c r="BI37" s="100">
        <v>3388.49</v>
      </c>
      <c r="BJ37" s="100">
        <v>2818.11</v>
      </c>
      <c r="BK37" s="100">
        <v>1543.62</v>
      </c>
      <c r="BL37" s="100">
        <v>708.82</v>
      </c>
      <c r="BM37" s="100">
        <v>354.93</v>
      </c>
      <c r="BN37" s="100">
        <v>217.88</v>
      </c>
      <c r="BO37" s="100">
        <v>208.21</v>
      </c>
      <c r="BP37" s="100">
        <v>218.34</v>
      </c>
      <c r="BQ37" s="100">
        <v>208.08</v>
      </c>
      <c r="BR37" s="100">
        <v>210.33</v>
      </c>
      <c r="BS37" s="100">
        <v>267.86</v>
      </c>
      <c r="BT37" s="100">
        <v>217.65</v>
      </c>
      <c r="BU37" s="100">
        <v>298.08</v>
      </c>
      <c r="BV37" s="100">
        <v>256.51</v>
      </c>
      <c r="BW37" s="100">
        <v>228.16</v>
      </c>
      <c r="BX37" s="107">
        <f t="shared" si="0"/>
        <v>80678.67</v>
      </c>
    </row>
    <row r="38" spans="1:76" ht="15.75">
      <c r="A38" s="106">
        <v>37</v>
      </c>
      <c r="B38" s="106" t="s">
        <v>48</v>
      </c>
      <c r="C38" s="100">
        <v>624.51</v>
      </c>
      <c r="D38" s="100">
        <v>408.23</v>
      </c>
      <c r="E38" s="100">
        <v>469.59</v>
      </c>
      <c r="F38" s="100">
        <v>498.76</v>
      </c>
      <c r="G38" s="100">
        <v>509.21</v>
      </c>
      <c r="H38" s="100">
        <v>540.89</v>
      </c>
      <c r="I38" s="100">
        <v>491.82</v>
      </c>
      <c r="J38" s="100">
        <v>569.03</v>
      </c>
      <c r="K38" s="100">
        <v>496.04</v>
      </c>
      <c r="L38" s="100">
        <v>490.57</v>
      </c>
      <c r="M38" s="100">
        <v>473.97</v>
      </c>
      <c r="N38" s="100">
        <v>433.28</v>
      </c>
      <c r="O38" s="100">
        <v>301.31</v>
      </c>
      <c r="P38" s="100">
        <v>226.62</v>
      </c>
      <c r="Q38" s="100">
        <v>16.91</v>
      </c>
      <c r="R38" s="100">
        <v>26.17</v>
      </c>
      <c r="S38" s="100">
        <v>19.36</v>
      </c>
      <c r="T38" s="100">
        <v>22.09</v>
      </c>
      <c r="U38" s="100">
        <v>20.22</v>
      </c>
      <c r="V38" s="100">
        <v>17.35</v>
      </c>
      <c r="W38" s="100">
        <v>12.99</v>
      </c>
      <c r="X38" s="100">
        <v>18.86</v>
      </c>
      <c r="Y38" s="100">
        <v>17.43</v>
      </c>
      <c r="Z38" s="100">
        <v>22.95</v>
      </c>
      <c r="AA38" s="100">
        <v>24.28</v>
      </c>
      <c r="AB38" s="100">
        <v>20.55</v>
      </c>
      <c r="AC38" s="100">
        <v>28</v>
      </c>
      <c r="AD38" s="100">
        <v>61.37</v>
      </c>
      <c r="AE38" s="100">
        <v>1.1</v>
      </c>
      <c r="AF38" s="100">
        <v>4.47</v>
      </c>
      <c r="AG38" s="100">
        <v>1.11</v>
      </c>
      <c r="AH38" s="100">
        <v>4.14</v>
      </c>
      <c r="AI38" s="100">
        <v>5.24</v>
      </c>
      <c r="AJ38" s="100">
        <v>3.17</v>
      </c>
      <c r="AK38" s="100">
        <v>9.69</v>
      </c>
      <c r="AL38" s="100">
        <v>3.26</v>
      </c>
      <c r="AM38" s="100">
        <v>5.88</v>
      </c>
      <c r="AN38" s="100">
        <v>9.42</v>
      </c>
      <c r="AO38" s="100">
        <v>4.55</v>
      </c>
      <c r="AP38" s="100">
        <v>6.49</v>
      </c>
      <c r="AQ38" s="100">
        <v>7.87</v>
      </c>
      <c r="AR38" s="100">
        <v>11.61</v>
      </c>
      <c r="AS38" s="100">
        <v>196.8</v>
      </c>
      <c r="AT38" s="100">
        <v>152.85</v>
      </c>
      <c r="AU38" s="100">
        <v>158.7</v>
      </c>
      <c r="AV38" s="100">
        <v>174.29</v>
      </c>
      <c r="AW38" s="100">
        <v>51.43</v>
      </c>
      <c r="AX38" s="100">
        <v>2311.51</v>
      </c>
      <c r="AY38" s="100">
        <v>2270.87</v>
      </c>
      <c r="AZ38" s="100">
        <v>2082.15</v>
      </c>
      <c r="BA38" s="100">
        <v>2142.89</v>
      </c>
      <c r="BB38" s="100">
        <v>2076.17</v>
      </c>
      <c r="BC38" s="100">
        <v>1975.23</v>
      </c>
      <c r="BD38" s="100">
        <v>2067.63</v>
      </c>
      <c r="BE38" s="100">
        <v>2083.05</v>
      </c>
      <c r="BF38" s="100">
        <v>1922.04</v>
      </c>
      <c r="BG38" s="100">
        <v>1990.66</v>
      </c>
      <c r="BH38" s="100">
        <v>1688.55</v>
      </c>
      <c r="BI38" s="100">
        <v>1667.48</v>
      </c>
      <c r="BJ38" s="100">
        <v>1304.29</v>
      </c>
      <c r="BK38" s="100">
        <v>41.15</v>
      </c>
      <c r="BL38" s="100">
        <v>47.19</v>
      </c>
      <c r="BM38" s="100">
        <v>29.42</v>
      </c>
      <c r="BN38" s="100">
        <v>23.96</v>
      </c>
      <c r="BO38" s="100">
        <v>16.91</v>
      </c>
      <c r="BP38" s="100">
        <v>16.44</v>
      </c>
      <c r="BQ38" s="100">
        <v>5.49</v>
      </c>
      <c r="BR38" s="100">
        <v>13.08</v>
      </c>
      <c r="BS38" s="100">
        <v>19.73</v>
      </c>
      <c r="BT38" s="100">
        <v>4.87</v>
      </c>
      <c r="BU38" s="100">
        <v>5.54</v>
      </c>
      <c r="BV38" s="100">
        <v>6.16</v>
      </c>
      <c r="BW38" s="100">
        <v>3.62</v>
      </c>
      <c r="BX38" s="107">
        <f t="shared" si="0"/>
        <v>33490.510000000024</v>
      </c>
    </row>
    <row r="39" spans="1:76" ht="15.75">
      <c r="A39" s="106">
        <v>38</v>
      </c>
      <c r="B39" s="106" t="s">
        <v>49</v>
      </c>
      <c r="C39" s="100">
        <v>36.53</v>
      </c>
      <c r="D39" s="100">
        <v>110.58</v>
      </c>
      <c r="E39" s="100">
        <v>125.12</v>
      </c>
      <c r="F39" s="100">
        <v>118.65</v>
      </c>
      <c r="G39" s="100">
        <v>131.42</v>
      </c>
      <c r="H39" s="100">
        <v>121.68</v>
      </c>
      <c r="I39" s="100">
        <v>143.32</v>
      </c>
      <c r="J39" s="100">
        <v>171.48</v>
      </c>
      <c r="K39" s="100">
        <v>140.33</v>
      </c>
      <c r="L39" s="100">
        <v>143.74</v>
      </c>
      <c r="M39" s="100">
        <v>144.61</v>
      </c>
      <c r="N39" s="100">
        <v>118.81</v>
      </c>
      <c r="O39" s="100">
        <v>93.8</v>
      </c>
      <c r="P39" s="100">
        <v>83</v>
      </c>
      <c r="Q39" s="100">
        <v>0</v>
      </c>
      <c r="R39" s="100">
        <v>0</v>
      </c>
      <c r="S39" s="100">
        <v>2.06</v>
      </c>
      <c r="T39" s="100">
        <v>3.95</v>
      </c>
      <c r="U39" s="100">
        <v>2.87</v>
      </c>
      <c r="V39" s="100">
        <v>0</v>
      </c>
      <c r="W39" s="100">
        <v>1.93</v>
      </c>
      <c r="X39" s="100">
        <v>0</v>
      </c>
      <c r="Y39" s="100">
        <v>0.91</v>
      </c>
      <c r="Z39" s="100">
        <v>0.89</v>
      </c>
      <c r="AA39" s="100">
        <v>0</v>
      </c>
      <c r="AB39" s="100">
        <v>0.81</v>
      </c>
      <c r="AC39" s="100">
        <v>0.69</v>
      </c>
      <c r="AD39" s="100">
        <v>3.4</v>
      </c>
      <c r="AE39" s="100">
        <v>0.07</v>
      </c>
      <c r="AF39" s="100">
        <v>0.09</v>
      </c>
      <c r="AG39" s="100">
        <v>0.16</v>
      </c>
      <c r="AH39" s="100">
        <v>0.07</v>
      </c>
      <c r="AI39" s="100">
        <v>0</v>
      </c>
      <c r="AJ39" s="100">
        <v>0</v>
      </c>
      <c r="AK39" s="100">
        <v>0</v>
      </c>
      <c r="AL39" s="100">
        <v>0</v>
      </c>
      <c r="AM39" s="100">
        <v>0.1</v>
      </c>
      <c r="AN39" s="100">
        <v>1.22</v>
      </c>
      <c r="AO39" s="100">
        <v>0.51</v>
      </c>
      <c r="AP39" s="100">
        <v>0.92</v>
      </c>
      <c r="AQ39" s="100">
        <v>0.45</v>
      </c>
      <c r="AR39" s="100">
        <v>0.17</v>
      </c>
      <c r="AS39" s="100">
        <v>38.38</v>
      </c>
      <c r="AT39" s="100">
        <v>34.25</v>
      </c>
      <c r="AU39" s="100">
        <v>33.03</v>
      </c>
      <c r="AV39" s="100">
        <v>34.35</v>
      </c>
      <c r="AW39" s="100">
        <v>7.99</v>
      </c>
      <c r="AX39" s="100">
        <v>465.48</v>
      </c>
      <c r="AY39" s="100">
        <v>363.7</v>
      </c>
      <c r="AZ39" s="100">
        <v>322.6</v>
      </c>
      <c r="BA39" s="100">
        <v>316.05</v>
      </c>
      <c r="BB39" s="100">
        <v>269.88</v>
      </c>
      <c r="BC39" s="100">
        <v>277.74</v>
      </c>
      <c r="BD39" s="100">
        <v>279.54</v>
      </c>
      <c r="BE39" s="100">
        <v>304.56</v>
      </c>
      <c r="BF39" s="100">
        <v>295.95</v>
      </c>
      <c r="BG39" s="100">
        <v>269.42</v>
      </c>
      <c r="BH39" s="100">
        <v>221.83</v>
      </c>
      <c r="BI39" s="100">
        <v>245.77</v>
      </c>
      <c r="BJ39" s="100">
        <v>177.7</v>
      </c>
      <c r="BK39" s="100">
        <v>13.62</v>
      </c>
      <c r="BL39" s="100">
        <v>12.27</v>
      </c>
      <c r="BM39" s="100">
        <v>10.48</v>
      </c>
      <c r="BN39" s="100">
        <v>12.7</v>
      </c>
      <c r="BO39" s="100">
        <v>4.02</v>
      </c>
      <c r="BP39" s="100">
        <v>3.31</v>
      </c>
      <c r="BQ39" s="100">
        <v>0.66</v>
      </c>
      <c r="BR39" s="100">
        <v>2.13</v>
      </c>
      <c r="BS39" s="100">
        <v>1.7</v>
      </c>
      <c r="BT39" s="100">
        <v>2.89</v>
      </c>
      <c r="BU39" s="100">
        <v>1.37</v>
      </c>
      <c r="BV39" s="100">
        <v>3.88</v>
      </c>
      <c r="BW39" s="100">
        <v>0.52</v>
      </c>
      <c r="BX39" s="107">
        <f t="shared" si="0"/>
        <v>5732.1100000000015</v>
      </c>
    </row>
    <row r="40" spans="1:76" ht="15.75">
      <c r="A40" s="106">
        <v>39</v>
      </c>
      <c r="B40" s="106" t="s">
        <v>50</v>
      </c>
      <c r="C40" s="100">
        <v>6.05</v>
      </c>
      <c r="D40" s="100">
        <v>22.94</v>
      </c>
      <c r="E40" s="100">
        <v>30.96</v>
      </c>
      <c r="F40" s="100">
        <v>14.37</v>
      </c>
      <c r="G40" s="100">
        <v>23.4</v>
      </c>
      <c r="H40" s="100">
        <v>10.14</v>
      </c>
      <c r="I40" s="100">
        <v>15.18</v>
      </c>
      <c r="J40" s="100">
        <v>13.2</v>
      </c>
      <c r="K40" s="100">
        <v>21.87</v>
      </c>
      <c r="L40" s="100">
        <v>28.77</v>
      </c>
      <c r="M40" s="100">
        <v>37.37</v>
      </c>
      <c r="N40" s="100">
        <v>30.73</v>
      </c>
      <c r="O40" s="100">
        <v>9.75</v>
      </c>
      <c r="P40" s="100">
        <v>12.6</v>
      </c>
      <c r="Q40" s="100">
        <v>0.95</v>
      </c>
      <c r="R40" s="100">
        <v>2.54</v>
      </c>
      <c r="S40" s="100">
        <v>0</v>
      </c>
      <c r="T40" s="100">
        <v>3.67</v>
      </c>
      <c r="U40" s="100">
        <v>0</v>
      </c>
      <c r="V40" s="100">
        <v>1.13</v>
      </c>
      <c r="W40" s="100">
        <v>1.48</v>
      </c>
      <c r="X40" s="100">
        <v>5.45</v>
      </c>
      <c r="Y40" s="100">
        <v>7.8</v>
      </c>
      <c r="Z40" s="100">
        <v>6.17</v>
      </c>
      <c r="AA40" s="100">
        <v>6.22</v>
      </c>
      <c r="AB40" s="100">
        <v>3.52</v>
      </c>
      <c r="AC40" s="100">
        <v>2.36</v>
      </c>
      <c r="AD40" s="100">
        <v>0</v>
      </c>
      <c r="AE40" s="100">
        <v>0</v>
      </c>
      <c r="AF40" s="100">
        <v>2.45</v>
      </c>
      <c r="AG40" s="100">
        <v>0.6</v>
      </c>
      <c r="AH40" s="100">
        <v>0</v>
      </c>
      <c r="AI40" s="100">
        <v>0</v>
      </c>
      <c r="AJ40" s="100">
        <v>1.1</v>
      </c>
      <c r="AK40" s="100">
        <v>0</v>
      </c>
      <c r="AL40" s="100">
        <v>0.37</v>
      </c>
      <c r="AM40" s="100">
        <v>0.25</v>
      </c>
      <c r="AN40" s="100">
        <v>0</v>
      </c>
      <c r="AO40" s="100">
        <v>0</v>
      </c>
      <c r="AP40" s="100">
        <v>0.55</v>
      </c>
      <c r="AQ40" s="100">
        <v>0</v>
      </c>
      <c r="AR40" s="100">
        <v>0</v>
      </c>
      <c r="AS40" s="100">
        <v>21.63</v>
      </c>
      <c r="AT40" s="100">
        <v>12.84</v>
      </c>
      <c r="AU40" s="100">
        <v>8.03</v>
      </c>
      <c r="AV40" s="100">
        <v>14.19</v>
      </c>
      <c r="AW40" s="100">
        <v>0</v>
      </c>
      <c r="AX40" s="100">
        <v>134.93</v>
      </c>
      <c r="AY40" s="100">
        <v>131.41</v>
      </c>
      <c r="AZ40" s="100">
        <v>113.91</v>
      </c>
      <c r="BA40" s="100">
        <v>101.54</v>
      </c>
      <c r="BB40" s="100">
        <v>105.79</v>
      </c>
      <c r="BC40" s="100">
        <v>95.44</v>
      </c>
      <c r="BD40" s="100">
        <v>92.69</v>
      </c>
      <c r="BE40" s="100">
        <v>81.02</v>
      </c>
      <c r="BF40" s="100">
        <v>75.39</v>
      </c>
      <c r="BG40" s="100">
        <v>74.69</v>
      </c>
      <c r="BH40" s="100">
        <v>42.89</v>
      </c>
      <c r="BI40" s="100">
        <v>45.42</v>
      </c>
      <c r="BJ40" s="100">
        <v>36.57</v>
      </c>
      <c r="BK40" s="100">
        <v>0.25</v>
      </c>
      <c r="BL40" s="100">
        <v>0</v>
      </c>
      <c r="BM40" s="100">
        <v>0</v>
      </c>
      <c r="BN40" s="100">
        <v>0.2</v>
      </c>
      <c r="BO40" s="100">
        <v>0</v>
      </c>
      <c r="BP40" s="100">
        <v>0.21</v>
      </c>
      <c r="BQ40" s="100">
        <v>0</v>
      </c>
      <c r="BR40" s="100">
        <v>0</v>
      </c>
      <c r="BS40" s="100">
        <v>0</v>
      </c>
      <c r="BT40" s="100">
        <v>0.15</v>
      </c>
      <c r="BU40" s="100">
        <v>0.1</v>
      </c>
      <c r="BV40" s="100">
        <v>0</v>
      </c>
      <c r="BW40" s="100">
        <v>0</v>
      </c>
      <c r="BX40" s="107">
        <f t="shared" si="0"/>
        <v>1513.2300000000005</v>
      </c>
    </row>
    <row r="41" spans="1:76" ht="15.75">
      <c r="A41" s="106">
        <v>40</v>
      </c>
      <c r="B41" s="106" t="s">
        <v>51</v>
      </c>
      <c r="C41" s="100">
        <v>80.92</v>
      </c>
      <c r="D41" s="100">
        <v>53.71</v>
      </c>
      <c r="E41" s="100">
        <v>47.5</v>
      </c>
      <c r="F41" s="100">
        <v>52.88</v>
      </c>
      <c r="G41" s="100">
        <v>42.4</v>
      </c>
      <c r="H41" s="100">
        <v>36.62</v>
      </c>
      <c r="I41" s="100">
        <v>42.79</v>
      </c>
      <c r="J41" s="100">
        <v>33.1</v>
      </c>
      <c r="K41" s="100">
        <v>40.57</v>
      </c>
      <c r="L41" s="100">
        <v>60.74</v>
      </c>
      <c r="M41" s="100">
        <v>63.2</v>
      </c>
      <c r="N41" s="100">
        <v>53.38</v>
      </c>
      <c r="O41" s="100">
        <v>41.01</v>
      </c>
      <c r="P41" s="100">
        <v>24.97</v>
      </c>
      <c r="Q41" s="100">
        <v>1.07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21.76</v>
      </c>
      <c r="AT41" s="100">
        <v>23.02</v>
      </c>
      <c r="AU41" s="100">
        <v>16.44</v>
      </c>
      <c r="AV41" s="100">
        <v>27.27</v>
      </c>
      <c r="AW41" s="100">
        <v>7.37</v>
      </c>
      <c r="AX41" s="100">
        <v>203.12</v>
      </c>
      <c r="AY41" s="100">
        <v>196.52</v>
      </c>
      <c r="AZ41" s="100">
        <v>163.62</v>
      </c>
      <c r="BA41" s="100">
        <v>130.51</v>
      </c>
      <c r="BB41" s="100">
        <v>129.24</v>
      </c>
      <c r="BC41" s="100">
        <v>126.98</v>
      </c>
      <c r="BD41" s="100">
        <v>140.11</v>
      </c>
      <c r="BE41" s="100">
        <v>158.72</v>
      </c>
      <c r="BF41" s="100">
        <v>123.12</v>
      </c>
      <c r="BG41" s="100">
        <v>142.43</v>
      </c>
      <c r="BH41" s="100">
        <v>93.35</v>
      </c>
      <c r="BI41" s="100">
        <v>101.21</v>
      </c>
      <c r="BJ41" s="100">
        <v>90.25</v>
      </c>
      <c r="BK41" s="100">
        <v>1.34</v>
      </c>
      <c r="BL41" s="100">
        <v>1.05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0.99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7">
        <f t="shared" si="0"/>
        <v>2573.28</v>
      </c>
    </row>
    <row r="42" spans="1:76" ht="15.75">
      <c r="A42" s="106">
        <v>41</v>
      </c>
      <c r="B42" s="106" t="s">
        <v>52</v>
      </c>
      <c r="C42" s="100">
        <v>325.09</v>
      </c>
      <c r="D42" s="100">
        <v>453.41</v>
      </c>
      <c r="E42" s="100">
        <v>654.69</v>
      </c>
      <c r="F42" s="100">
        <v>753.46</v>
      </c>
      <c r="G42" s="100">
        <v>825.62</v>
      </c>
      <c r="H42" s="100">
        <v>795.87</v>
      </c>
      <c r="I42" s="100">
        <v>879.44</v>
      </c>
      <c r="J42" s="100">
        <v>791.3</v>
      </c>
      <c r="K42" s="100">
        <v>811.18</v>
      </c>
      <c r="L42" s="100">
        <v>700.31</v>
      </c>
      <c r="M42" s="100">
        <v>817.23</v>
      </c>
      <c r="N42" s="100">
        <v>709.77</v>
      </c>
      <c r="O42" s="100">
        <v>598.97</v>
      </c>
      <c r="P42" s="100">
        <v>544.16</v>
      </c>
      <c r="Q42" s="100">
        <v>75.39</v>
      </c>
      <c r="R42" s="100">
        <v>56.88</v>
      </c>
      <c r="S42" s="100">
        <v>49.29</v>
      </c>
      <c r="T42" s="100">
        <v>32.8</v>
      </c>
      <c r="U42" s="100">
        <v>38.61</v>
      </c>
      <c r="V42" s="100">
        <v>21.81</v>
      </c>
      <c r="W42" s="100">
        <v>27.38</v>
      </c>
      <c r="X42" s="100">
        <v>27.05</v>
      </c>
      <c r="Y42" s="100">
        <v>17.3</v>
      </c>
      <c r="Z42" s="100">
        <v>18.01</v>
      </c>
      <c r="AA42" s="100">
        <v>13.47</v>
      </c>
      <c r="AB42" s="100">
        <v>10.9</v>
      </c>
      <c r="AC42" s="100">
        <v>4.94</v>
      </c>
      <c r="AD42" s="100">
        <v>21.27</v>
      </c>
      <c r="AE42" s="100">
        <v>3.53</v>
      </c>
      <c r="AF42" s="100">
        <v>3.67</v>
      </c>
      <c r="AG42" s="100">
        <v>2.43</v>
      </c>
      <c r="AH42" s="100">
        <v>0.41</v>
      </c>
      <c r="AI42" s="100">
        <v>4.17</v>
      </c>
      <c r="AJ42" s="100">
        <v>1.28</v>
      </c>
      <c r="AK42" s="100">
        <v>4.61</v>
      </c>
      <c r="AL42" s="100">
        <v>3.98</v>
      </c>
      <c r="AM42" s="100">
        <v>1.45</v>
      </c>
      <c r="AN42" s="100">
        <v>0.82</v>
      </c>
      <c r="AO42" s="100">
        <v>3.8</v>
      </c>
      <c r="AP42" s="100">
        <v>3.78</v>
      </c>
      <c r="AQ42" s="100">
        <v>5.73</v>
      </c>
      <c r="AR42" s="100">
        <v>11.21</v>
      </c>
      <c r="AS42" s="100">
        <v>313.9</v>
      </c>
      <c r="AT42" s="100">
        <v>239.81</v>
      </c>
      <c r="AU42" s="100">
        <v>233.25</v>
      </c>
      <c r="AV42" s="100">
        <v>300.37</v>
      </c>
      <c r="AW42" s="100">
        <v>89.82</v>
      </c>
      <c r="AX42" s="100">
        <v>2872.97</v>
      </c>
      <c r="AY42" s="100">
        <v>2697.83</v>
      </c>
      <c r="AZ42" s="100">
        <v>2450.23</v>
      </c>
      <c r="BA42" s="100">
        <v>2320.93</v>
      </c>
      <c r="BB42" s="100">
        <v>2233.18</v>
      </c>
      <c r="BC42" s="100">
        <v>2276.66</v>
      </c>
      <c r="BD42" s="100">
        <v>2477.45</v>
      </c>
      <c r="BE42" s="100">
        <v>2456.67</v>
      </c>
      <c r="BF42" s="100">
        <v>2413.06</v>
      </c>
      <c r="BG42" s="100">
        <v>2297.69</v>
      </c>
      <c r="BH42" s="100">
        <v>1969.31</v>
      </c>
      <c r="BI42" s="100">
        <v>1806.57</v>
      </c>
      <c r="BJ42" s="100">
        <v>1573.74</v>
      </c>
      <c r="BK42" s="100">
        <v>777.03</v>
      </c>
      <c r="BL42" s="100">
        <v>637.8</v>
      </c>
      <c r="BM42" s="100">
        <v>457.89</v>
      </c>
      <c r="BN42" s="100">
        <v>293.37</v>
      </c>
      <c r="BO42" s="100">
        <v>156.64</v>
      </c>
      <c r="BP42" s="100">
        <v>95.2</v>
      </c>
      <c r="BQ42" s="100">
        <v>85.31</v>
      </c>
      <c r="BR42" s="100">
        <v>92.15</v>
      </c>
      <c r="BS42" s="100">
        <v>70.47</v>
      </c>
      <c r="BT42" s="100">
        <v>110.55</v>
      </c>
      <c r="BU42" s="100">
        <v>83.21</v>
      </c>
      <c r="BV42" s="100">
        <v>67.82</v>
      </c>
      <c r="BW42" s="100">
        <v>36.67</v>
      </c>
      <c r="BX42" s="107">
        <f t="shared" si="0"/>
        <v>44114.02</v>
      </c>
    </row>
    <row r="43" spans="1:76" ht="15.75">
      <c r="A43" s="106">
        <v>42</v>
      </c>
      <c r="B43" s="106" t="s">
        <v>53</v>
      </c>
      <c r="C43" s="100">
        <v>70.54</v>
      </c>
      <c r="D43" s="100">
        <v>439.7</v>
      </c>
      <c r="E43" s="100">
        <v>598.13</v>
      </c>
      <c r="F43" s="100">
        <v>623.98</v>
      </c>
      <c r="G43" s="100">
        <v>631.33</v>
      </c>
      <c r="H43" s="100">
        <v>677.59</v>
      </c>
      <c r="I43" s="100">
        <v>696.63</v>
      </c>
      <c r="J43" s="100">
        <v>745.39</v>
      </c>
      <c r="K43" s="100">
        <v>710.37</v>
      </c>
      <c r="L43" s="100">
        <v>682.83</v>
      </c>
      <c r="M43" s="100">
        <v>600.64</v>
      </c>
      <c r="N43" s="100">
        <v>630.39</v>
      </c>
      <c r="O43" s="100">
        <v>566.62</v>
      </c>
      <c r="P43" s="100">
        <v>518.6</v>
      </c>
      <c r="Q43" s="100">
        <v>107.63</v>
      </c>
      <c r="R43" s="100">
        <v>2.39</v>
      </c>
      <c r="S43" s="100">
        <v>6.49</v>
      </c>
      <c r="T43" s="100">
        <v>7.76</v>
      </c>
      <c r="U43" s="100">
        <v>0.43</v>
      </c>
      <c r="V43" s="100">
        <v>0.4</v>
      </c>
      <c r="W43" s="100">
        <v>0.65</v>
      </c>
      <c r="X43" s="100">
        <v>0.55</v>
      </c>
      <c r="Y43" s="100">
        <v>0.66</v>
      </c>
      <c r="Z43" s="100">
        <v>28.32</v>
      </c>
      <c r="AA43" s="100">
        <v>16.4</v>
      </c>
      <c r="AB43" s="100">
        <v>27.34</v>
      </c>
      <c r="AC43" s="100">
        <v>13.77</v>
      </c>
      <c r="AD43" s="100">
        <v>17.68</v>
      </c>
      <c r="AE43" s="100">
        <v>2.66</v>
      </c>
      <c r="AF43" s="100">
        <v>2.13</v>
      </c>
      <c r="AG43" s="100">
        <v>0.38</v>
      </c>
      <c r="AH43" s="100">
        <v>1.72</v>
      </c>
      <c r="AI43" s="100">
        <v>1.1</v>
      </c>
      <c r="AJ43" s="100">
        <v>0</v>
      </c>
      <c r="AK43" s="100">
        <v>0.47</v>
      </c>
      <c r="AL43" s="100">
        <v>1.52</v>
      </c>
      <c r="AM43" s="100">
        <v>0.23</v>
      </c>
      <c r="AN43" s="100">
        <v>3.57</v>
      </c>
      <c r="AO43" s="100">
        <v>2.08</v>
      </c>
      <c r="AP43" s="100">
        <v>0.31</v>
      </c>
      <c r="AQ43" s="100">
        <v>2.14</v>
      </c>
      <c r="AR43" s="100">
        <v>2</v>
      </c>
      <c r="AS43" s="100">
        <v>419.11</v>
      </c>
      <c r="AT43" s="100">
        <v>267.91</v>
      </c>
      <c r="AU43" s="100">
        <v>258.7</v>
      </c>
      <c r="AV43" s="100">
        <v>636.29</v>
      </c>
      <c r="AW43" s="100">
        <v>18.33</v>
      </c>
      <c r="AX43" s="100">
        <v>3056.01</v>
      </c>
      <c r="AY43" s="100">
        <v>2815.38</v>
      </c>
      <c r="AZ43" s="100">
        <v>2643.86</v>
      </c>
      <c r="BA43" s="100">
        <v>2404.99</v>
      </c>
      <c r="BB43" s="100">
        <v>2410.27</v>
      </c>
      <c r="BC43" s="100">
        <v>2581.32</v>
      </c>
      <c r="BD43" s="100">
        <v>2765.75</v>
      </c>
      <c r="BE43" s="100">
        <v>2678.66</v>
      </c>
      <c r="BF43" s="100">
        <v>2719.46</v>
      </c>
      <c r="BG43" s="100">
        <v>2295.18</v>
      </c>
      <c r="BH43" s="100">
        <v>2220.81</v>
      </c>
      <c r="BI43" s="100">
        <v>2007.68</v>
      </c>
      <c r="BJ43" s="100">
        <v>1448.75</v>
      </c>
      <c r="BK43" s="100">
        <v>256.52</v>
      </c>
      <c r="BL43" s="100">
        <v>182.54</v>
      </c>
      <c r="BM43" s="100">
        <v>157.96</v>
      </c>
      <c r="BN43" s="100">
        <v>134.3</v>
      </c>
      <c r="BO43" s="100">
        <v>139.65</v>
      </c>
      <c r="BP43" s="100">
        <v>90.1</v>
      </c>
      <c r="BQ43" s="100">
        <v>57.14</v>
      </c>
      <c r="BR43" s="100">
        <v>57.25</v>
      </c>
      <c r="BS43" s="100">
        <v>53.46</v>
      </c>
      <c r="BT43" s="100">
        <v>29.02</v>
      </c>
      <c r="BU43" s="100">
        <v>38.96</v>
      </c>
      <c r="BV43" s="100">
        <v>39.19</v>
      </c>
      <c r="BW43" s="100">
        <v>22.46</v>
      </c>
      <c r="BX43" s="107">
        <f t="shared" si="0"/>
        <v>43350.52999999999</v>
      </c>
    </row>
    <row r="44" spans="1:76" ht="15.75">
      <c r="A44" s="106">
        <v>43</v>
      </c>
      <c r="B44" s="106" t="s">
        <v>54</v>
      </c>
      <c r="C44" s="100">
        <v>89.45</v>
      </c>
      <c r="D44" s="100">
        <v>162.01</v>
      </c>
      <c r="E44" s="100">
        <v>229.88</v>
      </c>
      <c r="F44" s="100">
        <v>292.19</v>
      </c>
      <c r="G44" s="100">
        <v>308.01</v>
      </c>
      <c r="H44" s="100">
        <v>268.33</v>
      </c>
      <c r="I44" s="100">
        <v>321.85</v>
      </c>
      <c r="J44" s="100">
        <v>294.46</v>
      </c>
      <c r="K44" s="100">
        <v>291.46</v>
      </c>
      <c r="L44" s="100">
        <v>321.19</v>
      </c>
      <c r="M44" s="100">
        <v>201.14</v>
      </c>
      <c r="N44" s="100">
        <v>180.18</v>
      </c>
      <c r="O44" s="100">
        <v>160.7</v>
      </c>
      <c r="P44" s="100">
        <v>172.46</v>
      </c>
      <c r="Q44" s="100">
        <v>4.42</v>
      </c>
      <c r="R44" s="100">
        <v>4.58</v>
      </c>
      <c r="S44" s="100">
        <v>4.56</v>
      </c>
      <c r="T44" s="100">
        <v>9.07</v>
      </c>
      <c r="U44" s="100">
        <v>5.85</v>
      </c>
      <c r="V44" s="100">
        <v>6.69</v>
      </c>
      <c r="W44" s="100">
        <v>4.18</v>
      </c>
      <c r="X44" s="100">
        <v>11.97</v>
      </c>
      <c r="Y44" s="100">
        <v>14.46</v>
      </c>
      <c r="Z44" s="100">
        <v>13.11</v>
      </c>
      <c r="AA44" s="100">
        <v>18.95</v>
      </c>
      <c r="AB44" s="100">
        <v>21.18</v>
      </c>
      <c r="AC44" s="100">
        <v>10.41</v>
      </c>
      <c r="AD44" s="100">
        <v>12.28</v>
      </c>
      <c r="AE44" s="100">
        <v>9.21</v>
      </c>
      <c r="AF44" s="100">
        <v>2.36</v>
      </c>
      <c r="AG44" s="100">
        <v>3.54</v>
      </c>
      <c r="AH44" s="100">
        <v>9.36</v>
      </c>
      <c r="AI44" s="100">
        <v>5</v>
      </c>
      <c r="AJ44" s="100">
        <v>7.15</v>
      </c>
      <c r="AK44" s="100">
        <v>7.55</v>
      </c>
      <c r="AL44" s="100">
        <v>8.04</v>
      </c>
      <c r="AM44" s="100">
        <v>7.7</v>
      </c>
      <c r="AN44" s="100">
        <v>7.35</v>
      </c>
      <c r="AO44" s="100">
        <v>13.26</v>
      </c>
      <c r="AP44" s="100">
        <v>8.39</v>
      </c>
      <c r="AQ44" s="100">
        <v>6.82</v>
      </c>
      <c r="AR44" s="100">
        <v>14.01</v>
      </c>
      <c r="AS44" s="100">
        <v>220.64</v>
      </c>
      <c r="AT44" s="100">
        <v>192.28</v>
      </c>
      <c r="AU44" s="100">
        <v>143.82</v>
      </c>
      <c r="AV44" s="100">
        <v>123.93</v>
      </c>
      <c r="AW44" s="100">
        <v>21.09</v>
      </c>
      <c r="AX44" s="100">
        <v>942.64</v>
      </c>
      <c r="AY44" s="100">
        <v>1025.97</v>
      </c>
      <c r="AZ44" s="100">
        <v>893.71</v>
      </c>
      <c r="BA44" s="100">
        <v>865.02</v>
      </c>
      <c r="BB44" s="100">
        <v>852.69</v>
      </c>
      <c r="BC44" s="100">
        <v>952.03</v>
      </c>
      <c r="BD44" s="100">
        <v>925.4</v>
      </c>
      <c r="BE44" s="100">
        <v>1039.88</v>
      </c>
      <c r="BF44" s="100">
        <v>992.65</v>
      </c>
      <c r="BG44" s="100">
        <v>1049.39</v>
      </c>
      <c r="BH44" s="100">
        <v>1030.94</v>
      </c>
      <c r="BI44" s="100">
        <v>978.5</v>
      </c>
      <c r="BJ44" s="100">
        <v>923.48</v>
      </c>
      <c r="BK44" s="100">
        <v>307.79</v>
      </c>
      <c r="BL44" s="100">
        <v>259.97</v>
      </c>
      <c r="BM44" s="100">
        <v>187.54</v>
      </c>
      <c r="BN44" s="100">
        <v>124.93</v>
      </c>
      <c r="BO44" s="100">
        <v>110.67</v>
      </c>
      <c r="BP44" s="100">
        <v>55.08</v>
      </c>
      <c r="BQ44" s="100">
        <v>24.6</v>
      </c>
      <c r="BR44" s="100">
        <v>28.82</v>
      </c>
      <c r="BS44" s="100">
        <v>30.89</v>
      </c>
      <c r="BT44" s="100">
        <v>36.75</v>
      </c>
      <c r="BU44" s="100">
        <v>44.02</v>
      </c>
      <c r="BV44" s="100">
        <v>22.27</v>
      </c>
      <c r="BW44" s="100">
        <v>17.51</v>
      </c>
      <c r="BX44" s="107">
        <f t="shared" si="0"/>
        <v>17969.66</v>
      </c>
    </row>
    <row r="45" spans="1:76" ht="15.75">
      <c r="A45" s="106">
        <v>44</v>
      </c>
      <c r="B45" s="106" t="s">
        <v>55</v>
      </c>
      <c r="C45" s="100">
        <v>58.51</v>
      </c>
      <c r="D45" s="100">
        <v>79.7</v>
      </c>
      <c r="E45" s="100">
        <v>90.66</v>
      </c>
      <c r="F45" s="100">
        <v>110.73</v>
      </c>
      <c r="G45" s="100">
        <v>143.11</v>
      </c>
      <c r="H45" s="100">
        <v>138.64</v>
      </c>
      <c r="I45" s="100">
        <v>157.22</v>
      </c>
      <c r="J45" s="100">
        <v>152.12</v>
      </c>
      <c r="K45" s="100">
        <v>174.44</v>
      </c>
      <c r="L45" s="100">
        <v>162.41</v>
      </c>
      <c r="M45" s="100">
        <v>153.87</v>
      </c>
      <c r="N45" s="100">
        <v>140.9</v>
      </c>
      <c r="O45" s="100">
        <v>115.32</v>
      </c>
      <c r="P45" s="100">
        <v>95.7</v>
      </c>
      <c r="Q45" s="100">
        <v>0</v>
      </c>
      <c r="R45" s="100">
        <v>0</v>
      </c>
      <c r="S45" s="100">
        <v>6.94</v>
      </c>
      <c r="T45" s="100">
        <v>4.23</v>
      </c>
      <c r="U45" s="100">
        <v>7</v>
      </c>
      <c r="V45" s="100">
        <v>2.11</v>
      </c>
      <c r="W45" s="100">
        <v>7.53</v>
      </c>
      <c r="X45" s="100">
        <v>1.94</v>
      </c>
      <c r="Y45" s="100">
        <v>6.91</v>
      </c>
      <c r="Z45" s="100">
        <v>4.33</v>
      </c>
      <c r="AA45" s="100">
        <v>0.87</v>
      </c>
      <c r="AB45" s="100">
        <v>4.33</v>
      </c>
      <c r="AC45" s="100">
        <v>2</v>
      </c>
      <c r="AD45" s="100">
        <v>2.14</v>
      </c>
      <c r="AE45" s="100">
        <v>0</v>
      </c>
      <c r="AF45" s="100">
        <v>1.09</v>
      </c>
      <c r="AG45" s="100">
        <v>0</v>
      </c>
      <c r="AH45" s="100">
        <v>0</v>
      </c>
      <c r="AI45" s="100">
        <v>0</v>
      </c>
      <c r="AJ45" s="100">
        <v>0</v>
      </c>
      <c r="AK45" s="100">
        <v>1.01</v>
      </c>
      <c r="AL45" s="100">
        <v>0</v>
      </c>
      <c r="AM45" s="100">
        <v>0</v>
      </c>
      <c r="AN45" s="100">
        <v>2.67</v>
      </c>
      <c r="AO45" s="100">
        <v>0.83</v>
      </c>
      <c r="AP45" s="100">
        <v>0</v>
      </c>
      <c r="AQ45" s="100">
        <v>0</v>
      </c>
      <c r="AR45" s="100">
        <v>3.03</v>
      </c>
      <c r="AS45" s="100">
        <v>70.31</v>
      </c>
      <c r="AT45" s="100">
        <v>31.22</v>
      </c>
      <c r="AU45" s="100">
        <v>54.54</v>
      </c>
      <c r="AV45" s="100">
        <v>44.11</v>
      </c>
      <c r="AW45" s="100">
        <v>1.04</v>
      </c>
      <c r="AX45" s="100">
        <v>495.28</v>
      </c>
      <c r="AY45" s="100">
        <v>433.57</v>
      </c>
      <c r="AZ45" s="100">
        <v>452.32</v>
      </c>
      <c r="BA45" s="100">
        <v>444.49</v>
      </c>
      <c r="BB45" s="100">
        <v>409.82</v>
      </c>
      <c r="BC45" s="100">
        <v>416.26</v>
      </c>
      <c r="BD45" s="100">
        <v>397.02</v>
      </c>
      <c r="BE45" s="100">
        <v>429.35</v>
      </c>
      <c r="BF45" s="100">
        <v>371.08</v>
      </c>
      <c r="BG45" s="100">
        <v>421.17</v>
      </c>
      <c r="BH45" s="100">
        <v>380.31</v>
      </c>
      <c r="BI45" s="100">
        <v>375.1</v>
      </c>
      <c r="BJ45" s="100">
        <v>351.97</v>
      </c>
      <c r="BK45" s="100">
        <v>50.3</v>
      </c>
      <c r="BL45" s="100">
        <v>37.34</v>
      </c>
      <c r="BM45" s="100">
        <v>38.15</v>
      </c>
      <c r="BN45" s="100">
        <v>30.26</v>
      </c>
      <c r="BO45" s="100">
        <v>21.21</v>
      </c>
      <c r="BP45" s="100">
        <v>29.79</v>
      </c>
      <c r="BQ45" s="100">
        <v>22.55</v>
      </c>
      <c r="BR45" s="100">
        <v>32.29</v>
      </c>
      <c r="BS45" s="100">
        <v>25.37</v>
      </c>
      <c r="BT45" s="100">
        <v>33.01</v>
      </c>
      <c r="BU45" s="100">
        <v>20.23</v>
      </c>
      <c r="BV45" s="100">
        <v>24.49</v>
      </c>
      <c r="BW45" s="100">
        <v>22.57</v>
      </c>
      <c r="BX45" s="107">
        <f t="shared" si="0"/>
        <v>7798.810000000001</v>
      </c>
    </row>
    <row r="46" spans="1:76" ht="15.75">
      <c r="A46" s="106">
        <v>45</v>
      </c>
      <c r="B46" s="106" t="s">
        <v>56</v>
      </c>
      <c r="C46" s="100">
        <v>74.05</v>
      </c>
      <c r="D46" s="100">
        <v>137.75</v>
      </c>
      <c r="E46" s="100">
        <v>165.42</v>
      </c>
      <c r="F46" s="100">
        <v>160.27</v>
      </c>
      <c r="G46" s="100">
        <v>137.15</v>
      </c>
      <c r="H46" s="100">
        <v>147.76</v>
      </c>
      <c r="I46" s="100">
        <v>162.57</v>
      </c>
      <c r="J46" s="100">
        <v>138.27</v>
      </c>
      <c r="K46" s="100">
        <v>140.57</v>
      </c>
      <c r="L46" s="100">
        <v>152.77</v>
      </c>
      <c r="M46" s="100">
        <v>158.59</v>
      </c>
      <c r="N46" s="100">
        <v>140.43</v>
      </c>
      <c r="O46" s="100">
        <v>112.36</v>
      </c>
      <c r="P46" s="100">
        <v>117.91</v>
      </c>
      <c r="Q46" s="100">
        <v>2.32</v>
      </c>
      <c r="R46" s="100">
        <v>2.48</v>
      </c>
      <c r="S46" s="100">
        <v>4.63</v>
      </c>
      <c r="T46" s="100">
        <v>4.3</v>
      </c>
      <c r="U46" s="100">
        <v>4.02</v>
      </c>
      <c r="V46" s="100">
        <v>3.01</v>
      </c>
      <c r="W46" s="100">
        <v>0.96</v>
      </c>
      <c r="X46" s="100">
        <v>2.05</v>
      </c>
      <c r="Y46" s="100">
        <v>1.02</v>
      </c>
      <c r="Z46" s="100">
        <v>3.2</v>
      </c>
      <c r="AA46" s="100">
        <v>4.63</v>
      </c>
      <c r="AB46" s="100">
        <v>2</v>
      </c>
      <c r="AC46" s="100">
        <v>2.74</v>
      </c>
      <c r="AD46" s="100">
        <v>6.34</v>
      </c>
      <c r="AE46" s="100">
        <v>0</v>
      </c>
      <c r="AF46" s="100">
        <v>1.06</v>
      </c>
      <c r="AG46" s="100">
        <v>0.99</v>
      </c>
      <c r="AH46" s="100">
        <v>1.95</v>
      </c>
      <c r="AI46" s="100">
        <v>0.87</v>
      </c>
      <c r="AJ46" s="100">
        <v>0</v>
      </c>
      <c r="AK46" s="100">
        <v>2.5</v>
      </c>
      <c r="AL46" s="100">
        <v>2.65</v>
      </c>
      <c r="AM46" s="100">
        <v>1.76</v>
      </c>
      <c r="AN46" s="100">
        <v>0.93</v>
      </c>
      <c r="AO46" s="100">
        <v>1.01</v>
      </c>
      <c r="AP46" s="100">
        <v>0.87</v>
      </c>
      <c r="AQ46" s="100">
        <v>0.79</v>
      </c>
      <c r="AR46" s="100">
        <v>0.09</v>
      </c>
      <c r="AS46" s="100">
        <v>91.93</v>
      </c>
      <c r="AT46" s="100">
        <v>64.4</v>
      </c>
      <c r="AU46" s="100">
        <v>52.63</v>
      </c>
      <c r="AV46" s="100">
        <v>184.62</v>
      </c>
      <c r="AW46" s="100">
        <v>2.28</v>
      </c>
      <c r="AX46" s="100">
        <v>820.48</v>
      </c>
      <c r="AY46" s="100">
        <v>746.55</v>
      </c>
      <c r="AZ46" s="100">
        <v>717.38</v>
      </c>
      <c r="BA46" s="100">
        <v>675.59</v>
      </c>
      <c r="BB46" s="100">
        <v>677.96</v>
      </c>
      <c r="BC46" s="100">
        <v>648.45</v>
      </c>
      <c r="BD46" s="100">
        <v>774.42</v>
      </c>
      <c r="BE46" s="100">
        <v>722.39</v>
      </c>
      <c r="BF46" s="100">
        <v>749.18</v>
      </c>
      <c r="BG46" s="100">
        <v>744.02</v>
      </c>
      <c r="BH46" s="100">
        <v>688.58</v>
      </c>
      <c r="BI46" s="100">
        <v>540.51</v>
      </c>
      <c r="BJ46" s="100">
        <v>349.96</v>
      </c>
      <c r="BK46" s="100">
        <v>10.96</v>
      </c>
      <c r="BL46" s="100">
        <v>11.19</v>
      </c>
      <c r="BM46" s="100">
        <v>5.55</v>
      </c>
      <c r="BN46" s="100">
        <v>2.65</v>
      </c>
      <c r="BO46" s="100">
        <v>9.2</v>
      </c>
      <c r="BP46" s="100">
        <v>3.94</v>
      </c>
      <c r="BQ46" s="100">
        <v>2.39</v>
      </c>
      <c r="BR46" s="100">
        <v>1.76</v>
      </c>
      <c r="BS46" s="100">
        <v>3.69</v>
      </c>
      <c r="BT46" s="100">
        <v>3.32</v>
      </c>
      <c r="BU46" s="100">
        <v>0.87</v>
      </c>
      <c r="BV46" s="100">
        <v>0.62</v>
      </c>
      <c r="BW46" s="100">
        <v>2.4</v>
      </c>
      <c r="BX46" s="107">
        <f t="shared" si="0"/>
        <v>11314.910000000002</v>
      </c>
    </row>
    <row r="47" spans="1:76" ht="15.75">
      <c r="A47" s="106">
        <v>46</v>
      </c>
      <c r="B47" s="106" t="s">
        <v>57</v>
      </c>
      <c r="C47" s="100">
        <v>168.02</v>
      </c>
      <c r="D47" s="100">
        <v>258.41</v>
      </c>
      <c r="E47" s="100">
        <v>333.65</v>
      </c>
      <c r="F47" s="100">
        <v>422.08</v>
      </c>
      <c r="G47" s="100">
        <v>485.2</v>
      </c>
      <c r="H47" s="100">
        <v>456.67</v>
      </c>
      <c r="I47" s="100">
        <v>415.54</v>
      </c>
      <c r="J47" s="100">
        <v>472.2</v>
      </c>
      <c r="K47" s="100">
        <v>451.41</v>
      </c>
      <c r="L47" s="100">
        <v>418.81</v>
      </c>
      <c r="M47" s="100">
        <v>488.97</v>
      </c>
      <c r="N47" s="100">
        <v>339.63</v>
      </c>
      <c r="O47" s="100">
        <v>246.07</v>
      </c>
      <c r="P47" s="100">
        <v>223.24</v>
      </c>
      <c r="Q47" s="100">
        <v>11.45</v>
      </c>
      <c r="R47" s="100">
        <v>9.83</v>
      </c>
      <c r="S47" s="100">
        <v>20.41</v>
      </c>
      <c r="T47" s="100">
        <v>9.29</v>
      </c>
      <c r="U47" s="100">
        <v>6.04</v>
      </c>
      <c r="V47" s="100">
        <v>10.16</v>
      </c>
      <c r="W47" s="100">
        <v>5.79</v>
      </c>
      <c r="X47" s="100">
        <v>3.47</v>
      </c>
      <c r="Y47" s="100">
        <v>10.46</v>
      </c>
      <c r="Z47" s="100">
        <v>6.28</v>
      </c>
      <c r="AA47" s="100">
        <v>10.14</v>
      </c>
      <c r="AB47" s="100">
        <v>7.61</v>
      </c>
      <c r="AC47" s="100">
        <v>4.76</v>
      </c>
      <c r="AD47" s="100">
        <v>34.73</v>
      </c>
      <c r="AE47" s="100">
        <v>6.3</v>
      </c>
      <c r="AF47" s="100">
        <v>3.34</v>
      </c>
      <c r="AG47" s="100">
        <v>11.53</v>
      </c>
      <c r="AH47" s="100">
        <v>3.33</v>
      </c>
      <c r="AI47" s="100">
        <v>7.32</v>
      </c>
      <c r="AJ47" s="100">
        <v>4.27</v>
      </c>
      <c r="AK47" s="100">
        <v>7.15</v>
      </c>
      <c r="AL47" s="100">
        <v>5.88</v>
      </c>
      <c r="AM47" s="100">
        <v>6.07</v>
      </c>
      <c r="AN47" s="100">
        <v>11.86</v>
      </c>
      <c r="AO47" s="100">
        <v>4.8</v>
      </c>
      <c r="AP47" s="100">
        <v>9.46</v>
      </c>
      <c r="AQ47" s="100">
        <v>5.52</v>
      </c>
      <c r="AR47" s="100">
        <v>19.62</v>
      </c>
      <c r="AS47" s="100">
        <v>242.4</v>
      </c>
      <c r="AT47" s="100">
        <v>179.79</v>
      </c>
      <c r="AU47" s="100">
        <v>195.44</v>
      </c>
      <c r="AV47" s="100">
        <v>246.28</v>
      </c>
      <c r="AW47" s="100">
        <v>20.21</v>
      </c>
      <c r="AX47" s="100">
        <v>2067.84</v>
      </c>
      <c r="AY47" s="100">
        <v>1934.2</v>
      </c>
      <c r="AZ47" s="100">
        <v>1786.12</v>
      </c>
      <c r="BA47" s="100">
        <v>1746.13</v>
      </c>
      <c r="BB47" s="100">
        <v>1619.86</v>
      </c>
      <c r="BC47" s="100">
        <v>1599.79</v>
      </c>
      <c r="BD47" s="100">
        <v>1679.4</v>
      </c>
      <c r="BE47" s="100">
        <v>1685.23</v>
      </c>
      <c r="BF47" s="100">
        <v>1603.9</v>
      </c>
      <c r="BG47" s="100">
        <v>1675.48</v>
      </c>
      <c r="BH47" s="100">
        <v>1678.42</v>
      </c>
      <c r="BI47" s="100">
        <v>1538.78</v>
      </c>
      <c r="BJ47" s="100">
        <v>1333.12</v>
      </c>
      <c r="BK47" s="100">
        <v>96.5</v>
      </c>
      <c r="BL47" s="100">
        <v>83.75</v>
      </c>
      <c r="BM47" s="100">
        <v>63.85</v>
      </c>
      <c r="BN47" s="100">
        <v>26.81</v>
      </c>
      <c r="BO47" s="100">
        <v>32.69</v>
      </c>
      <c r="BP47" s="100">
        <v>27.07</v>
      </c>
      <c r="BQ47" s="100">
        <v>20.33</v>
      </c>
      <c r="BR47" s="100">
        <v>21.02</v>
      </c>
      <c r="BS47" s="100">
        <v>21.36</v>
      </c>
      <c r="BT47" s="100">
        <v>22.73</v>
      </c>
      <c r="BU47" s="100">
        <v>15.33</v>
      </c>
      <c r="BV47" s="100">
        <v>10.78</v>
      </c>
      <c r="BW47" s="100">
        <v>4.07</v>
      </c>
      <c r="BX47" s="107">
        <f t="shared" si="0"/>
        <v>28715.45</v>
      </c>
    </row>
    <row r="48" spans="1:76" ht="15.75">
      <c r="A48" s="106">
        <v>47</v>
      </c>
      <c r="B48" s="106" t="s">
        <v>58</v>
      </c>
      <c r="C48" s="100">
        <v>41</v>
      </c>
      <c r="D48" s="100">
        <v>102.26</v>
      </c>
      <c r="E48" s="100">
        <v>95.81</v>
      </c>
      <c r="F48" s="100">
        <v>111.04</v>
      </c>
      <c r="G48" s="100">
        <v>135.7</v>
      </c>
      <c r="H48" s="100">
        <v>107.83</v>
      </c>
      <c r="I48" s="100">
        <v>139.24</v>
      </c>
      <c r="J48" s="100">
        <v>124.97</v>
      </c>
      <c r="K48" s="100">
        <v>143.06</v>
      </c>
      <c r="L48" s="100">
        <v>129.83</v>
      </c>
      <c r="M48" s="100">
        <v>155.82</v>
      </c>
      <c r="N48" s="100">
        <v>130.61</v>
      </c>
      <c r="O48" s="100">
        <v>111.46</v>
      </c>
      <c r="P48" s="100">
        <v>79.77</v>
      </c>
      <c r="Q48" s="100">
        <v>4.11</v>
      </c>
      <c r="R48" s="100">
        <v>7.43</v>
      </c>
      <c r="S48" s="100">
        <v>8.52</v>
      </c>
      <c r="T48" s="100">
        <v>5.89</v>
      </c>
      <c r="U48" s="100">
        <v>5.73</v>
      </c>
      <c r="V48" s="100">
        <v>0.92</v>
      </c>
      <c r="W48" s="100">
        <v>0</v>
      </c>
      <c r="X48" s="100">
        <v>0.94</v>
      </c>
      <c r="Y48" s="100">
        <v>0</v>
      </c>
      <c r="Z48" s="100">
        <v>0</v>
      </c>
      <c r="AA48" s="100">
        <v>0.98</v>
      </c>
      <c r="AB48" s="100">
        <v>0</v>
      </c>
      <c r="AC48" s="100">
        <v>2.06</v>
      </c>
      <c r="AD48" s="100">
        <v>0</v>
      </c>
      <c r="AE48" s="100">
        <v>0</v>
      </c>
      <c r="AF48" s="100">
        <v>0</v>
      </c>
      <c r="AG48" s="100">
        <v>1.01</v>
      </c>
      <c r="AH48" s="100">
        <v>0</v>
      </c>
      <c r="AI48" s="100">
        <v>0.05</v>
      </c>
      <c r="AJ48" s="100">
        <v>0.21</v>
      </c>
      <c r="AK48" s="100">
        <v>0</v>
      </c>
      <c r="AL48" s="100">
        <v>0</v>
      </c>
      <c r="AM48" s="100">
        <v>0</v>
      </c>
      <c r="AN48" s="100">
        <v>0.1</v>
      </c>
      <c r="AO48" s="100">
        <v>0.12</v>
      </c>
      <c r="AP48" s="100">
        <v>0.18</v>
      </c>
      <c r="AQ48" s="100">
        <v>0</v>
      </c>
      <c r="AR48" s="100">
        <v>0.15</v>
      </c>
      <c r="AS48" s="100">
        <v>48.53</v>
      </c>
      <c r="AT48" s="100">
        <v>93.92</v>
      </c>
      <c r="AU48" s="100">
        <v>43.38</v>
      </c>
      <c r="AV48" s="100">
        <v>38.77</v>
      </c>
      <c r="AW48" s="100">
        <v>13.19</v>
      </c>
      <c r="AX48" s="100">
        <v>397.32</v>
      </c>
      <c r="AY48" s="100">
        <v>371.52</v>
      </c>
      <c r="AZ48" s="100">
        <v>377.96</v>
      </c>
      <c r="BA48" s="100">
        <v>392.92</v>
      </c>
      <c r="BB48" s="100">
        <v>335.7</v>
      </c>
      <c r="BC48" s="100">
        <v>340.56</v>
      </c>
      <c r="BD48" s="100">
        <v>381.96</v>
      </c>
      <c r="BE48" s="100">
        <v>395.75</v>
      </c>
      <c r="BF48" s="100">
        <v>377.82</v>
      </c>
      <c r="BG48" s="100">
        <v>399.77</v>
      </c>
      <c r="BH48" s="100">
        <v>314.41</v>
      </c>
      <c r="BI48" s="100">
        <v>274.14</v>
      </c>
      <c r="BJ48" s="100">
        <v>243.32</v>
      </c>
      <c r="BK48" s="100">
        <v>118.77</v>
      </c>
      <c r="BL48" s="100">
        <v>118.94</v>
      </c>
      <c r="BM48" s="100">
        <v>37.43</v>
      </c>
      <c r="BN48" s="100">
        <v>16.85</v>
      </c>
      <c r="BO48" s="100">
        <v>9.67</v>
      </c>
      <c r="BP48" s="100">
        <v>15.17</v>
      </c>
      <c r="BQ48" s="100">
        <v>15.74</v>
      </c>
      <c r="BR48" s="100">
        <v>5.55</v>
      </c>
      <c r="BS48" s="100">
        <v>9.49</v>
      </c>
      <c r="BT48" s="100">
        <v>4.28</v>
      </c>
      <c r="BU48" s="100">
        <v>12.08</v>
      </c>
      <c r="BV48" s="100">
        <v>6.1</v>
      </c>
      <c r="BW48" s="100">
        <v>9.37</v>
      </c>
      <c r="BX48" s="107">
        <f t="shared" si="0"/>
        <v>6867.180000000001</v>
      </c>
    </row>
    <row r="49" spans="1:76" ht="15.75">
      <c r="A49" s="106">
        <v>48</v>
      </c>
      <c r="B49" s="106" t="s">
        <v>59</v>
      </c>
      <c r="C49" s="100">
        <v>137.28</v>
      </c>
      <c r="D49" s="100">
        <v>871.93</v>
      </c>
      <c r="E49" s="100">
        <v>1444.26</v>
      </c>
      <c r="F49" s="100">
        <v>1864.98</v>
      </c>
      <c r="G49" s="100">
        <v>2414.71</v>
      </c>
      <c r="H49" s="100">
        <v>2391.04</v>
      </c>
      <c r="I49" s="100">
        <v>2660.81</v>
      </c>
      <c r="J49" s="100">
        <v>2881.78</v>
      </c>
      <c r="K49" s="100">
        <v>2803.33</v>
      </c>
      <c r="L49" s="100">
        <v>2669.01</v>
      </c>
      <c r="M49" s="100">
        <v>2563.63</v>
      </c>
      <c r="N49" s="100">
        <v>2394.73</v>
      </c>
      <c r="O49" s="100">
        <v>2102.83</v>
      </c>
      <c r="P49" s="100">
        <v>1680.3</v>
      </c>
      <c r="Q49" s="100">
        <v>599.41</v>
      </c>
      <c r="R49" s="100">
        <v>233.08</v>
      </c>
      <c r="S49" s="100">
        <v>147.53</v>
      </c>
      <c r="T49" s="100">
        <v>184.42</v>
      </c>
      <c r="U49" s="100">
        <v>171.33</v>
      </c>
      <c r="V49" s="100">
        <v>134.27</v>
      </c>
      <c r="W49" s="100">
        <v>157.73</v>
      </c>
      <c r="X49" s="100">
        <v>113.15</v>
      </c>
      <c r="Y49" s="100">
        <v>98.53</v>
      </c>
      <c r="Z49" s="100">
        <v>119.84</v>
      </c>
      <c r="AA49" s="100">
        <v>65.32</v>
      </c>
      <c r="AB49" s="100">
        <v>100.03</v>
      </c>
      <c r="AC49" s="100">
        <v>87.64</v>
      </c>
      <c r="AD49" s="100">
        <v>175.2</v>
      </c>
      <c r="AE49" s="100">
        <v>59.72</v>
      </c>
      <c r="AF49" s="100">
        <v>52.47</v>
      </c>
      <c r="AG49" s="100">
        <v>67.35</v>
      </c>
      <c r="AH49" s="100">
        <v>49.07</v>
      </c>
      <c r="AI49" s="100">
        <v>49.78</v>
      </c>
      <c r="AJ49" s="100">
        <v>45.97</v>
      </c>
      <c r="AK49" s="100">
        <v>53.84</v>
      </c>
      <c r="AL49" s="100">
        <v>44.27</v>
      </c>
      <c r="AM49" s="100">
        <v>32.62</v>
      </c>
      <c r="AN49" s="100">
        <v>39.88</v>
      </c>
      <c r="AO49" s="100">
        <v>18.07</v>
      </c>
      <c r="AP49" s="100">
        <v>21.99</v>
      </c>
      <c r="AQ49" s="100">
        <v>33.64</v>
      </c>
      <c r="AR49" s="100">
        <v>72.11</v>
      </c>
      <c r="AS49" s="100">
        <v>625.11</v>
      </c>
      <c r="AT49" s="100">
        <v>612.41</v>
      </c>
      <c r="AU49" s="100">
        <v>649.44</v>
      </c>
      <c r="AV49" s="100">
        <v>860.76</v>
      </c>
      <c r="AW49" s="100">
        <v>188.14</v>
      </c>
      <c r="AX49" s="100">
        <v>10339.54</v>
      </c>
      <c r="AY49" s="100">
        <v>9864.21</v>
      </c>
      <c r="AZ49" s="100">
        <v>8694.38</v>
      </c>
      <c r="BA49" s="100">
        <v>7858.46</v>
      </c>
      <c r="BB49" s="100">
        <v>7500.23</v>
      </c>
      <c r="BC49" s="100">
        <v>7835.78</v>
      </c>
      <c r="BD49" s="100">
        <v>8499.05</v>
      </c>
      <c r="BE49" s="100">
        <v>8269.65</v>
      </c>
      <c r="BF49" s="100">
        <v>8639.95</v>
      </c>
      <c r="BG49" s="100">
        <v>8737.05</v>
      </c>
      <c r="BH49" s="100">
        <v>8548.15</v>
      </c>
      <c r="BI49" s="100">
        <v>8232.24</v>
      </c>
      <c r="BJ49" s="100">
        <v>6788.92</v>
      </c>
      <c r="BK49" s="100">
        <v>3621.92</v>
      </c>
      <c r="BL49" s="100">
        <v>3421.07</v>
      </c>
      <c r="BM49" s="100">
        <v>3353.1</v>
      </c>
      <c r="BN49" s="100">
        <v>3255.69</v>
      </c>
      <c r="BO49" s="100">
        <v>2294.47</v>
      </c>
      <c r="BP49" s="100">
        <v>2047.47</v>
      </c>
      <c r="BQ49" s="100">
        <v>1719.25</v>
      </c>
      <c r="BR49" s="100">
        <v>1399.88</v>
      </c>
      <c r="BS49" s="100">
        <v>1319.4</v>
      </c>
      <c r="BT49" s="100">
        <v>996.52</v>
      </c>
      <c r="BU49" s="100">
        <v>1006.62</v>
      </c>
      <c r="BV49" s="100">
        <v>860.36</v>
      </c>
      <c r="BW49" s="100">
        <v>589.32</v>
      </c>
      <c r="BX49" s="107">
        <f t="shared" si="0"/>
        <v>170537.42</v>
      </c>
    </row>
    <row r="50" spans="1:76" ht="15.75">
      <c r="A50" s="106">
        <v>49</v>
      </c>
      <c r="B50" s="106" t="s">
        <v>60</v>
      </c>
      <c r="C50" s="100">
        <v>396.32</v>
      </c>
      <c r="D50" s="100">
        <v>437.49</v>
      </c>
      <c r="E50" s="100">
        <v>421.97</v>
      </c>
      <c r="F50" s="100">
        <v>419.23</v>
      </c>
      <c r="G50" s="100">
        <v>512.21</v>
      </c>
      <c r="H50" s="100">
        <v>548.13</v>
      </c>
      <c r="I50" s="100">
        <v>602.66</v>
      </c>
      <c r="J50" s="100">
        <v>615.79</v>
      </c>
      <c r="K50" s="100">
        <v>617.82</v>
      </c>
      <c r="L50" s="100">
        <v>589.91</v>
      </c>
      <c r="M50" s="100">
        <v>599.39</v>
      </c>
      <c r="N50" s="100">
        <v>551.36</v>
      </c>
      <c r="O50" s="100">
        <v>476.57</v>
      </c>
      <c r="P50" s="100">
        <v>337.21</v>
      </c>
      <c r="Q50" s="100">
        <v>90.14</v>
      </c>
      <c r="R50" s="100">
        <v>46.11</v>
      </c>
      <c r="S50" s="100">
        <v>43.11</v>
      </c>
      <c r="T50" s="100">
        <v>47.38</v>
      </c>
      <c r="U50" s="100">
        <v>44.08</v>
      </c>
      <c r="V50" s="100">
        <v>32.06</v>
      </c>
      <c r="W50" s="100">
        <v>39</v>
      </c>
      <c r="X50" s="100">
        <v>34.45</v>
      </c>
      <c r="Y50" s="100">
        <v>29.84</v>
      </c>
      <c r="Z50" s="100">
        <v>40.49</v>
      </c>
      <c r="AA50" s="100">
        <v>71.54</v>
      </c>
      <c r="AB50" s="100">
        <v>63.95</v>
      </c>
      <c r="AC50" s="100">
        <v>39.71</v>
      </c>
      <c r="AD50" s="100">
        <v>57.51</v>
      </c>
      <c r="AE50" s="100">
        <v>11.31</v>
      </c>
      <c r="AF50" s="100">
        <v>5.04</v>
      </c>
      <c r="AG50" s="100">
        <v>7.99</v>
      </c>
      <c r="AH50" s="100">
        <v>4.73</v>
      </c>
      <c r="AI50" s="100">
        <v>7.87</v>
      </c>
      <c r="AJ50" s="100">
        <v>10.95</v>
      </c>
      <c r="AK50" s="100">
        <v>13.3</v>
      </c>
      <c r="AL50" s="100">
        <v>5.24</v>
      </c>
      <c r="AM50" s="100">
        <v>7.16</v>
      </c>
      <c r="AN50" s="100">
        <v>6.65</v>
      </c>
      <c r="AO50" s="100">
        <v>4.95</v>
      </c>
      <c r="AP50" s="100">
        <v>4.03</v>
      </c>
      <c r="AQ50" s="100">
        <v>0.99</v>
      </c>
      <c r="AR50" s="100">
        <v>15.84</v>
      </c>
      <c r="AS50" s="100">
        <v>207.59</v>
      </c>
      <c r="AT50" s="100">
        <v>178.79</v>
      </c>
      <c r="AU50" s="100">
        <v>212.33</v>
      </c>
      <c r="AV50" s="100">
        <v>402.75</v>
      </c>
      <c r="AW50" s="100">
        <v>38.19</v>
      </c>
      <c r="AX50" s="100">
        <v>2729.79</v>
      </c>
      <c r="AY50" s="100">
        <v>2957.46</v>
      </c>
      <c r="AZ50" s="100">
        <v>2828.96</v>
      </c>
      <c r="BA50" s="100">
        <v>2651.11</v>
      </c>
      <c r="BB50" s="100">
        <v>2620.65</v>
      </c>
      <c r="BC50" s="100">
        <v>2715.44</v>
      </c>
      <c r="BD50" s="100">
        <v>2985.28</v>
      </c>
      <c r="BE50" s="100">
        <v>2846.33</v>
      </c>
      <c r="BF50" s="100">
        <v>2999.46</v>
      </c>
      <c r="BG50" s="100">
        <v>2991.83</v>
      </c>
      <c r="BH50" s="100">
        <v>2857.81</v>
      </c>
      <c r="BI50" s="100">
        <v>2729.96</v>
      </c>
      <c r="BJ50" s="100">
        <v>2000.58</v>
      </c>
      <c r="BK50" s="100">
        <v>1501.06</v>
      </c>
      <c r="BL50" s="100">
        <v>1006.96</v>
      </c>
      <c r="BM50" s="100">
        <v>705.78</v>
      </c>
      <c r="BN50" s="100">
        <v>555.22</v>
      </c>
      <c r="BO50" s="100">
        <v>465.24</v>
      </c>
      <c r="BP50" s="100">
        <v>442.17</v>
      </c>
      <c r="BQ50" s="100">
        <v>379.51</v>
      </c>
      <c r="BR50" s="100">
        <v>367.68</v>
      </c>
      <c r="BS50" s="100">
        <v>391.11</v>
      </c>
      <c r="BT50" s="100">
        <v>499.43</v>
      </c>
      <c r="BU50" s="100">
        <v>389.16</v>
      </c>
      <c r="BV50" s="100">
        <v>307.09</v>
      </c>
      <c r="BW50" s="100">
        <v>147.07</v>
      </c>
      <c r="BX50" s="107">
        <f t="shared" si="0"/>
        <v>52023.26999999999</v>
      </c>
    </row>
    <row r="51" spans="1:76" ht="15.75">
      <c r="A51" s="106">
        <v>50</v>
      </c>
      <c r="B51" s="106" t="s">
        <v>61</v>
      </c>
      <c r="C51" s="100">
        <v>832.35</v>
      </c>
      <c r="D51" s="100">
        <v>1906.26</v>
      </c>
      <c r="E51" s="100">
        <v>2560.65</v>
      </c>
      <c r="F51" s="100">
        <v>2907.2</v>
      </c>
      <c r="G51" s="100">
        <v>3406.72</v>
      </c>
      <c r="H51" s="100">
        <v>3097.05</v>
      </c>
      <c r="I51" s="100">
        <v>3057.06</v>
      </c>
      <c r="J51" s="100">
        <v>2919.48</v>
      </c>
      <c r="K51" s="100">
        <v>2872.41</v>
      </c>
      <c r="L51" s="100">
        <v>2742.78</v>
      </c>
      <c r="M51" s="100">
        <v>1835.13</v>
      </c>
      <c r="N51" s="100">
        <v>1739.75</v>
      </c>
      <c r="O51" s="100">
        <v>1423.02</v>
      </c>
      <c r="P51" s="100">
        <v>1369.91</v>
      </c>
      <c r="Q51" s="100">
        <v>198.35</v>
      </c>
      <c r="R51" s="100">
        <v>98.9</v>
      </c>
      <c r="S51" s="100">
        <v>92.42</v>
      </c>
      <c r="T51" s="100">
        <v>84.77</v>
      </c>
      <c r="U51" s="100">
        <v>85.68</v>
      </c>
      <c r="V51" s="100">
        <v>71.91</v>
      </c>
      <c r="W51" s="100">
        <v>61.47</v>
      </c>
      <c r="X51" s="100">
        <v>67.25</v>
      </c>
      <c r="Y51" s="100">
        <v>51.96</v>
      </c>
      <c r="Z51" s="100">
        <v>60.07</v>
      </c>
      <c r="AA51" s="100">
        <v>45.79</v>
      </c>
      <c r="AB51" s="100">
        <v>51.9</v>
      </c>
      <c r="AC51" s="100">
        <v>45.5</v>
      </c>
      <c r="AD51" s="100">
        <v>123.81</v>
      </c>
      <c r="AE51" s="100">
        <v>54.67</v>
      </c>
      <c r="AF51" s="100">
        <v>24.83</v>
      </c>
      <c r="AG51" s="100">
        <v>15.99</v>
      </c>
      <c r="AH51" s="100">
        <v>25.4</v>
      </c>
      <c r="AI51" s="100">
        <v>19.56</v>
      </c>
      <c r="AJ51" s="100">
        <v>14.62</v>
      </c>
      <c r="AK51" s="100">
        <v>18.8</v>
      </c>
      <c r="AL51" s="100">
        <v>16.41</v>
      </c>
      <c r="AM51" s="100">
        <v>13.19</v>
      </c>
      <c r="AN51" s="100">
        <v>29.61</v>
      </c>
      <c r="AO51" s="100">
        <v>23.76</v>
      </c>
      <c r="AP51" s="100">
        <v>10.83</v>
      </c>
      <c r="AQ51" s="100">
        <v>15.6</v>
      </c>
      <c r="AR51" s="100">
        <v>50.55</v>
      </c>
      <c r="AS51" s="100">
        <v>1423</v>
      </c>
      <c r="AT51" s="100">
        <v>1177.78</v>
      </c>
      <c r="AU51" s="100">
        <v>1120.83</v>
      </c>
      <c r="AV51" s="100">
        <v>1356.97</v>
      </c>
      <c r="AW51" s="100">
        <v>177.19</v>
      </c>
      <c r="AX51" s="100">
        <v>9382.67</v>
      </c>
      <c r="AY51" s="100">
        <v>8890.57</v>
      </c>
      <c r="AZ51" s="100">
        <v>8427.84</v>
      </c>
      <c r="BA51" s="100">
        <v>8661.64</v>
      </c>
      <c r="BB51" s="100">
        <v>8406.96</v>
      </c>
      <c r="BC51" s="100">
        <v>8960</v>
      </c>
      <c r="BD51" s="100">
        <v>9767.68</v>
      </c>
      <c r="BE51" s="100">
        <v>9689.08</v>
      </c>
      <c r="BF51" s="100">
        <v>9662.5</v>
      </c>
      <c r="BG51" s="100">
        <v>10118.08</v>
      </c>
      <c r="BH51" s="100">
        <v>9575.75</v>
      </c>
      <c r="BI51" s="100">
        <v>8934.41</v>
      </c>
      <c r="BJ51" s="100">
        <v>7773.26</v>
      </c>
      <c r="BK51" s="100">
        <v>2428.26</v>
      </c>
      <c r="BL51" s="100">
        <v>2444.36</v>
      </c>
      <c r="BM51" s="100">
        <v>2237.63</v>
      </c>
      <c r="BN51" s="100">
        <v>1846.96</v>
      </c>
      <c r="BO51" s="100">
        <v>1078.03</v>
      </c>
      <c r="BP51" s="100">
        <v>597.25</v>
      </c>
      <c r="BQ51" s="100">
        <v>419.01</v>
      </c>
      <c r="BR51" s="100">
        <v>465.8</v>
      </c>
      <c r="BS51" s="100">
        <v>531.78</v>
      </c>
      <c r="BT51" s="100">
        <v>676.97</v>
      </c>
      <c r="BU51" s="100">
        <v>726.87</v>
      </c>
      <c r="BV51" s="100">
        <v>714.38</v>
      </c>
      <c r="BW51" s="100">
        <v>500.27</v>
      </c>
      <c r="BX51" s="107">
        <f t="shared" si="0"/>
        <v>172317.15</v>
      </c>
    </row>
    <row r="52" spans="1:76" ht="15.75">
      <c r="A52" s="106">
        <v>51</v>
      </c>
      <c r="B52" s="106" t="s">
        <v>62</v>
      </c>
      <c r="C52" s="100">
        <v>233.66</v>
      </c>
      <c r="D52" s="100">
        <v>541.15</v>
      </c>
      <c r="E52" s="100">
        <v>716.49</v>
      </c>
      <c r="F52" s="100">
        <v>885.18</v>
      </c>
      <c r="G52" s="100">
        <v>1247.81</v>
      </c>
      <c r="H52" s="100">
        <v>1067.38</v>
      </c>
      <c r="I52" s="100">
        <v>1160.88</v>
      </c>
      <c r="J52" s="100">
        <v>1258.32</v>
      </c>
      <c r="K52" s="100">
        <v>1265.94</v>
      </c>
      <c r="L52" s="100">
        <v>1239.73</v>
      </c>
      <c r="M52" s="100">
        <v>1336.57</v>
      </c>
      <c r="N52" s="100">
        <v>1103.13</v>
      </c>
      <c r="O52" s="100">
        <v>941.77</v>
      </c>
      <c r="P52" s="100">
        <v>736.93</v>
      </c>
      <c r="Q52" s="100">
        <v>134.88</v>
      </c>
      <c r="R52" s="100">
        <v>65.31</v>
      </c>
      <c r="S52" s="100">
        <v>55.19</v>
      </c>
      <c r="T52" s="100">
        <v>51.52</v>
      </c>
      <c r="U52" s="100">
        <v>58.87</v>
      </c>
      <c r="V52" s="100">
        <v>42.67</v>
      </c>
      <c r="W52" s="100">
        <v>26.58</v>
      </c>
      <c r="X52" s="100">
        <v>43.89</v>
      </c>
      <c r="Y52" s="100">
        <v>48.92</v>
      </c>
      <c r="Z52" s="100">
        <v>47.95</v>
      </c>
      <c r="AA52" s="100">
        <v>37.72</v>
      </c>
      <c r="AB52" s="100">
        <v>22.29</v>
      </c>
      <c r="AC52" s="100">
        <v>30.98</v>
      </c>
      <c r="AD52" s="100">
        <v>55.08</v>
      </c>
      <c r="AE52" s="100">
        <v>42.82</v>
      </c>
      <c r="AF52" s="100">
        <v>29.2</v>
      </c>
      <c r="AG52" s="100">
        <v>21.51</v>
      </c>
      <c r="AH52" s="100">
        <v>18.34</v>
      </c>
      <c r="AI52" s="100">
        <v>17.89</v>
      </c>
      <c r="AJ52" s="100">
        <v>12.89</v>
      </c>
      <c r="AK52" s="100">
        <v>14.36</v>
      </c>
      <c r="AL52" s="100">
        <v>12.21</v>
      </c>
      <c r="AM52" s="100">
        <v>17.81</v>
      </c>
      <c r="AN52" s="100">
        <v>25.19</v>
      </c>
      <c r="AO52" s="100">
        <v>19.74</v>
      </c>
      <c r="AP52" s="100">
        <v>3.54</v>
      </c>
      <c r="AQ52" s="100">
        <v>11.62</v>
      </c>
      <c r="AR52" s="100">
        <v>36.52</v>
      </c>
      <c r="AS52" s="100">
        <v>338.97</v>
      </c>
      <c r="AT52" s="100">
        <v>273.41</v>
      </c>
      <c r="AU52" s="100">
        <v>425.99</v>
      </c>
      <c r="AV52" s="100">
        <v>635.91</v>
      </c>
      <c r="AW52" s="100">
        <v>89.58</v>
      </c>
      <c r="AX52" s="100">
        <v>5394.75</v>
      </c>
      <c r="AY52" s="100">
        <v>5039.87</v>
      </c>
      <c r="AZ52" s="100">
        <v>4730.24</v>
      </c>
      <c r="BA52" s="100">
        <v>4351.79</v>
      </c>
      <c r="BB52" s="100">
        <v>3949.35</v>
      </c>
      <c r="BC52" s="100">
        <v>3871.34</v>
      </c>
      <c r="BD52" s="100">
        <v>3935.5</v>
      </c>
      <c r="BE52" s="100">
        <v>4195.43</v>
      </c>
      <c r="BF52" s="100">
        <v>4023.56</v>
      </c>
      <c r="BG52" s="100">
        <v>4196.49</v>
      </c>
      <c r="BH52" s="100">
        <v>3653.81</v>
      </c>
      <c r="BI52" s="100">
        <v>3215.88</v>
      </c>
      <c r="BJ52" s="100">
        <v>2310.1</v>
      </c>
      <c r="BK52" s="100">
        <v>546.93</v>
      </c>
      <c r="BL52" s="100">
        <v>432.78</v>
      </c>
      <c r="BM52" s="100">
        <v>254.08</v>
      </c>
      <c r="BN52" s="100">
        <v>166.4</v>
      </c>
      <c r="BO52" s="100">
        <v>103.96</v>
      </c>
      <c r="BP52" s="100">
        <v>118.88</v>
      </c>
      <c r="BQ52" s="100">
        <v>119.39</v>
      </c>
      <c r="BR52" s="100">
        <v>95.24</v>
      </c>
      <c r="BS52" s="100">
        <v>75.2</v>
      </c>
      <c r="BT52" s="100">
        <v>81.06</v>
      </c>
      <c r="BU52" s="100">
        <v>86.82</v>
      </c>
      <c r="BV52" s="100">
        <v>68.29</v>
      </c>
      <c r="BW52" s="100">
        <v>46.39</v>
      </c>
      <c r="BX52" s="107">
        <f t="shared" si="0"/>
        <v>71567.82</v>
      </c>
    </row>
    <row r="53" spans="1:76" ht="15.75">
      <c r="A53" s="106">
        <v>52</v>
      </c>
      <c r="B53" s="106" t="s">
        <v>63</v>
      </c>
      <c r="C53" s="100">
        <v>668.53</v>
      </c>
      <c r="D53" s="100">
        <v>761.64</v>
      </c>
      <c r="E53" s="100">
        <v>1238.76</v>
      </c>
      <c r="F53" s="100">
        <v>1644.11</v>
      </c>
      <c r="G53" s="100">
        <v>1911.16</v>
      </c>
      <c r="H53" s="100">
        <v>1853.12</v>
      </c>
      <c r="I53" s="100">
        <v>2002.3</v>
      </c>
      <c r="J53" s="100">
        <v>1810.23</v>
      </c>
      <c r="K53" s="100">
        <v>1923.52</v>
      </c>
      <c r="L53" s="100">
        <v>1920.12</v>
      </c>
      <c r="M53" s="100">
        <v>925.67</v>
      </c>
      <c r="N53" s="100">
        <v>1009.75</v>
      </c>
      <c r="O53" s="100">
        <v>1131.15</v>
      </c>
      <c r="P53" s="100">
        <v>866.71</v>
      </c>
      <c r="Q53" s="100">
        <v>47.86</v>
      </c>
      <c r="R53" s="100">
        <v>24.9</v>
      </c>
      <c r="S53" s="100">
        <v>32.52</v>
      </c>
      <c r="T53" s="100">
        <v>42</v>
      </c>
      <c r="U53" s="100">
        <v>48.89</v>
      </c>
      <c r="V53" s="100">
        <v>52.24</v>
      </c>
      <c r="W53" s="100">
        <v>62.01</v>
      </c>
      <c r="X53" s="100">
        <v>53.56</v>
      </c>
      <c r="Y53" s="100">
        <v>73.41</v>
      </c>
      <c r="Z53" s="100">
        <v>78.41</v>
      </c>
      <c r="AA53" s="100">
        <v>64.64</v>
      </c>
      <c r="AB53" s="100">
        <v>60.62</v>
      </c>
      <c r="AC53" s="100">
        <v>79.12</v>
      </c>
      <c r="AD53" s="100">
        <v>152.07</v>
      </c>
      <c r="AE53" s="100">
        <v>30.34</v>
      </c>
      <c r="AF53" s="100">
        <v>10.27</v>
      </c>
      <c r="AG53" s="100">
        <v>20.83</v>
      </c>
      <c r="AH53" s="100">
        <v>21.17</v>
      </c>
      <c r="AI53" s="100">
        <v>14.58</v>
      </c>
      <c r="AJ53" s="100">
        <v>15.13</v>
      </c>
      <c r="AK53" s="100">
        <v>14.37</v>
      </c>
      <c r="AL53" s="100">
        <v>20.58</v>
      </c>
      <c r="AM53" s="100">
        <v>24.68</v>
      </c>
      <c r="AN53" s="100">
        <v>16.03</v>
      </c>
      <c r="AO53" s="100">
        <v>23.63</v>
      </c>
      <c r="AP53" s="100">
        <v>15.76</v>
      </c>
      <c r="AQ53" s="100">
        <v>16.94</v>
      </c>
      <c r="AR53" s="100">
        <v>54.98</v>
      </c>
      <c r="AS53" s="100">
        <v>708.05</v>
      </c>
      <c r="AT53" s="100">
        <v>549.39</v>
      </c>
      <c r="AU53" s="100">
        <v>729.63</v>
      </c>
      <c r="AV53" s="100">
        <v>895.09</v>
      </c>
      <c r="AW53" s="100">
        <v>230.65</v>
      </c>
      <c r="AX53" s="100">
        <v>6359.49</v>
      </c>
      <c r="AY53" s="100">
        <v>5978.24</v>
      </c>
      <c r="AZ53" s="100">
        <v>5387.86</v>
      </c>
      <c r="BA53" s="100">
        <v>5257.06</v>
      </c>
      <c r="BB53" s="100">
        <v>5027.25</v>
      </c>
      <c r="BC53" s="100">
        <v>5082.04</v>
      </c>
      <c r="BD53" s="100">
        <v>5506.89</v>
      </c>
      <c r="BE53" s="100">
        <v>5627.79</v>
      </c>
      <c r="BF53" s="100">
        <v>5609.01</v>
      </c>
      <c r="BG53" s="100">
        <v>6191.01</v>
      </c>
      <c r="BH53" s="100">
        <v>5987.3</v>
      </c>
      <c r="BI53" s="100">
        <v>6017.8</v>
      </c>
      <c r="BJ53" s="100">
        <v>4537.42</v>
      </c>
      <c r="BK53" s="100">
        <v>621.88</v>
      </c>
      <c r="BL53" s="100">
        <v>548.22</v>
      </c>
      <c r="BM53" s="100">
        <v>416.54</v>
      </c>
      <c r="BN53" s="100">
        <v>315.47</v>
      </c>
      <c r="BO53" s="100">
        <v>198.77</v>
      </c>
      <c r="BP53" s="100">
        <v>162</v>
      </c>
      <c r="BQ53" s="100">
        <v>96.03</v>
      </c>
      <c r="BR53" s="100">
        <v>100.38</v>
      </c>
      <c r="BS53" s="100">
        <v>96.73</v>
      </c>
      <c r="BT53" s="100">
        <v>110.57</v>
      </c>
      <c r="BU53" s="100">
        <v>109.46</v>
      </c>
      <c r="BV53" s="100">
        <v>101.33</v>
      </c>
      <c r="BW53" s="100">
        <v>79.15</v>
      </c>
      <c r="BX53" s="107">
        <f t="shared" si="0"/>
        <v>99476.81</v>
      </c>
    </row>
    <row r="54" spans="1:76" ht="15.75">
      <c r="A54" s="106">
        <v>53</v>
      </c>
      <c r="B54" s="106" t="s">
        <v>64</v>
      </c>
      <c r="C54" s="100">
        <v>516.45</v>
      </c>
      <c r="D54" s="100">
        <v>501.59</v>
      </c>
      <c r="E54" s="100">
        <v>671.65</v>
      </c>
      <c r="F54" s="100">
        <v>832.58</v>
      </c>
      <c r="G54" s="100">
        <v>1054.08</v>
      </c>
      <c r="H54" s="100">
        <v>1134.55</v>
      </c>
      <c r="I54" s="100">
        <v>1233.16</v>
      </c>
      <c r="J54" s="100">
        <v>1321.67</v>
      </c>
      <c r="K54" s="100">
        <v>1396.59</v>
      </c>
      <c r="L54" s="100">
        <v>1366.96</v>
      </c>
      <c r="M54" s="100">
        <v>1435.33</v>
      </c>
      <c r="N54" s="100">
        <v>1269.26</v>
      </c>
      <c r="O54" s="100">
        <v>1097.6</v>
      </c>
      <c r="P54" s="100">
        <v>980.69</v>
      </c>
      <c r="Q54" s="100">
        <v>70.63</v>
      </c>
      <c r="R54" s="100">
        <v>22.87</v>
      </c>
      <c r="S54" s="100">
        <v>13.98</v>
      </c>
      <c r="T54" s="100">
        <v>18.59</v>
      </c>
      <c r="U54" s="100">
        <v>12.67</v>
      </c>
      <c r="V54" s="100">
        <v>11.58</v>
      </c>
      <c r="W54" s="100">
        <v>11.53</v>
      </c>
      <c r="X54" s="100">
        <v>21.35</v>
      </c>
      <c r="Y54" s="100">
        <v>14.38</v>
      </c>
      <c r="Z54" s="100">
        <v>11.31</v>
      </c>
      <c r="AA54" s="100">
        <v>6.01</v>
      </c>
      <c r="AB54" s="100">
        <v>13.73</v>
      </c>
      <c r="AC54" s="100">
        <v>12.71</v>
      </c>
      <c r="AD54" s="100">
        <v>48.54</v>
      </c>
      <c r="AE54" s="100">
        <v>16.66</v>
      </c>
      <c r="AF54" s="100">
        <v>8.72</v>
      </c>
      <c r="AG54" s="100">
        <v>11.21</v>
      </c>
      <c r="AH54" s="100">
        <v>10.14</v>
      </c>
      <c r="AI54" s="100">
        <v>14.24</v>
      </c>
      <c r="AJ54" s="100">
        <v>8.1</v>
      </c>
      <c r="AK54" s="100">
        <v>15</v>
      </c>
      <c r="AL54" s="100">
        <v>15.44</v>
      </c>
      <c r="AM54" s="100">
        <v>12.63</v>
      </c>
      <c r="AN54" s="100">
        <v>8.77</v>
      </c>
      <c r="AO54" s="100">
        <v>11.97</v>
      </c>
      <c r="AP54" s="100">
        <v>17.58</v>
      </c>
      <c r="AQ54" s="100">
        <v>15.17</v>
      </c>
      <c r="AR54" s="100">
        <v>45.13</v>
      </c>
      <c r="AS54" s="100">
        <v>828.72</v>
      </c>
      <c r="AT54" s="100">
        <v>614.46</v>
      </c>
      <c r="AU54" s="100">
        <v>632.78</v>
      </c>
      <c r="AV54" s="100">
        <v>982.08</v>
      </c>
      <c r="AW54" s="100">
        <v>119.44</v>
      </c>
      <c r="AX54" s="100">
        <v>7103.82</v>
      </c>
      <c r="AY54" s="100">
        <v>6489.07</v>
      </c>
      <c r="AZ54" s="100">
        <v>6044.65</v>
      </c>
      <c r="BA54" s="100">
        <v>5719.84</v>
      </c>
      <c r="BB54" s="100">
        <v>5369.39</v>
      </c>
      <c r="BC54" s="100">
        <v>5915.59</v>
      </c>
      <c r="BD54" s="100">
        <v>6164.67</v>
      </c>
      <c r="BE54" s="100">
        <v>6026.27</v>
      </c>
      <c r="BF54" s="100">
        <v>5376.11</v>
      </c>
      <c r="BG54" s="100">
        <v>5104.1</v>
      </c>
      <c r="BH54" s="100">
        <v>4728.69</v>
      </c>
      <c r="BI54" s="100">
        <v>3917.55</v>
      </c>
      <c r="BJ54" s="100">
        <v>3097.78</v>
      </c>
      <c r="BK54" s="100">
        <v>1390.29</v>
      </c>
      <c r="BL54" s="100">
        <v>1274.26</v>
      </c>
      <c r="BM54" s="100">
        <v>827.87</v>
      </c>
      <c r="BN54" s="100">
        <v>779.92</v>
      </c>
      <c r="BO54" s="100">
        <v>575.38</v>
      </c>
      <c r="BP54" s="100">
        <v>457.69</v>
      </c>
      <c r="BQ54" s="100">
        <v>332.83</v>
      </c>
      <c r="BR54" s="100">
        <v>285.04</v>
      </c>
      <c r="BS54" s="100">
        <v>232.67</v>
      </c>
      <c r="BT54" s="100">
        <v>225.07</v>
      </c>
      <c r="BU54" s="100">
        <v>235.74</v>
      </c>
      <c r="BV54" s="100">
        <v>191.05</v>
      </c>
      <c r="BW54" s="100">
        <v>132.32</v>
      </c>
      <c r="BX54" s="107">
        <f t="shared" si="0"/>
        <v>96487.94</v>
      </c>
    </row>
    <row r="55" spans="1:76" ht="15.75">
      <c r="A55" s="106">
        <v>54</v>
      </c>
      <c r="B55" s="106" t="s">
        <v>65</v>
      </c>
      <c r="C55" s="100">
        <v>126.55</v>
      </c>
      <c r="D55" s="100">
        <v>164.57</v>
      </c>
      <c r="E55" s="100">
        <v>156.09</v>
      </c>
      <c r="F55" s="100">
        <v>171.1</v>
      </c>
      <c r="G55" s="100">
        <v>197.96</v>
      </c>
      <c r="H55" s="100">
        <v>195.08</v>
      </c>
      <c r="I55" s="100">
        <v>181.6</v>
      </c>
      <c r="J55" s="100">
        <v>191.29</v>
      </c>
      <c r="K55" s="100">
        <v>194.56</v>
      </c>
      <c r="L55" s="100">
        <v>158.75</v>
      </c>
      <c r="M55" s="100">
        <v>193.48</v>
      </c>
      <c r="N55" s="100">
        <v>166.04</v>
      </c>
      <c r="O55" s="100">
        <v>122.77</v>
      </c>
      <c r="P55" s="100">
        <v>111.04</v>
      </c>
      <c r="Q55" s="100">
        <v>5.54</v>
      </c>
      <c r="R55" s="100">
        <v>3.57</v>
      </c>
      <c r="S55" s="100">
        <v>5.77</v>
      </c>
      <c r="T55" s="100">
        <v>4.04</v>
      </c>
      <c r="U55" s="100">
        <v>2.85</v>
      </c>
      <c r="V55" s="100">
        <v>0.95</v>
      </c>
      <c r="W55" s="100">
        <v>3.76</v>
      </c>
      <c r="X55" s="100">
        <v>1.84</v>
      </c>
      <c r="Y55" s="100">
        <v>1.86</v>
      </c>
      <c r="Z55" s="100">
        <v>2.74</v>
      </c>
      <c r="AA55" s="100">
        <v>6.76</v>
      </c>
      <c r="AB55" s="100">
        <v>1.82</v>
      </c>
      <c r="AC55" s="100">
        <v>4.81</v>
      </c>
      <c r="AD55" s="100">
        <v>9.01</v>
      </c>
      <c r="AE55" s="100">
        <v>0</v>
      </c>
      <c r="AF55" s="100">
        <v>0</v>
      </c>
      <c r="AG55" s="100">
        <v>1.12</v>
      </c>
      <c r="AH55" s="100">
        <v>0.97</v>
      </c>
      <c r="AI55" s="100">
        <v>0</v>
      </c>
      <c r="AJ55" s="100">
        <v>0</v>
      </c>
      <c r="AK55" s="100">
        <v>0.9</v>
      </c>
      <c r="AL55" s="100">
        <v>0</v>
      </c>
      <c r="AM55" s="100">
        <v>0.11</v>
      </c>
      <c r="AN55" s="100">
        <v>1.87</v>
      </c>
      <c r="AO55" s="100">
        <v>1.88</v>
      </c>
      <c r="AP55" s="100">
        <v>0.13</v>
      </c>
      <c r="AQ55" s="100">
        <v>0.12</v>
      </c>
      <c r="AR55" s="100">
        <v>3.48</v>
      </c>
      <c r="AS55" s="100">
        <v>109.85</v>
      </c>
      <c r="AT55" s="100">
        <v>75.17</v>
      </c>
      <c r="AU55" s="100">
        <v>53.33</v>
      </c>
      <c r="AV55" s="100">
        <v>107.74</v>
      </c>
      <c r="AW55" s="100">
        <v>10.95</v>
      </c>
      <c r="AX55" s="100">
        <v>934.94</v>
      </c>
      <c r="AY55" s="100">
        <v>821.84</v>
      </c>
      <c r="AZ55" s="100">
        <v>675.61</v>
      </c>
      <c r="BA55" s="100">
        <v>612.21</v>
      </c>
      <c r="BB55" s="100">
        <v>583.31</v>
      </c>
      <c r="BC55" s="100">
        <v>578.06</v>
      </c>
      <c r="BD55" s="100">
        <v>620.76</v>
      </c>
      <c r="BE55" s="100">
        <v>599.23</v>
      </c>
      <c r="BF55" s="100">
        <v>588.8</v>
      </c>
      <c r="BG55" s="100">
        <v>461.97</v>
      </c>
      <c r="BH55" s="100">
        <v>477.23</v>
      </c>
      <c r="BI55" s="100">
        <v>405.62</v>
      </c>
      <c r="BJ55" s="100">
        <v>307.85</v>
      </c>
      <c r="BK55" s="100">
        <v>139.09</v>
      </c>
      <c r="BL55" s="100">
        <v>98.92</v>
      </c>
      <c r="BM55" s="100">
        <v>87.31</v>
      </c>
      <c r="BN55" s="100">
        <v>42.04</v>
      </c>
      <c r="BO55" s="100">
        <v>45.18</v>
      </c>
      <c r="BP55" s="100">
        <v>24.32</v>
      </c>
      <c r="BQ55" s="100">
        <v>9.28</v>
      </c>
      <c r="BR55" s="100">
        <v>7.58</v>
      </c>
      <c r="BS55" s="100">
        <v>4.11</v>
      </c>
      <c r="BT55" s="100">
        <v>9</v>
      </c>
      <c r="BU55" s="100">
        <v>4.4</v>
      </c>
      <c r="BV55" s="100">
        <v>4.1</v>
      </c>
      <c r="BW55" s="100">
        <v>4.24</v>
      </c>
      <c r="BX55" s="107">
        <f t="shared" si="0"/>
        <v>10900.82</v>
      </c>
    </row>
    <row r="56" spans="1:76" ht="15.75">
      <c r="A56" s="106">
        <v>55</v>
      </c>
      <c r="B56" s="106" t="s">
        <v>66</v>
      </c>
      <c r="C56" s="100">
        <v>132.24</v>
      </c>
      <c r="D56" s="100">
        <v>198.08</v>
      </c>
      <c r="E56" s="100">
        <v>366.62</v>
      </c>
      <c r="F56" s="100">
        <v>534.25</v>
      </c>
      <c r="G56" s="100">
        <v>670.97</v>
      </c>
      <c r="H56" s="100">
        <v>602.71</v>
      </c>
      <c r="I56" s="100">
        <v>631.06</v>
      </c>
      <c r="J56" s="100">
        <v>573.52</v>
      </c>
      <c r="K56" s="100">
        <v>559.7</v>
      </c>
      <c r="L56" s="100">
        <v>561.6</v>
      </c>
      <c r="M56" s="100">
        <v>328.77</v>
      </c>
      <c r="N56" s="100">
        <v>323.96</v>
      </c>
      <c r="O56" s="100">
        <v>284.89</v>
      </c>
      <c r="P56" s="100">
        <v>208.19</v>
      </c>
      <c r="Q56" s="100">
        <v>38.16</v>
      </c>
      <c r="R56" s="100">
        <v>27.98</v>
      </c>
      <c r="S56" s="100">
        <v>21.94</v>
      </c>
      <c r="T56" s="100">
        <v>18.06</v>
      </c>
      <c r="U56" s="100">
        <v>10.69</v>
      </c>
      <c r="V56" s="100">
        <v>13.29</v>
      </c>
      <c r="W56" s="100">
        <v>14.46</v>
      </c>
      <c r="X56" s="100">
        <v>13.15</v>
      </c>
      <c r="Y56" s="100">
        <v>10.93</v>
      </c>
      <c r="Z56" s="100">
        <v>9.16</v>
      </c>
      <c r="AA56" s="100">
        <v>7.74</v>
      </c>
      <c r="AB56" s="100">
        <v>13.91</v>
      </c>
      <c r="AC56" s="100">
        <v>17.19</v>
      </c>
      <c r="AD56" s="100">
        <v>14.04</v>
      </c>
      <c r="AE56" s="100">
        <v>6.63</v>
      </c>
      <c r="AF56" s="100">
        <v>3.84</v>
      </c>
      <c r="AG56" s="100">
        <v>3.99</v>
      </c>
      <c r="AH56" s="100">
        <v>12.38</v>
      </c>
      <c r="AI56" s="100">
        <v>4.59</v>
      </c>
      <c r="AJ56" s="100">
        <v>4.49</v>
      </c>
      <c r="AK56" s="100">
        <v>6.1</v>
      </c>
      <c r="AL56" s="100">
        <v>2.41</v>
      </c>
      <c r="AM56" s="100">
        <v>7.41</v>
      </c>
      <c r="AN56" s="100">
        <v>15.56</v>
      </c>
      <c r="AO56" s="100">
        <v>4.73</v>
      </c>
      <c r="AP56" s="100">
        <v>2.42</v>
      </c>
      <c r="AQ56" s="100">
        <v>3.12</v>
      </c>
      <c r="AR56" s="100">
        <v>3.8</v>
      </c>
      <c r="AS56" s="100">
        <v>204.3</v>
      </c>
      <c r="AT56" s="100">
        <v>216.91</v>
      </c>
      <c r="AU56" s="100">
        <v>165.13</v>
      </c>
      <c r="AV56" s="100">
        <v>174.3</v>
      </c>
      <c r="AW56" s="100">
        <v>10.42</v>
      </c>
      <c r="AX56" s="100">
        <v>2216.12</v>
      </c>
      <c r="AY56" s="100">
        <v>2144.9</v>
      </c>
      <c r="AZ56" s="100">
        <v>1999.31</v>
      </c>
      <c r="BA56" s="100">
        <v>1782.41</v>
      </c>
      <c r="BB56" s="100">
        <v>1832.65</v>
      </c>
      <c r="BC56" s="100">
        <v>1843.97</v>
      </c>
      <c r="BD56" s="100">
        <v>2047.61</v>
      </c>
      <c r="BE56" s="100">
        <v>2165.66</v>
      </c>
      <c r="BF56" s="100">
        <v>2103.26</v>
      </c>
      <c r="BG56" s="100">
        <v>2215.37</v>
      </c>
      <c r="BH56" s="100">
        <v>2161.49</v>
      </c>
      <c r="BI56" s="100">
        <v>2140</v>
      </c>
      <c r="BJ56" s="100">
        <v>1753.68</v>
      </c>
      <c r="BK56" s="100">
        <v>18.11</v>
      </c>
      <c r="BL56" s="100">
        <v>5.66</v>
      </c>
      <c r="BM56" s="100">
        <v>4.03</v>
      </c>
      <c r="BN56" s="100">
        <v>4.95</v>
      </c>
      <c r="BO56" s="100">
        <v>6.86</v>
      </c>
      <c r="BP56" s="100">
        <v>2.58</v>
      </c>
      <c r="BQ56" s="100">
        <v>3.29</v>
      </c>
      <c r="BR56" s="100">
        <v>4.12</v>
      </c>
      <c r="BS56" s="100">
        <v>6.1</v>
      </c>
      <c r="BT56" s="100">
        <v>1.85</v>
      </c>
      <c r="BU56" s="100">
        <v>2.15</v>
      </c>
      <c r="BV56" s="100">
        <v>3.9</v>
      </c>
      <c r="BW56" s="100">
        <v>0.81</v>
      </c>
      <c r="BX56" s="107">
        <f t="shared" si="0"/>
        <v>33530.630000000005</v>
      </c>
    </row>
    <row r="57" spans="1:76" ht="15.75">
      <c r="A57" s="106">
        <v>56</v>
      </c>
      <c r="B57" s="106" t="s">
        <v>67</v>
      </c>
      <c r="C57" s="100">
        <v>144.4</v>
      </c>
      <c r="D57" s="100">
        <v>349.85</v>
      </c>
      <c r="E57" s="100">
        <v>374.73</v>
      </c>
      <c r="F57" s="100">
        <v>413.01</v>
      </c>
      <c r="G57" s="100">
        <v>449.06</v>
      </c>
      <c r="H57" s="100">
        <v>436.18</v>
      </c>
      <c r="I57" s="100">
        <v>479.52</v>
      </c>
      <c r="J57" s="100">
        <v>432.35</v>
      </c>
      <c r="K57" s="100">
        <v>445.29</v>
      </c>
      <c r="L57" s="100">
        <v>412.41</v>
      </c>
      <c r="M57" s="100">
        <v>397.49</v>
      </c>
      <c r="N57" s="100">
        <v>394.79</v>
      </c>
      <c r="O57" s="100">
        <v>388.81</v>
      </c>
      <c r="P57" s="100">
        <v>280.78</v>
      </c>
      <c r="Q57" s="100">
        <v>18.02</v>
      </c>
      <c r="R57" s="100">
        <v>5.75</v>
      </c>
      <c r="S57" s="100">
        <v>7.43</v>
      </c>
      <c r="T57" s="100">
        <v>9.22</v>
      </c>
      <c r="U57" s="100">
        <v>6.85</v>
      </c>
      <c r="V57" s="100">
        <v>9.06</v>
      </c>
      <c r="W57" s="100">
        <v>8.07</v>
      </c>
      <c r="X57" s="100">
        <v>11.26</v>
      </c>
      <c r="Y57" s="100">
        <v>13.85</v>
      </c>
      <c r="Z57" s="100">
        <v>17.71</v>
      </c>
      <c r="AA57" s="100">
        <v>13.48</v>
      </c>
      <c r="AB57" s="100">
        <v>19.16</v>
      </c>
      <c r="AC57" s="100">
        <v>12.93</v>
      </c>
      <c r="AD57" s="100">
        <v>32.7</v>
      </c>
      <c r="AE57" s="100">
        <v>1.51</v>
      </c>
      <c r="AF57" s="100">
        <v>0.88</v>
      </c>
      <c r="AG57" s="100">
        <v>0</v>
      </c>
      <c r="AH57" s="100">
        <v>1.05</v>
      </c>
      <c r="AI57" s="100">
        <v>1.01</v>
      </c>
      <c r="AJ57" s="100">
        <v>1.86</v>
      </c>
      <c r="AK57" s="100">
        <v>3.07</v>
      </c>
      <c r="AL57" s="100">
        <v>0.39</v>
      </c>
      <c r="AM57" s="100">
        <v>2.48</v>
      </c>
      <c r="AN57" s="100">
        <v>3.01</v>
      </c>
      <c r="AO57" s="100">
        <v>3.31</v>
      </c>
      <c r="AP57" s="100">
        <v>0.46</v>
      </c>
      <c r="AQ57" s="100">
        <v>3.11</v>
      </c>
      <c r="AR57" s="100">
        <v>9.12</v>
      </c>
      <c r="AS57" s="100">
        <v>300.97</v>
      </c>
      <c r="AT57" s="100">
        <v>305.67</v>
      </c>
      <c r="AU57" s="100">
        <v>347.5</v>
      </c>
      <c r="AV57" s="100">
        <v>288.36</v>
      </c>
      <c r="AW57" s="100">
        <v>41.34</v>
      </c>
      <c r="AX57" s="100">
        <v>3209.74</v>
      </c>
      <c r="AY57" s="100">
        <v>2826.9</v>
      </c>
      <c r="AZ57" s="100">
        <v>2318.86</v>
      </c>
      <c r="BA57" s="100">
        <v>2384.6</v>
      </c>
      <c r="BB57" s="100">
        <v>1997.11</v>
      </c>
      <c r="BC57" s="100">
        <v>1998.26</v>
      </c>
      <c r="BD57" s="100">
        <v>2144.12</v>
      </c>
      <c r="BE57" s="100">
        <v>2123.83</v>
      </c>
      <c r="BF57" s="100">
        <v>2073.99</v>
      </c>
      <c r="BG57" s="100">
        <v>2207.55</v>
      </c>
      <c r="BH57" s="100">
        <v>1972.79</v>
      </c>
      <c r="BI57" s="100">
        <v>1756.32</v>
      </c>
      <c r="BJ57" s="100">
        <v>1536.08</v>
      </c>
      <c r="BK57" s="100">
        <v>652.53</v>
      </c>
      <c r="BL57" s="100">
        <v>450.24</v>
      </c>
      <c r="BM57" s="100">
        <v>322.51</v>
      </c>
      <c r="BN57" s="100">
        <v>285.6</v>
      </c>
      <c r="BO57" s="100">
        <v>137.68</v>
      </c>
      <c r="BP57" s="100">
        <v>120.85</v>
      </c>
      <c r="BQ57" s="100">
        <v>107.17</v>
      </c>
      <c r="BR57" s="100">
        <v>92.08</v>
      </c>
      <c r="BS57" s="100">
        <v>79.73</v>
      </c>
      <c r="BT57" s="100">
        <v>93.34</v>
      </c>
      <c r="BU57" s="100">
        <v>97.18</v>
      </c>
      <c r="BV57" s="100">
        <v>92.51</v>
      </c>
      <c r="BW57" s="100">
        <v>62.38</v>
      </c>
      <c r="BX57" s="107">
        <f t="shared" si="0"/>
        <v>38043.21</v>
      </c>
    </row>
    <row r="58" spans="1:76" ht="15.75">
      <c r="A58" s="106">
        <v>57</v>
      </c>
      <c r="B58" s="106" t="s">
        <v>68</v>
      </c>
      <c r="C58" s="100">
        <v>194.24</v>
      </c>
      <c r="D58" s="100">
        <v>264.98</v>
      </c>
      <c r="E58" s="100">
        <v>347.21</v>
      </c>
      <c r="F58" s="100">
        <v>384.51</v>
      </c>
      <c r="G58" s="100">
        <v>425.86</v>
      </c>
      <c r="H58" s="100">
        <v>413.6</v>
      </c>
      <c r="I58" s="100">
        <v>440.99</v>
      </c>
      <c r="J58" s="100">
        <v>365.59</v>
      </c>
      <c r="K58" s="100">
        <v>399.39</v>
      </c>
      <c r="L58" s="100">
        <v>396.14</v>
      </c>
      <c r="M58" s="100">
        <v>247.21</v>
      </c>
      <c r="N58" s="100">
        <v>226.67</v>
      </c>
      <c r="O58" s="100">
        <v>221.7</v>
      </c>
      <c r="P58" s="100">
        <v>210.18</v>
      </c>
      <c r="Q58" s="100">
        <v>36.86</v>
      </c>
      <c r="R58" s="100">
        <v>16.77</v>
      </c>
      <c r="S58" s="100">
        <v>9.5</v>
      </c>
      <c r="T58" s="100">
        <v>10.69</v>
      </c>
      <c r="U58" s="100">
        <v>11.18</v>
      </c>
      <c r="V58" s="100">
        <v>6.16</v>
      </c>
      <c r="W58" s="100">
        <v>3.82</v>
      </c>
      <c r="X58" s="100">
        <v>7.02</v>
      </c>
      <c r="Y58" s="100">
        <v>6.4</v>
      </c>
      <c r="Z58" s="100">
        <v>8.19</v>
      </c>
      <c r="AA58" s="100">
        <v>10.88</v>
      </c>
      <c r="AB58" s="100">
        <v>6.19</v>
      </c>
      <c r="AC58" s="100">
        <v>6.29</v>
      </c>
      <c r="AD58" s="100">
        <v>20.2</v>
      </c>
      <c r="AE58" s="100">
        <v>12.33</v>
      </c>
      <c r="AF58" s="100">
        <v>2.33</v>
      </c>
      <c r="AG58" s="100">
        <v>2.26</v>
      </c>
      <c r="AH58" s="100">
        <v>1.89</v>
      </c>
      <c r="AI58" s="100">
        <v>3.78</v>
      </c>
      <c r="AJ58" s="100">
        <v>0.85</v>
      </c>
      <c r="AK58" s="100">
        <v>2.35</v>
      </c>
      <c r="AL58" s="100">
        <v>2.65</v>
      </c>
      <c r="AM58" s="100">
        <v>3.02</v>
      </c>
      <c r="AN58" s="100">
        <v>1.19</v>
      </c>
      <c r="AO58" s="100">
        <v>5.45</v>
      </c>
      <c r="AP58" s="100">
        <v>2.34</v>
      </c>
      <c r="AQ58" s="100">
        <v>1.88</v>
      </c>
      <c r="AR58" s="100">
        <v>6.96</v>
      </c>
      <c r="AS58" s="100">
        <v>139.85</v>
      </c>
      <c r="AT58" s="100">
        <v>163.44</v>
      </c>
      <c r="AU58" s="100">
        <v>143.92</v>
      </c>
      <c r="AV58" s="100">
        <v>203.21</v>
      </c>
      <c r="AW58" s="100">
        <v>10.86</v>
      </c>
      <c r="AX58" s="100">
        <v>1686.81</v>
      </c>
      <c r="AY58" s="100">
        <v>1525.67</v>
      </c>
      <c r="AZ58" s="100">
        <v>1340.43</v>
      </c>
      <c r="BA58" s="100">
        <v>1316.98</v>
      </c>
      <c r="BB58" s="100">
        <v>1221.9</v>
      </c>
      <c r="BC58" s="100">
        <v>1364.31</v>
      </c>
      <c r="BD58" s="100">
        <v>1570.74</v>
      </c>
      <c r="BE58" s="100">
        <v>1663.81</v>
      </c>
      <c r="BF58" s="100">
        <v>1643.37</v>
      </c>
      <c r="BG58" s="100">
        <v>1646.42</v>
      </c>
      <c r="BH58" s="100">
        <v>1500.63</v>
      </c>
      <c r="BI58" s="100">
        <v>1420.34</v>
      </c>
      <c r="BJ58" s="100">
        <v>1235.58</v>
      </c>
      <c r="BK58" s="100">
        <v>18.47</v>
      </c>
      <c r="BL58" s="100">
        <v>30.56</v>
      </c>
      <c r="BM58" s="100">
        <v>18.3</v>
      </c>
      <c r="BN58" s="100">
        <v>6.76</v>
      </c>
      <c r="BO58" s="100">
        <v>1.27</v>
      </c>
      <c r="BP58" s="100">
        <v>5.55</v>
      </c>
      <c r="BQ58" s="100">
        <v>7.2</v>
      </c>
      <c r="BR58" s="100">
        <v>16.48</v>
      </c>
      <c r="BS58" s="100">
        <v>12.42</v>
      </c>
      <c r="BT58" s="100">
        <v>10.71</v>
      </c>
      <c r="BU58" s="100">
        <v>6.08</v>
      </c>
      <c r="BV58" s="100">
        <v>5.98</v>
      </c>
      <c r="BW58" s="100">
        <v>7.77</v>
      </c>
      <c r="BX58" s="107">
        <f t="shared" si="0"/>
        <v>24693.52</v>
      </c>
    </row>
    <row r="59" spans="1:76" ht="15.75">
      <c r="A59" s="106">
        <v>58</v>
      </c>
      <c r="B59" s="106" t="s">
        <v>69</v>
      </c>
      <c r="C59" s="100">
        <v>339.94</v>
      </c>
      <c r="D59" s="100">
        <v>265.7</v>
      </c>
      <c r="E59" s="100">
        <v>410.73</v>
      </c>
      <c r="F59" s="100">
        <v>629.02</v>
      </c>
      <c r="G59" s="100">
        <v>773.09</v>
      </c>
      <c r="H59" s="100">
        <v>885.26</v>
      </c>
      <c r="I59" s="100">
        <v>909.09</v>
      </c>
      <c r="J59" s="100">
        <v>943.57</v>
      </c>
      <c r="K59" s="100">
        <v>1038.74</v>
      </c>
      <c r="L59" s="100">
        <v>950.36</v>
      </c>
      <c r="M59" s="100">
        <v>821.93</v>
      </c>
      <c r="N59" s="100">
        <v>655.16</v>
      </c>
      <c r="O59" s="100">
        <v>559.22</v>
      </c>
      <c r="P59" s="100">
        <v>494.26</v>
      </c>
      <c r="Q59" s="100">
        <v>30.94</v>
      </c>
      <c r="R59" s="100">
        <v>22.36</v>
      </c>
      <c r="S59" s="100">
        <v>23.66</v>
      </c>
      <c r="T59" s="100">
        <v>24.58</v>
      </c>
      <c r="U59" s="100">
        <v>31.01</v>
      </c>
      <c r="V59" s="100">
        <v>18.69</v>
      </c>
      <c r="W59" s="100">
        <v>16.92</v>
      </c>
      <c r="X59" s="100">
        <v>25.41</v>
      </c>
      <c r="Y59" s="100">
        <v>38.35</v>
      </c>
      <c r="Z59" s="100">
        <v>25.98</v>
      </c>
      <c r="AA59" s="100">
        <v>36.94</v>
      </c>
      <c r="AB59" s="100">
        <v>54.77</v>
      </c>
      <c r="AC59" s="100">
        <v>29.82</v>
      </c>
      <c r="AD59" s="100">
        <v>56.11</v>
      </c>
      <c r="AE59" s="100">
        <v>0.28</v>
      </c>
      <c r="AF59" s="100">
        <v>0</v>
      </c>
      <c r="AG59" s="100">
        <v>3.75</v>
      </c>
      <c r="AH59" s="100">
        <v>2.15</v>
      </c>
      <c r="AI59" s="100">
        <v>0.11</v>
      </c>
      <c r="AJ59" s="100">
        <v>3.81</v>
      </c>
      <c r="AK59" s="100">
        <v>4.08</v>
      </c>
      <c r="AL59" s="100">
        <v>5.87</v>
      </c>
      <c r="AM59" s="100">
        <v>10.68</v>
      </c>
      <c r="AN59" s="100">
        <v>3.18</v>
      </c>
      <c r="AO59" s="100">
        <v>17.38</v>
      </c>
      <c r="AP59" s="100">
        <v>10.86</v>
      </c>
      <c r="AQ59" s="100">
        <v>12.39</v>
      </c>
      <c r="AR59" s="100">
        <v>15.6</v>
      </c>
      <c r="AS59" s="100">
        <v>307.09</v>
      </c>
      <c r="AT59" s="100">
        <v>276.93</v>
      </c>
      <c r="AU59" s="100">
        <v>333.64</v>
      </c>
      <c r="AV59" s="100">
        <v>295.85</v>
      </c>
      <c r="AW59" s="100">
        <v>14.47</v>
      </c>
      <c r="AX59" s="100">
        <v>2608.7</v>
      </c>
      <c r="AY59" s="100">
        <v>2314.79</v>
      </c>
      <c r="AZ59" s="100">
        <v>2059.94</v>
      </c>
      <c r="BA59" s="100">
        <v>1944.13</v>
      </c>
      <c r="BB59" s="100">
        <v>1822.35</v>
      </c>
      <c r="BC59" s="100">
        <v>1781.28</v>
      </c>
      <c r="BD59" s="100">
        <v>1907.19</v>
      </c>
      <c r="BE59" s="100">
        <v>1940.44</v>
      </c>
      <c r="BF59" s="100">
        <v>2010.97</v>
      </c>
      <c r="BG59" s="100">
        <v>2141.86</v>
      </c>
      <c r="BH59" s="100">
        <v>2028.62</v>
      </c>
      <c r="BI59" s="100">
        <v>1756.99</v>
      </c>
      <c r="BJ59" s="100">
        <v>1593.99</v>
      </c>
      <c r="BK59" s="100">
        <v>402.52</v>
      </c>
      <c r="BL59" s="100">
        <v>347.54</v>
      </c>
      <c r="BM59" s="100">
        <v>225.84</v>
      </c>
      <c r="BN59" s="100">
        <v>165.48</v>
      </c>
      <c r="BO59" s="100">
        <v>132.6</v>
      </c>
      <c r="BP59" s="100">
        <v>110.3</v>
      </c>
      <c r="BQ59" s="100">
        <v>66.32</v>
      </c>
      <c r="BR59" s="100">
        <v>69.13</v>
      </c>
      <c r="BS59" s="100">
        <v>69.49</v>
      </c>
      <c r="BT59" s="100">
        <v>66.65</v>
      </c>
      <c r="BU59" s="100">
        <v>42.68</v>
      </c>
      <c r="BV59" s="100">
        <v>37.18</v>
      </c>
      <c r="BW59" s="100">
        <v>32.14</v>
      </c>
      <c r="BX59" s="107">
        <f t="shared" si="0"/>
        <v>39108.84999999999</v>
      </c>
    </row>
    <row r="60" spans="1:76" ht="15.75">
      <c r="A60" s="106">
        <v>59</v>
      </c>
      <c r="B60" s="106" t="s">
        <v>70</v>
      </c>
      <c r="C60" s="100">
        <v>287.91</v>
      </c>
      <c r="D60" s="100">
        <v>387.38</v>
      </c>
      <c r="E60" s="100">
        <v>659.27</v>
      </c>
      <c r="F60" s="100">
        <v>869.73</v>
      </c>
      <c r="G60" s="100">
        <v>995.8</v>
      </c>
      <c r="H60" s="100">
        <v>1047.2</v>
      </c>
      <c r="I60" s="100">
        <v>1024.31</v>
      </c>
      <c r="J60" s="100">
        <v>1170.07</v>
      </c>
      <c r="K60" s="100">
        <v>1064.27</v>
      </c>
      <c r="L60" s="100">
        <v>1149.43</v>
      </c>
      <c r="M60" s="100">
        <v>958.59</v>
      </c>
      <c r="N60" s="100">
        <v>861.29</v>
      </c>
      <c r="O60" s="100">
        <v>572.59</v>
      </c>
      <c r="P60" s="100">
        <v>513.29</v>
      </c>
      <c r="Q60" s="100">
        <v>25.12</v>
      </c>
      <c r="R60" s="100">
        <v>14.21</v>
      </c>
      <c r="S60" s="100">
        <v>23.11</v>
      </c>
      <c r="T60" s="100">
        <v>26.37</v>
      </c>
      <c r="U60" s="100">
        <v>22.2</v>
      </c>
      <c r="V60" s="100">
        <v>19.15</v>
      </c>
      <c r="W60" s="100">
        <v>28.06</v>
      </c>
      <c r="X60" s="100">
        <v>22.47</v>
      </c>
      <c r="Y60" s="100">
        <v>26.68</v>
      </c>
      <c r="Z60" s="100">
        <v>33.21</v>
      </c>
      <c r="AA60" s="100">
        <v>33.48</v>
      </c>
      <c r="AB60" s="100">
        <v>24.04</v>
      </c>
      <c r="AC60" s="100">
        <v>13.73</v>
      </c>
      <c r="AD60" s="100">
        <v>37.96</v>
      </c>
      <c r="AE60" s="100">
        <v>4.55</v>
      </c>
      <c r="AF60" s="100">
        <v>0.38</v>
      </c>
      <c r="AG60" s="100">
        <v>3.22</v>
      </c>
      <c r="AH60" s="100">
        <v>3.06</v>
      </c>
      <c r="AI60" s="100">
        <v>7.76</v>
      </c>
      <c r="AJ60" s="100">
        <v>2.07</v>
      </c>
      <c r="AK60" s="100">
        <v>1.93</v>
      </c>
      <c r="AL60" s="100">
        <v>1.87</v>
      </c>
      <c r="AM60" s="100">
        <v>5</v>
      </c>
      <c r="AN60" s="100">
        <v>5.01</v>
      </c>
      <c r="AO60" s="100">
        <v>2.21</v>
      </c>
      <c r="AP60" s="100">
        <v>1.32</v>
      </c>
      <c r="AQ60" s="100">
        <v>4.84</v>
      </c>
      <c r="AR60" s="100">
        <v>4.19</v>
      </c>
      <c r="AS60" s="100">
        <v>522.5</v>
      </c>
      <c r="AT60" s="100">
        <v>390.19</v>
      </c>
      <c r="AU60" s="100">
        <v>392.13</v>
      </c>
      <c r="AV60" s="100">
        <v>466.66</v>
      </c>
      <c r="AW60" s="100">
        <v>19.66</v>
      </c>
      <c r="AX60" s="100">
        <v>3884.63</v>
      </c>
      <c r="AY60" s="100">
        <v>3823.96</v>
      </c>
      <c r="AZ60" s="100">
        <v>3614.68</v>
      </c>
      <c r="BA60" s="100">
        <v>3449.8</v>
      </c>
      <c r="BB60" s="100">
        <v>3474.94</v>
      </c>
      <c r="BC60" s="100">
        <v>3452.07</v>
      </c>
      <c r="BD60" s="100">
        <v>3771.06</v>
      </c>
      <c r="BE60" s="100">
        <v>3798.48</v>
      </c>
      <c r="BF60" s="100">
        <v>3801.65</v>
      </c>
      <c r="BG60" s="100">
        <v>3958.23</v>
      </c>
      <c r="BH60" s="100">
        <v>3844.39</v>
      </c>
      <c r="BI60" s="100">
        <v>3645.28</v>
      </c>
      <c r="BJ60" s="100">
        <v>3420.36</v>
      </c>
      <c r="BK60" s="100">
        <v>298.55</v>
      </c>
      <c r="BL60" s="100">
        <v>298.47</v>
      </c>
      <c r="BM60" s="100">
        <v>202.39</v>
      </c>
      <c r="BN60" s="100">
        <v>190.24</v>
      </c>
      <c r="BO60" s="100">
        <v>134</v>
      </c>
      <c r="BP60" s="100">
        <v>111</v>
      </c>
      <c r="BQ60" s="100">
        <v>88.08</v>
      </c>
      <c r="BR60" s="100">
        <v>94.4</v>
      </c>
      <c r="BS60" s="100">
        <v>99.64</v>
      </c>
      <c r="BT60" s="100">
        <v>120.52</v>
      </c>
      <c r="BU60" s="100">
        <v>117.96</v>
      </c>
      <c r="BV60" s="100">
        <v>91.85</v>
      </c>
      <c r="BW60" s="100">
        <v>64.06</v>
      </c>
      <c r="BX60" s="107">
        <f t="shared" si="0"/>
        <v>63600.159999999996</v>
      </c>
    </row>
    <row r="61" spans="1:76" ht="15.75">
      <c r="A61" s="106">
        <v>60</v>
      </c>
      <c r="B61" s="106" t="s">
        <v>71</v>
      </c>
      <c r="C61" s="100">
        <v>20.24</v>
      </c>
      <c r="D61" s="100">
        <v>126.75</v>
      </c>
      <c r="E61" s="100">
        <v>100.68</v>
      </c>
      <c r="F61" s="100">
        <v>103.27</v>
      </c>
      <c r="G61" s="100">
        <v>98.69</v>
      </c>
      <c r="H61" s="100">
        <v>116.2</v>
      </c>
      <c r="I61" s="100">
        <v>94.36</v>
      </c>
      <c r="J61" s="100">
        <v>89.4</v>
      </c>
      <c r="K61" s="100">
        <v>99.07</v>
      </c>
      <c r="L61" s="100">
        <v>108.63</v>
      </c>
      <c r="M61" s="100">
        <v>94.77</v>
      </c>
      <c r="N61" s="100">
        <v>104.21</v>
      </c>
      <c r="O61" s="100">
        <v>84.47</v>
      </c>
      <c r="P61" s="100">
        <v>80.3</v>
      </c>
      <c r="Q61" s="100">
        <v>0</v>
      </c>
      <c r="R61" s="100">
        <v>1.23</v>
      </c>
      <c r="S61" s="100">
        <v>0</v>
      </c>
      <c r="T61" s="100">
        <v>1.18</v>
      </c>
      <c r="U61" s="100">
        <v>0</v>
      </c>
      <c r="V61" s="100">
        <v>1.21</v>
      </c>
      <c r="W61" s="100">
        <v>1.11</v>
      </c>
      <c r="X61" s="100">
        <v>3.08</v>
      </c>
      <c r="Y61" s="100">
        <v>6.41</v>
      </c>
      <c r="Z61" s="100">
        <v>5.82</v>
      </c>
      <c r="AA61" s="100">
        <v>6.59</v>
      </c>
      <c r="AB61" s="100">
        <v>1.87</v>
      </c>
      <c r="AC61" s="100">
        <v>2.13</v>
      </c>
      <c r="AD61" s="100">
        <v>7.32</v>
      </c>
      <c r="AE61" s="100">
        <v>0</v>
      </c>
      <c r="AF61" s="100">
        <v>1.15</v>
      </c>
      <c r="AG61" s="100">
        <v>2.24</v>
      </c>
      <c r="AH61" s="100">
        <v>0</v>
      </c>
      <c r="AI61" s="100">
        <v>0</v>
      </c>
      <c r="AJ61" s="100">
        <v>0</v>
      </c>
      <c r="AK61" s="100">
        <v>0</v>
      </c>
      <c r="AL61" s="100">
        <v>0.16</v>
      </c>
      <c r="AM61" s="100">
        <v>0</v>
      </c>
      <c r="AN61" s="100">
        <v>0.92</v>
      </c>
      <c r="AO61" s="100">
        <v>0</v>
      </c>
      <c r="AP61" s="100">
        <v>0.89</v>
      </c>
      <c r="AQ61" s="100">
        <v>0</v>
      </c>
      <c r="AR61" s="100">
        <v>0.99</v>
      </c>
      <c r="AS61" s="100">
        <v>75.49</v>
      </c>
      <c r="AT61" s="100">
        <v>72.68</v>
      </c>
      <c r="AU61" s="100">
        <v>85.29</v>
      </c>
      <c r="AV61" s="100">
        <v>121.15</v>
      </c>
      <c r="AW61" s="100">
        <v>12.94</v>
      </c>
      <c r="AX61" s="100">
        <v>562.92</v>
      </c>
      <c r="AY61" s="100">
        <v>529.08</v>
      </c>
      <c r="AZ61" s="100">
        <v>526.15</v>
      </c>
      <c r="BA61" s="100">
        <v>491.99</v>
      </c>
      <c r="BB61" s="100">
        <v>488.95</v>
      </c>
      <c r="BC61" s="100">
        <v>487.05</v>
      </c>
      <c r="BD61" s="100">
        <v>500.89</v>
      </c>
      <c r="BE61" s="100">
        <v>528.2</v>
      </c>
      <c r="BF61" s="100">
        <v>449.33</v>
      </c>
      <c r="BG61" s="100">
        <v>412.09</v>
      </c>
      <c r="BH61" s="100">
        <v>341.36</v>
      </c>
      <c r="BI61" s="100">
        <v>333.66</v>
      </c>
      <c r="BJ61" s="100">
        <v>303.07</v>
      </c>
      <c r="BK61" s="100">
        <v>58.25</v>
      </c>
      <c r="BL61" s="100">
        <v>54.38</v>
      </c>
      <c r="BM61" s="100">
        <v>24.78</v>
      </c>
      <c r="BN61" s="100">
        <v>5</v>
      </c>
      <c r="BO61" s="100">
        <v>6.71</v>
      </c>
      <c r="BP61" s="100">
        <v>8.22</v>
      </c>
      <c r="BQ61" s="100">
        <v>6.87</v>
      </c>
      <c r="BR61" s="100">
        <v>8.56</v>
      </c>
      <c r="BS61" s="100">
        <v>4.12</v>
      </c>
      <c r="BT61" s="100">
        <v>8.61</v>
      </c>
      <c r="BU61" s="100">
        <v>4.86</v>
      </c>
      <c r="BV61" s="100">
        <v>4.38</v>
      </c>
      <c r="BW61" s="100">
        <v>6.73</v>
      </c>
      <c r="BX61" s="107">
        <f t="shared" si="0"/>
        <v>7889.099999999999</v>
      </c>
    </row>
    <row r="62" spans="1:76" ht="15.75">
      <c r="A62" s="106">
        <v>61</v>
      </c>
      <c r="B62" s="106" t="s">
        <v>72</v>
      </c>
      <c r="C62" s="100">
        <v>76.08</v>
      </c>
      <c r="D62" s="100">
        <v>70.56</v>
      </c>
      <c r="E62" s="100">
        <v>56.66</v>
      </c>
      <c r="F62" s="100">
        <v>62.01</v>
      </c>
      <c r="G62" s="100">
        <v>82.08</v>
      </c>
      <c r="H62" s="100">
        <v>61.37</v>
      </c>
      <c r="I62" s="100">
        <v>81.98</v>
      </c>
      <c r="J62" s="100">
        <v>72.38</v>
      </c>
      <c r="K62" s="100">
        <v>66.66</v>
      </c>
      <c r="L62" s="100">
        <v>66.83</v>
      </c>
      <c r="M62" s="100">
        <v>57.79</v>
      </c>
      <c r="N62" s="100">
        <v>54.42</v>
      </c>
      <c r="O62" s="100">
        <v>35.86</v>
      </c>
      <c r="P62" s="100">
        <v>29.14</v>
      </c>
      <c r="Q62" s="100">
        <v>0</v>
      </c>
      <c r="R62" s="100">
        <v>0</v>
      </c>
      <c r="S62" s="100">
        <v>0</v>
      </c>
      <c r="T62" s="100">
        <v>0.45</v>
      </c>
      <c r="U62" s="100">
        <v>0.44</v>
      </c>
      <c r="V62" s="100">
        <v>0</v>
      </c>
      <c r="W62" s="100">
        <v>1.03</v>
      </c>
      <c r="X62" s="100">
        <v>0</v>
      </c>
      <c r="Y62" s="100">
        <v>0.49</v>
      </c>
      <c r="Z62" s="100">
        <v>0</v>
      </c>
      <c r="AA62" s="100">
        <v>0</v>
      </c>
      <c r="AB62" s="100">
        <v>0</v>
      </c>
      <c r="AC62" s="100">
        <v>0</v>
      </c>
      <c r="AD62" s="100">
        <v>0.84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54.82</v>
      </c>
      <c r="AT62" s="100">
        <v>41.34</v>
      </c>
      <c r="AU62" s="100">
        <v>45.79</v>
      </c>
      <c r="AV62" s="100">
        <v>80.96</v>
      </c>
      <c r="AW62" s="100">
        <v>1.3</v>
      </c>
      <c r="AX62" s="100">
        <v>408.62</v>
      </c>
      <c r="AY62" s="100">
        <v>380.1</v>
      </c>
      <c r="AZ62" s="100">
        <v>385.32</v>
      </c>
      <c r="BA62" s="100">
        <v>373.25</v>
      </c>
      <c r="BB62" s="100">
        <v>378.64</v>
      </c>
      <c r="BC62" s="100">
        <v>387.3</v>
      </c>
      <c r="BD62" s="100">
        <v>401.48</v>
      </c>
      <c r="BE62" s="100">
        <v>407.38</v>
      </c>
      <c r="BF62" s="100">
        <v>384.51</v>
      </c>
      <c r="BG62" s="100">
        <v>373.29</v>
      </c>
      <c r="BH62" s="100">
        <v>324.39</v>
      </c>
      <c r="BI62" s="100">
        <v>224.49</v>
      </c>
      <c r="BJ62" s="100">
        <v>181.69</v>
      </c>
      <c r="BK62" s="100">
        <v>53.72</v>
      </c>
      <c r="BL62" s="100">
        <v>37.4</v>
      </c>
      <c r="BM62" s="100">
        <v>25.84</v>
      </c>
      <c r="BN62" s="100">
        <v>18.97</v>
      </c>
      <c r="BO62" s="100">
        <v>18.39</v>
      </c>
      <c r="BP62" s="100">
        <v>2.63</v>
      </c>
      <c r="BQ62" s="100">
        <v>6.16</v>
      </c>
      <c r="BR62" s="100">
        <v>10.6</v>
      </c>
      <c r="BS62" s="100">
        <v>4.77</v>
      </c>
      <c r="BT62" s="100">
        <v>1.41</v>
      </c>
      <c r="BU62" s="100">
        <v>2.91</v>
      </c>
      <c r="BV62" s="100">
        <v>2.97</v>
      </c>
      <c r="BW62" s="100">
        <v>0.8</v>
      </c>
      <c r="BX62" s="107">
        <f t="shared" si="0"/>
        <v>5898.310000000001</v>
      </c>
    </row>
    <row r="63" spans="1:76" ht="15.75">
      <c r="A63" s="106">
        <v>62</v>
      </c>
      <c r="B63" s="106" t="s">
        <v>73</v>
      </c>
      <c r="C63" s="100">
        <v>56.61</v>
      </c>
      <c r="D63" s="100">
        <v>51.89</v>
      </c>
      <c r="E63" s="100">
        <v>50.09</v>
      </c>
      <c r="F63" s="100">
        <v>34.19</v>
      </c>
      <c r="G63" s="100">
        <v>51.43</v>
      </c>
      <c r="H63" s="100">
        <v>32.44</v>
      </c>
      <c r="I63" s="100">
        <v>53.4</v>
      </c>
      <c r="J63" s="100">
        <v>40.47</v>
      </c>
      <c r="K63" s="100">
        <v>67.27</v>
      </c>
      <c r="L63" s="100">
        <v>46.15</v>
      </c>
      <c r="M63" s="100">
        <v>33.5</v>
      </c>
      <c r="N63" s="100">
        <v>35.86</v>
      </c>
      <c r="O63" s="100">
        <v>34.09</v>
      </c>
      <c r="P63" s="100">
        <v>28.08</v>
      </c>
      <c r="Q63" s="100">
        <v>1.3</v>
      </c>
      <c r="R63" s="100">
        <v>3.71</v>
      </c>
      <c r="S63" s="100">
        <v>1.85</v>
      </c>
      <c r="T63" s="100">
        <v>0</v>
      </c>
      <c r="U63" s="100">
        <v>0</v>
      </c>
      <c r="V63" s="100">
        <v>4.71</v>
      </c>
      <c r="W63" s="100">
        <v>1.02</v>
      </c>
      <c r="X63" s="100">
        <v>2.94</v>
      </c>
      <c r="Y63" s="100">
        <v>1.12</v>
      </c>
      <c r="Z63" s="100">
        <v>3.06</v>
      </c>
      <c r="AA63" s="100">
        <v>2.89</v>
      </c>
      <c r="AB63" s="100">
        <v>1.75</v>
      </c>
      <c r="AC63" s="100">
        <v>1.78</v>
      </c>
      <c r="AD63" s="100">
        <v>0</v>
      </c>
      <c r="AE63" s="100">
        <v>0</v>
      </c>
      <c r="AF63" s="100">
        <v>0</v>
      </c>
      <c r="AG63" s="100">
        <v>0.91</v>
      </c>
      <c r="AH63" s="100">
        <v>0</v>
      </c>
      <c r="AI63" s="100">
        <v>1.82</v>
      </c>
      <c r="AJ63" s="100">
        <v>0.1</v>
      </c>
      <c r="AK63" s="100">
        <v>0.99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0.95</v>
      </c>
      <c r="AS63" s="100">
        <v>1.49</v>
      </c>
      <c r="AT63" s="100">
        <v>3.79</v>
      </c>
      <c r="AU63" s="100">
        <v>9.3</v>
      </c>
      <c r="AV63" s="100">
        <v>19.78</v>
      </c>
      <c r="AW63" s="100">
        <v>5.08</v>
      </c>
      <c r="AX63" s="100">
        <v>244.15</v>
      </c>
      <c r="AY63" s="100">
        <v>205.02</v>
      </c>
      <c r="AZ63" s="100">
        <v>192.37</v>
      </c>
      <c r="BA63" s="100">
        <v>187.45</v>
      </c>
      <c r="BB63" s="100">
        <v>167.12</v>
      </c>
      <c r="BC63" s="100">
        <v>193.81</v>
      </c>
      <c r="BD63" s="100">
        <v>188.17</v>
      </c>
      <c r="BE63" s="100">
        <v>179.74</v>
      </c>
      <c r="BF63" s="100">
        <v>170.83</v>
      </c>
      <c r="BG63" s="100">
        <v>212.04</v>
      </c>
      <c r="BH63" s="100">
        <v>148.37</v>
      </c>
      <c r="BI63" s="100">
        <v>113.02</v>
      </c>
      <c r="BJ63" s="100">
        <v>75.02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0.81</v>
      </c>
      <c r="BU63" s="100">
        <v>0</v>
      </c>
      <c r="BV63" s="100">
        <v>0</v>
      </c>
      <c r="BW63" s="100">
        <v>0</v>
      </c>
      <c r="BX63" s="107">
        <f t="shared" si="0"/>
        <v>2963.73</v>
      </c>
    </row>
    <row r="64" spans="1:76" ht="15.75">
      <c r="A64" s="106">
        <v>63</v>
      </c>
      <c r="B64" s="106" t="s">
        <v>74</v>
      </c>
      <c r="C64" s="100">
        <v>9.59</v>
      </c>
      <c r="D64" s="100">
        <v>47.59</v>
      </c>
      <c r="E64" s="100">
        <v>42.06</v>
      </c>
      <c r="F64" s="100">
        <v>39.92</v>
      </c>
      <c r="G64" s="100">
        <v>27.47</v>
      </c>
      <c r="H64" s="100">
        <v>49.41</v>
      </c>
      <c r="I64" s="100">
        <v>32.94</v>
      </c>
      <c r="J64" s="100">
        <v>34.5</v>
      </c>
      <c r="K64" s="100">
        <v>31.18</v>
      </c>
      <c r="L64" s="100">
        <v>31.44</v>
      </c>
      <c r="M64" s="100">
        <v>37.21</v>
      </c>
      <c r="N64" s="100">
        <v>31.09</v>
      </c>
      <c r="O64" s="100">
        <v>16.89</v>
      </c>
      <c r="P64" s="100">
        <v>18.67</v>
      </c>
      <c r="Q64" s="100">
        <v>3.16</v>
      </c>
      <c r="R64" s="100">
        <v>1.09</v>
      </c>
      <c r="S64" s="100">
        <v>0</v>
      </c>
      <c r="T64" s="100">
        <v>0</v>
      </c>
      <c r="U64" s="100">
        <v>2.53</v>
      </c>
      <c r="V64" s="100">
        <v>2.12</v>
      </c>
      <c r="W64" s="100">
        <v>1.1</v>
      </c>
      <c r="X64" s="100">
        <v>1.76</v>
      </c>
      <c r="Y64" s="100">
        <v>1.29</v>
      </c>
      <c r="Z64" s="100">
        <v>0</v>
      </c>
      <c r="AA64" s="100">
        <v>0.66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0.66</v>
      </c>
      <c r="AP64" s="100">
        <v>0</v>
      </c>
      <c r="AQ64" s="100">
        <v>0</v>
      </c>
      <c r="AR64" s="100">
        <v>0</v>
      </c>
      <c r="AS64" s="100">
        <v>28.11</v>
      </c>
      <c r="AT64" s="100">
        <v>20.87</v>
      </c>
      <c r="AU64" s="100">
        <v>12.7</v>
      </c>
      <c r="AV64" s="100">
        <v>14.04</v>
      </c>
      <c r="AW64" s="100">
        <v>0</v>
      </c>
      <c r="AX64" s="100">
        <v>178.09</v>
      </c>
      <c r="AY64" s="100">
        <v>169.41</v>
      </c>
      <c r="AZ64" s="100">
        <v>151.98</v>
      </c>
      <c r="BA64" s="100">
        <v>149.33</v>
      </c>
      <c r="BB64" s="100">
        <v>133.47</v>
      </c>
      <c r="BC64" s="100">
        <v>155.5</v>
      </c>
      <c r="BD64" s="100">
        <v>134.74</v>
      </c>
      <c r="BE64" s="100">
        <v>188.12</v>
      </c>
      <c r="BF64" s="100">
        <v>148.07</v>
      </c>
      <c r="BG64" s="100">
        <v>89.32</v>
      </c>
      <c r="BH64" s="100">
        <v>115.02</v>
      </c>
      <c r="BI64" s="100">
        <v>80.7</v>
      </c>
      <c r="BJ64" s="100">
        <v>63.31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7">
        <f t="shared" si="0"/>
        <v>2297.1099999999997</v>
      </c>
    </row>
    <row r="65" spans="1:76" ht="15.75">
      <c r="A65" s="106">
        <v>64</v>
      </c>
      <c r="B65" s="106" t="s">
        <v>75</v>
      </c>
      <c r="C65" s="100">
        <v>230.66</v>
      </c>
      <c r="D65" s="100">
        <v>495.52</v>
      </c>
      <c r="E65" s="100">
        <v>682.51</v>
      </c>
      <c r="F65" s="100">
        <v>737.2</v>
      </c>
      <c r="G65" s="100">
        <v>944.44</v>
      </c>
      <c r="H65" s="100">
        <v>932.42</v>
      </c>
      <c r="I65" s="100">
        <v>953.57</v>
      </c>
      <c r="J65" s="100">
        <v>1056.5</v>
      </c>
      <c r="K65" s="100">
        <v>1110.44</v>
      </c>
      <c r="L65" s="100">
        <v>1159.18</v>
      </c>
      <c r="M65" s="100">
        <v>1181.2</v>
      </c>
      <c r="N65" s="100">
        <v>886.35</v>
      </c>
      <c r="O65" s="100">
        <v>661.91</v>
      </c>
      <c r="P65" s="100">
        <v>551.48</v>
      </c>
      <c r="Q65" s="100">
        <v>102.65</v>
      </c>
      <c r="R65" s="100">
        <v>24.2</v>
      </c>
      <c r="S65" s="100">
        <v>27.93</v>
      </c>
      <c r="T65" s="100">
        <v>34.57</v>
      </c>
      <c r="U65" s="100">
        <v>29.03</v>
      </c>
      <c r="V65" s="100">
        <v>27.3</v>
      </c>
      <c r="W65" s="100">
        <v>27.38</v>
      </c>
      <c r="X65" s="100">
        <v>41.62</v>
      </c>
      <c r="Y65" s="100">
        <v>44.96</v>
      </c>
      <c r="Z65" s="100">
        <v>41.54</v>
      </c>
      <c r="AA65" s="100">
        <v>43.49</v>
      </c>
      <c r="AB65" s="100">
        <v>33.18</v>
      </c>
      <c r="AC65" s="100">
        <v>16.84</v>
      </c>
      <c r="AD65" s="100">
        <v>71.21</v>
      </c>
      <c r="AE65" s="100">
        <v>5.34</v>
      </c>
      <c r="AF65" s="100">
        <v>7.59</v>
      </c>
      <c r="AG65" s="100">
        <v>8.97</v>
      </c>
      <c r="AH65" s="100">
        <v>7.47</v>
      </c>
      <c r="AI65" s="100">
        <v>7.31</v>
      </c>
      <c r="AJ65" s="100">
        <v>10.23</v>
      </c>
      <c r="AK65" s="100">
        <v>10.61</v>
      </c>
      <c r="AL65" s="100">
        <v>7.9</v>
      </c>
      <c r="AM65" s="100">
        <v>6.38</v>
      </c>
      <c r="AN65" s="100">
        <v>5.83</v>
      </c>
      <c r="AO65" s="100">
        <v>14.86</v>
      </c>
      <c r="AP65" s="100">
        <v>5.49</v>
      </c>
      <c r="AQ65" s="100">
        <v>2.2</v>
      </c>
      <c r="AR65" s="100">
        <v>24.5</v>
      </c>
      <c r="AS65" s="100">
        <v>463.05</v>
      </c>
      <c r="AT65" s="100">
        <v>410.69</v>
      </c>
      <c r="AU65" s="100">
        <v>453.37</v>
      </c>
      <c r="AV65" s="100">
        <v>396.3</v>
      </c>
      <c r="AW65" s="100">
        <v>129.36</v>
      </c>
      <c r="AX65" s="100">
        <v>4164.58</v>
      </c>
      <c r="AY65" s="100">
        <v>3725.11</v>
      </c>
      <c r="AZ65" s="100">
        <v>3399.66</v>
      </c>
      <c r="BA65" s="100">
        <v>3339.25</v>
      </c>
      <c r="BB65" s="100">
        <v>3217.99</v>
      </c>
      <c r="BC65" s="100">
        <v>3212.06</v>
      </c>
      <c r="BD65" s="100">
        <v>3541.87</v>
      </c>
      <c r="BE65" s="100">
        <v>3356.19</v>
      </c>
      <c r="BF65" s="100">
        <v>3364.36</v>
      </c>
      <c r="BG65" s="100">
        <v>3519.67</v>
      </c>
      <c r="BH65" s="100">
        <v>3223.98</v>
      </c>
      <c r="BI65" s="100">
        <v>2880.24</v>
      </c>
      <c r="BJ65" s="100">
        <v>2601.62</v>
      </c>
      <c r="BK65" s="100">
        <v>481.64</v>
      </c>
      <c r="BL65" s="100">
        <v>488.38</v>
      </c>
      <c r="BM65" s="100">
        <v>357.07</v>
      </c>
      <c r="BN65" s="100">
        <v>253.41</v>
      </c>
      <c r="BO65" s="100">
        <v>149.57</v>
      </c>
      <c r="BP65" s="100">
        <v>154.15</v>
      </c>
      <c r="BQ65" s="100">
        <v>81.79</v>
      </c>
      <c r="BR65" s="100">
        <v>98.56</v>
      </c>
      <c r="BS65" s="100">
        <v>65.39</v>
      </c>
      <c r="BT65" s="100">
        <v>48.14</v>
      </c>
      <c r="BU65" s="100">
        <v>43.64</v>
      </c>
      <c r="BV65" s="100">
        <v>27.5</v>
      </c>
      <c r="BW65" s="100">
        <v>22.43</v>
      </c>
      <c r="BX65" s="107">
        <f t="shared" si="0"/>
        <v>59944.98</v>
      </c>
    </row>
    <row r="66" spans="1:76" ht="15.75">
      <c r="A66" s="106">
        <v>65</v>
      </c>
      <c r="B66" s="106" t="s">
        <v>76</v>
      </c>
      <c r="C66" s="100">
        <v>384.47</v>
      </c>
      <c r="D66" s="100">
        <v>77.64</v>
      </c>
      <c r="E66" s="100">
        <v>49.16</v>
      </c>
      <c r="F66" s="100">
        <v>68.58</v>
      </c>
      <c r="G66" s="100">
        <v>83.76</v>
      </c>
      <c r="H66" s="100">
        <v>69.64</v>
      </c>
      <c r="I66" s="100">
        <v>66.34</v>
      </c>
      <c r="J66" s="100">
        <v>88.23</v>
      </c>
      <c r="K66" s="100">
        <v>86</v>
      </c>
      <c r="L66" s="100">
        <v>87.66</v>
      </c>
      <c r="M66" s="100">
        <v>95.27</v>
      </c>
      <c r="N66" s="100">
        <v>61.73</v>
      </c>
      <c r="O66" s="100">
        <v>60.79</v>
      </c>
      <c r="P66" s="100">
        <v>50.2</v>
      </c>
      <c r="Q66" s="100">
        <v>9.21</v>
      </c>
      <c r="R66" s="100">
        <v>1</v>
      </c>
      <c r="S66" s="100">
        <v>1.07</v>
      </c>
      <c r="T66" s="100">
        <v>0.89</v>
      </c>
      <c r="U66" s="100">
        <v>0</v>
      </c>
      <c r="V66" s="100">
        <v>0</v>
      </c>
      <c r="W66" s="100">
        <v>0</v>
      </c>
      <c r="X66" s="100">
        <v>0</v>
      </c>
      <c r="Y66" s="100">
        <v>4.45</v>
      </c>
      <c r="Z66" s="100">
        <v>1.13</v>
      </c>
      <c r="AA66" s="100">
        <v>1.91</v>
      </c>
      <c r="AB66" s="100">
        <v>2.78</v>
      </c>
      <c r="AC66" s="100">
        <v>0</v>
      </c>
      <c r="AD66" s="100">
        <v>1.97</v>
      </c>
      <c r="AE66" s="100">
        <v>1.34</v>
      </c>
      <c r="AF66" s="100">
        <v>2.33</v>
      </c>
      <c r="AG66" s="100">
        <v>2.51</v>
      </c>
      <c r="AH66" s="100">
        <v>1.03</v>
      </c>
      <c r="AI66" s="100">
        <v>2.21</v>
      </c>
      <c r="AJ66" s="100">
        <v>2.49</v>
      </c>
      <c r="AK66" s="100">
        <v>0</v>
      </c>
      <c r="AL66" s="100">
        <v>0</v>
      </c>
      <c r="AM66" s="100">
        <v>0</v>
      </c>
      <c r="AN66" s="100">
        <v>1.27</v>
      </c>
      <c r="AO66" s="100">
        <v>0</v>
      </c>
      <c r="AP66" s="100">
        <v>0</v>
      </c>
      <c r="AQ66" s="100">
        <v>0</v>
      </c>
      <c r="AR66" s="100">
        <v>2.26</v>
      </c>
      <c r="AS66" s="100">
        <v>43.85</v>
      </c>
      <c r="AT66" s="100">
        <v>47.64</v>
      </c>
      <c r="AU66" s="100">
        <v>37.41</v>
      </c>
      <c r="AV66" s="100">
        <v>44.18</v>
      </c>
      <c r="AW66" s="100">
        <v>1.18</v>
      </c>
      <c r="AX66" s="100">
        <v>372.68</v>
      </c>
      <c r="AY66" s="100">
        <v>348.76</v>
      </c>
      <c r="AZ66" s="100">
        <v>318.43</v>
      </c>
      <c r="BA66" s="100">
        <v>309.01</v>
      </c>
      <c r="BB66" s="100">
        <v>348.74</v>
      </c>
      <c r="BC66" s="100">
        <v>314.19</v>
      </c>
      <c r="BD66" s="100">
        <v>400.37</v>
      </c>
      <c r="BE66" s="100">
        <v>351.93</v>
      </c>
      <c r="BF66" s="100">
        <v>322.25</v>
      </c>
      <c r="BG66" s="100">
        <v>267.31</v>
      </c>
      <c r="BH66" s="100">
        <v>241.81</v>
      </c>
      <c r="BI66" s="100">
        <v>222.06</v>
      </c>
      <c r="BJ66" s="100">
        <v>141.6</v>
      </c>
      <c r="BK66" s="100">
        <v>1.26</v>
      </c>
      <c r="BL66" s="100">
        <v>1.32</v>
      </c>
      <c r="BM66" s="100">
        <v>0</v>
      </c>
      <c r="BN66" s="100">
        <v>1.05</v>
      </c>
      <c r="BO66" s="100">
        <v>1.19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1.13</v>
      </c>
      <c r="BX66" s="107">
        <f t="shared" si="0"/>
        <v>5508.670000000001</v>
      </c>
    </row>
    <row r="67" spans="1:76" ht="15.75">
      <c r="A67" s="106">
        <v>66</v>
      </c>
      <c r="B67" s="106" t="s">
        <v>77</v>
      </c>
      <c r="C67" s="100">
        <v>54.56</v>
      </c>
      <c r="D67" s="100">
        <v>58.36</v>
      </c>
      <c r="E67" s="100">
        <v>88.95</v>
      </c>
      <c r="F67" s="100">
        <v>72.56</v>
      </c>
      <c r="G67" s="100">
        <v>94.41</v>
      </c>
      <c r="H67" s="100">
        <v>80.57</v>
      </c>
      <c r="I67" s="100">
        <v>89.83</v>
      </c>
      <c r="J67" s="100">
        <v>97.69</v>
      </c>
      <c r="K67" s="100">
        <v>96.39</v>
      </c>
      <c r="L67" s="100">
        <v>106.73</v>
      </c>
      <c r="M67" s="100">
        <v>111.81</v>
      </c>
      <c r="N67" s="100">
        <v>97.19</v>
      </c>
      <c r="O67" s="100">
        <v>70.95</v>
      </c>
      <c r="P67" s="100">
        <v>45.05</v>
      </c>
      <c r="Q67" s="100">
        <v>8.25</v>
      </c>
      <c r="R67" s="100">
        <v>0</v>
      </c>
      <c r="S67" s="100">
        <v>1.76</v>
      </c>
      <c r="T67" s="100">
        <v>3.45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1.34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0.18</v>
      </c>
      <c r="AH67" s="100">
        <v>0</v>
      </c>
      <c r="AI67" s="100">
        <v>0.19</v>
      </c>
      <c r="AJ67" s="100">
        <v>0</v>
      </c>
      <c r="AK67" s="100">
        <v>0</v>
      </c>
      <c r="AL67" s="100">
        <v>0</v>
      </c>
      <c r="AM67" s="100">
        <v>0.31</v>
      </c>
      <c r="AN67" s="100">
        <v>1.75</v>
      </c>
      <c r="AO67" s="100">
        <v>0.71</v>
      </c>
      <c r="AP67" s="100">
        <v>0.34</v>
      </c>
      <c r="AQ67" s="100">
        <v>0</v>
      </c>
      <c r="AR67" s="100">
        <v>0.19</v>
      </c>
      <c r="AS67" s="100">
        <v>42.35</v>
      </c>
      <c r="AT67" s="100">
        <v>37.15</v>
      </c>
      <c r="AU67" s="100">
        <v>52.16</v>
      </c>
      <c r="AV67" s="100">
        <v>57.94</v>
      </c>
      <c r="AW67" s="100">
        <v>4.14</v>
      </c>
      <c r="AX67" s="100">
        <v>676.34</v>
      </c>
      <c r="AY67" s="100">
        <v>701.55</v>
      </c>
      <c r="AZ67" s="100">
        <v>599.86</v>
      </c>
      <c r="BA67" s="100">
        <v>561.8</v>
      </c>
      <c r="BB67" s="100">
        <v>471.86</v>
      </c>
      <c r="BC67" s="100">
        <v>494.93</v>
      </c>
      <c r="BD67" s="100">
        <v>498.62</v>
      </c>
      <c r="BE67" s="100">
        <v>463.61</v>
      </c>
      <c r="BF67" s="100">
        <v>447.12</v>
      </c>
      <c r="BG67" s="100">
        <v>428.66</v>
      </c>
      <c r="BH67" s="100">
        <v>377.96</v>
      </c>
      <c r="BI67" s="100">
        <v>306.7</v>
      </c>
      <c r="BJ67" s="100">
        <v>269.73</v>
      </c>
      <c r="BK67" s="100">
        <v>37.63</v>
      </c>
      <c r="BL67" s="100">
        <v>26.45</v>
      </c>
      <c r="BM67" s="100">
        <v>21.95</v>
      </c>
      <c r="BN67" s="100">
        <v>14.29</v>
      </c>
      <c r="BO67" s="100">
        <v>5.87</v>
      </c>
      <c r="BP67" s="100">
        <v>7.6</v>
      </c>
      <c r="BQ67" s="100">
        <v>9.54</v>
      </c>
      <c r="BR67" s="100">
        <v>11.84</v>
      </c>
      <c r="BS67" s="100">
        <v>12.79</v>
      </c>
      <c r="BT67" s="100">
        <v>8.42</v>
      </c>
      <c r="BU67" s="100">
        <v>5.61</v>
      </c>
      <c r="BV67" s="100">
        <v>6.53</v>
      </c>
      <c r="BW67" s="100">
        <v>2.61</v>
      </c>
      <c r="BX67" s="107">
        <f aca="true" t="shared" si="1" ref="BX67:BX76">SUM(C67:BW67)</f>
        <v>7847.129999999999</v>
      </c>
    </row>
    <row r="68" spans="1:76" ht="15.75">
      <c r="A68" s="106">
        <v>67</v>
      </c>
      <c r="B68" s="106" t="s">
        <v>78</v>
      </c>
      <c r="C68" s="100">
        <v>27.82</v>
      </c>
      <c r="D68" s="100">
        <v>33.53</v>
      </c>
      <c r="E68" s="100">
        <v>34.03</v>
      </c>
      <c r="F68" s="100">
        <v>53.85</v>
      </c>
      <c r="G68" s="100">
        <v>50.85</v>
      </c>
      <c r="H68" s="100">
        <v>73.25</v>
      </c>
      <c r="I68" s="100">
        <v>49.02</v>
      </c>
      <c r="J68" s="100">
        <v>39.93</v>
      </c>
      <c r="K68" s="100">
        <v>52.31</v>
      </c>
      <c r="L68" s="100">
        <v>58.8</v>
      </c>
      <c r="M68" s="100">
        <v>79.28</v>
      </c>
      <c r="N68" s="100">
        <v>34.08</v>
      </c>
      <c r="O68" s="100">
        <v>22.33</v>
      </c>
      <c r="P68" s="100">
        <v>18.89</v>
      </c>
      <c r="Q68" s="100">
        <v>0</v>
      </c>
      <c r="R68" s="100">
        <v>1.17</v>
      </c>
      <c r="S68" s="100">
        <v>2.5</v>
      </c>
      <c r="T68" s="100">
        <v>2.53</v>
      </c>
      <c r="U68" s="100">
        <v>1.14</v>
      </c>
      <c r="V68" s="100">
        <v>2.09</v>
      </c>
      <c r="W68" s="100">
        <v>1.96</v>
      </c>
      <c r="X68" s="100">
        <v>0</v>
      </c>
      <c r="Y68" s="100">
        <v>4.64</v>
      </c>
      <c r="Z68" s="100">
        <v>0</v>
      </c>
      <c r="AA68" s="100">
        <v>1.8</v>
      </c>
      <c r="AB68" s="100">
        <v>0</v>
      </c>
      <c r="AC68" s="100">
        <v>0</v>
      </c>
      <c r="AD68" s="100">
        <v>1</v>
      </c>
      <c r="AE68" s="100">
        <v>0</v>
      </c>
      <c r="AF68" s="100">
        <v>2.02</v>
      </c>
      <c r="AG68" s="100">
        <v>1.1</v>
      </c>
      <c r="AH68" s="100">
        <v>1.24</v>
      </c>
      <c r="AI68" s="100">
        <v>0.17</v>
      </c>
      <c r="AJ68" s="100">
        <v>0</v>
      </c>
      <c r="AK68" s="100">
        <v>1.81</v>
      </c>
      <c r="AL68" s="100">
        <v>0</v>
      </c>
      <c r="AM68" s="100">
        <v>0.12</v>
      </c>
      <c r="AN68" s="100">
        <v>0.11</v>
      </c>
      <c r="AO68" s="100">
        <v>0</v>
      </c>
      <c r="AP68" s="100">
        <v>0.11</v>
      </c>
      <c r="AQ68" s="100">
        <v>0.1</v>
      </c>
      <c r="AR68" s="100">
        <v>0</v>
      </c>
      <c r="AS68" s="100">
        <v>38.56</v>
      </c>
      <c r="AT68" s="100">
        <v>28.34</v>
      </c>
      <c r="AU68" s="100">
        <v>13.27</v>
      </c>
      <c r="AV68" s="100">
        <v>8.73</v>
      </c>
      <c r="AW68" s="100">
        <v>6.62</v>
      </c>
      <c r="AX68" s="100">
        <v>278.16</v>
      </c>
      <c r="AY68" s="100">
        <v>297.59</v>
      </c>
      <c r="AZ68" s="100">
        <v>253.95</v>
      </c>
      <c r="BA68" s="100">
        <v>256.32</v>
      </c>
      <c r="BB68" s="100">
        <v>210.81</v>
      </c>
      <c r="BC68" s="100">
        <v>213.12</v>
      </c>
      <c r="BD68" s="100">
        <v>216.97</v>
      </c>
      <c r="BE68" s="100">
        <v>254.7</v>
      </c>
      <c r="BF68" s="100">
        <v>228.42</v>
      </c>
      <c r="BG68" s="100">
        <v>180.74</v>
      </c>
      <c r="BH68" s="100">
        <v>195.35</v>
      </c>
      <c r="BI68" s="100">
        <v>194.52</v>
      </c>
      <c r="BJ68" s="100">
        <v>187.93</v>
      </c>
      <c r="BK68" s="100">
        <v>9.26</v>
      </c>
      <c r="BL68" s="100">
        <v>7.16</v>
      </c>
      <c r="BM68" s="100">
        <v>2.54</v>
      </c>
      <c r="BN68" s="100">
        <v>2.32</v>
      </c>
      <c r="BO68" s="100">
        <v>0</v>
      </c>
      <c r="BP68" s="100">
        <v>1.07</v>
      </c>
      <c r="BQ68" s="100">
        <v>0.88</v>
      </c>
      <c r="BR68" s="100">
        <v>0</v>
      </c>
      <c r="BS68" s="100">
        <v>0</v>
      </c>
      <c r="BT68" s="100">
        <v>0</v>
      </c>
      <c r="BU68" s="100">
        <v>2.16</v>
      </c>
      <c r="BV68" s="100">
        <v>0.88</v>
      </c>
      <c r="BW68" s="100">
        <v>0</v>
      </c>
      <c r="BX68" s="107">
        <f t="shared" si="1"/>
        <v>3743.9499999999994</v>
      </c>
    </row>
    <row r="69" spans="1:76" ht="15.75">
      <c r="A69" s="106">
        <v>68</v>
      </c>
      <c r="B69" s="106" t="s">
        <v>231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1.7</v>
      </c>
      <c r="K69" s="100">
        <v>10.88</v>
      </c>
      <c r="L69" s="100">
        <v>26.19</v>
      </c>
      <c r="M69" s="100">
        <v>99.68</v>
      </c>
      <c r="N69" s="100">
        <v>53.75</v>
      </c>
      <c r="O69" s="100">
        <v>15.14</v>
      </c>
      <c r="P69" s="100">
        <v>6.66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22.28</v>
      </c>
      <c r="AT69" s="100">
        <v>13.81</v>
      </c>
      <c r="AU69" s="100">
        <v>5.13</v>
      </c>
      <c r="AV69" s="100">
        <v>5.92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2.38</v>
      </c>
      <c r="BE69" s="100">
        <v>11.22</v>
      </c>
      <c r="BF69" s="100">
        <v>41.16</v>
      </c>
      <c r="BG69" s="100">
        <v>84.89</v>
      </c>
      <c r="BH69" s="100">
        <v>58.32</v>
      </c>
      <c r="BI69" s="100">
        <v>12.88</v>
      </c>
      <c r="BJ69" s="100">
        <v>6.93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7">
        <f t="shared" si="1"/>
        <v>478.9200000000001</v>
      </c>
    </row>
    <row r="70" spans="1:76" ht="15.75">
      <c r="A70" s="106">
        <v>69</v>
      </c>
      <c r="B70" s="106" t="s">
        <v>118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56.48</v>
      </c>
      <c r="AY70" s="100">
        <v>32.83</v>
      </c>
      <c r="AZ70" s="100">
        <v>34.58</v>
      </c>
      <c r="BA70" s="100">
        <v>29.97</v>
      </c>
      <c r="BB70" s="100">
        <v>47.26</v>
      </c>
      <c r="BC70" s="100">
        <v>46.01</v>
      </c>
      <c r="BD70" s="100">
        <v>51.1</v>
      </c>
      <c r="BE70" s="100">
        <v>37.05</v>
      </c>
      <c r="BF70" s="100">
        <v>47.26</v>
      </c>
      <c r="BG70" s="100">
        <v>47.82</v>
      </c>
      <c r="BH70" s="100">
        <v>52.86</v>
      </c>
      <c r="BI70" s="100">
        <v>52.86</v>
      </c>
      <c r="BJ70" s="100">
        <v>33.97</v>
      </c>
      <c r="BK70" s="100">
        <v>5</v>
      </c>
      <c r="BL70" s="100">
        <v>5</v>
      </c>
      <c r="BM70" s="100">
        <v>5</v>
      </c>
      <c r="BN70" s="100">
        <v>5</v>
      </c>
      <c r="BO70" s="100">
        <v>2</v>
      </c>
      <c r="BP70" s="100">
        <v>2</v>
      </c>
      <c r="BQ70" s="100">
        <v>2</v>
      </c>
      <c r="BR70" s="100">
        <v>2</v>
      </c>
      <c r="BS70" s="100">
        <v>2</v>
      </c>
      <c r="BT70" s="100">
        <v>0</v>
      </c>
      <c r="BU70" s="100">
        <v>0</v>
      </c>
      <c r="BV70" s="100">
        <v>0</v>
      </c>
      <c r="BW70" s="100">
        <v>0</v>
      </c>
      <c r="BX70" s="107">
        <f t="shared" si="1"/>
        <v>600.0500000000001</v>
      </c>
    </row>
    <row r="71" spans="1:76" ht="15.75">
      <c r="A71" s="106">
        <v>70</v>
      </c>
      <c r="B71" s="106" t="s">
        <v>307</v>
      </c>
      <c r="C71" s="100">
        <v>0</v>
      </c>
      <c r="D71" s="100">
        <v>6.83</v>
      </c>
      <c r="E71" s="100">
        <v>10</v>
      </c>
      <c r="F71" s="100">
        <v>10</v>
      </c>
      <c r="G71" s="100">
        <v>10</v>
      </c>
      <c r="H71" s="100">
        <v>8</v>
      </c>
      <c r="I71" s="100">
        <v>6</v>
      </c>
      <c r="J71" s="100">
        <v>6</v>
      </c>
      <c r="K71" s="100">
        <v>4</v>
      </c>
      <c r="L71" s="100">
        <v>3.53</v>
      </c>
      <c r="M71" s="100">
        <v>0</v>
      </c>
      <c r="N71" s="100">
        <v>0.93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47</v>
      </c>
      <c r="AY71" s="100">
        <v>46</v>
      </c>
      <c r="AZ71" s="100">
        <v>46</v>
      </c>
      <c r="BA71" s="100">
        <v>44.98</v>
      </c>
      <c r="BB71" s="100">
        <v>58</v>
      </c>
      <c r="BC71" s="100">
        <v>59</v>
      </c>
      <c r="BD71" s="100">
        <v>64</v>
      </c>
      <c r="BE71" s="100">
        <v>63</v>
      </c>
      <c r="BF71" s="100">
        <v>56.45</v>
      </c>
      <c r="BG71" s="100">
        <v>40</v>
      </c>
      <c r="BH71" s="100">
        <v>18</v>
      </c>
      <c r="BI71" s="100">
        <v>17</v>
      </c>
      <c r="BJ71" s="100">
        <v>15.08</v>
      </c>
      <c r="BK71" s="100">
        <v>0.5</v>
      </c>
      <c r="BL71" s="100">
        <v>0.5</v>
      </c>
      <c r="BM71" s="100">
        <v>0.56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7">
        <f t="shared" si="1"/>
        <v>641.36</v>
      </c>
    </row>
    <row r="72" spans="1:76" ht="15.75">
      <c r="A72" s="106">
        <v>71</v>
      </c>
      <c r="B72" s="106" t="s">
        <v>314</v>
      </c>
      <c r="C72" s="100">
        <v>0</v>
      </c>
      <c r="D72" s="100">
        <v>8</v>
      </c>
      <c r="E72" s="100">
        <v>11</v>
      </c>
      <c r="F72" s="100">
        <v>14</v>
      </c>
      <c r="G72" s="100">
        <v>14.05</v>
      </c>
      <c r="H72" s="100">
        <v>14.45</v>
      </c>
      <c r="I72" s="100">
        <v>14.45</v>
      </c>
      <c r="J72" s="100">
        <v>16.45</v>
      </c>
      <c r="K72" s="100">
        <v>15.45</v>
      </c>
      <c r="L72" s="100">
        <v>12.85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2</v>
      </c>
      <c r="T72" s="100">
        <v>2</v>
      </c>
      <c r="U72" s="100">
        <v>2.07</v>
      </c>
      <c r="V72" s="100">
        <v>2</v>
      </c>
      <c r="W72" s="100">
        <v>2</v>
      </c>
      <c r="X72" s="100">
        <v>2</v>
      </c>
      <c r="Y72" s="100">
        <v>2</v>
      </c>
      <c r="Z72" s="100">
        <v>2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143</v>
      </c>
      <c r="AY72" s="100">
        <v>142</v>
      </c>
      <c r="AZ72" s="100">
        <v>141</v>
      </c>
      <c r="BA72" s="100">
        <v>139.49</v>
      </c>
      <c r="BB72" s="100">
        <v>127</v>
      </c>
      <c r="BC72" s="100">
        <v>128</v>
      </c>
      <c r="BD72" s="100">
        <v>192</v>
      </c>
      <c r="BE72" s="100">
        <v>201</v>
      </c>
      <c r="BF72" s="100">
        <v>184.6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7">
        <f t="shared" si="1"/>
        <v>1534.86</v>
      </c>
    </row>
    <row r="73" spans="1:76" ht="15.75">
      <c r="A73" s="106">
        <v>72</v>
      </c>
      <c r="B73" s="106" t="s">
        <v>232</v>
      </c>
      <c r="C73" s="100">
        <v>0</v>
      </c>
      <c r="D73" s="100">
        <v>9</v>
      </c>
      <c r="E73" s="100">
        <v>15</v>
      </c>
      <c r="F73" s="100">
        <v>14</v>
      </c>
      <c r="G73" s="100">
        <v>20</v>
      </c>
      <c r="H73" s="100">
        <v>20</v>
      </c>
      <c r="I73" s="100">
        <v>22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4</v>
      </c>
      <c r="S73" s="100">
        <v>2</v>
      </c>
      <c r="T73" s="100">
        <v>2</v>
      </c>
      <c r="U73" s="100">
        <v>3</v>
      </c>
      <c r="V73" s="100">
        <v>0</v>
      </c>
      <c r="W73" s="100">
        <v>1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72.32</v>
      </c>
      <c r="AY73" s="100">
        <v>93.24</v>
      </c>
      <c r="AZ73" s="100">
        <v>91.04</v>
      </c>
      <c r="BA73" s="100">
        <v>97</v>
      </c>
      <c r="BB73" s="100">
        <v>85</v>
      </c>
      <c r="BC73" s="100">
        <v>79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9.66</v>
      </c>
      <c r="BL73" s="100">
        <v>6.76</v>
      </c>
      <c r="BM73" s="100">
        <v>0.96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7">
        <f t="shared" si="1"/>
        <v>646.98</v>
      </c>
    </row>
    <row r="74" spans="1:76" ht="15.75">
      <c r="A74" s="106">
        <v>73</v>
      </c>
      <c r="B74" s="106" t="s">
        <v>233</v>
      </c>
      <c r="C74" s="100">
        <v>0</v>
      </c>
      <c r="D74" s="100">
        <v>2</v>
      </c>
      <c r="E74" s="100">
        <v>13</v>
      </c>
      <c r="F74" s="100">
        <v>12</v>
      </c>
      <c r="G74" s="100">
        <v>13</v>
      </c>
      <c r="H74" s="100">
        <v>17</v>
      </c>
      <c r="I74" s="100">
        <v>14</v>
      </c>
      <c r="J74" s="100">
        <v>14</v>
      </c>
      <c r="K74" s="100">
        <v>27</v>
      </c>
      <c r="L74" s="100">
        <v>13</v>
      </c>
      <c r="M74" s="100">
        <v>24</v>
      </c>
      <c r="N74" s="100">
        <v>17.65</v>
      </c>
      <c r="O74" s="100">
        <v>19</v>
      </c>
      <c r="P74" s="100">
        <v>16.5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17.84</v>
      </c>
      <c r="AT74" s="100">
        <v>4.68</v>
      </c>
      <c r="AU74" s="100">
        <v>8</v>
      </c>
      <c r="AV74" s="100">
        <v>29.02</v>
      </c>
      <c r="AW74" s="100">
        <v>0</v>
      </c>
      <c r="AX74" s="100">
        <v>70</v>
      </c>
      <c r="AY74" s="100">
        <v>65</v>
      </c>
      <c r="AZ74" s="100">
        <v>67.16</v>
      </c>
      <c r="BA74" s="100">
        <v>77.16</v>
      </c>
      <c r="BB74" s="100">
        <v>74</v>
      </c>
      <c r="BC74" s="100">
        <v>77</v>
      </c>
      <c r="BD74" s="100">
        <v>149.5</v>
      </c>
      <c r="BE74" s="100">
        <v>136.15</v>
      </c>
      <c r="BF74" s="100">
        <v>153</v>
      </c>
      <c r="BG74" s="100">
        <v>131.48</v>
      </c>
      <c r="BH74" s="100">
        <v>130</v>
      </c>
      <c r="BI74" s="100">
        <v>122.2</v>
      </c>
      <c r="BJ74" s="100">
        <v>81.32</v>
      </c>
      <c r="BK74" s="100">
        <v>0</v>
      </c>
      <c r="BL74" s="100">
        <v>0</v>
      </c>
      <c r="BM74" s="100">
        <v>0.84</v>
      </c>
      <c r="BN74" s="100">
        <v>0.84</v>
      </c>
      <c r="BO74" s="100">
        <v>0</v>
      </c>
      <c r="BP74" s="100">
        <v>0</v>
      </c>
      <c r="BQ74" s="100">
        <v>0.5</v>
      </c>
      <c r="BR74" s="100">
        <v>0.84</v>
      </c>
      <c r="BS74" s="100">
        <v>0</v>
      </c>
      <c r="BT74" s="100">
        <v>0.66</v>
      </c>
      <c r="BU74" s="100">
        <v>0</v>
      </c>
      <c r="BV74" s="100">
        <v>0.66</v>
      </c>
      <c r="BW74" s="100">
        <v>0</v>
      </c>
      <c r="BX74" s="107">
        <f t="shared" si="1"/>
        <v>1599.9999999999998</v>
      </c>
    </row>
    <row r="75" spans="1:76" ht="15.75">
      <c r="A75" s="106">
        <v>74</v>
      </c>
      <c r="B75" s="106" t="s">
        <v>121</v>
      </c>
      <c r="C75" s="100">
        <v>0</v>
      </c>
      <c r="D75" s="100">
        <v>0</v>
      </c>
      <c r="E75" s="100">
        <v>2</v>
      </c>
      <c r="F75" s="100">
        <v>1</v>
      </c>
      <c r="G75" s="100">
        <v>15</v>
      </c>
      <c r="H75" s="100">
        <v>25</v>
      </c>
      <c r="I75" s="100">
        <v>30</v>
      </c>
      <c r="J75" s="100">
        <v>28</v>
      </c>
      <c r="K75" s="100">
        <v>45</v>
      </c>
      <c r="L75" s="100">
        <v>37</v>
      </c>
      <c r="M75" s="100">
        <v>12</v>
      </c>
      <c r="N75" s="100">
        <v>11</v>
      </c>
      <c r="O75" s="100">
        <v>12</v>
      </c>
      <c r="P75" s="100">
        <v>8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54</v>
      </c>
      <c r="AY75" s="100">
        <v>52</v>
      </c>
      <c r="AZ75" s="100">
        <v>53</v>
      </c>
      <c r="BA75" s="100">
        <v>39</v>
      </c>
      <c r="BB75" s="100">
        <v>41</v>
      </c>
      <c r="BC75" s="100">
        <v>36</v>
      </c>
      <c r="BD75" s="100">
        <v>82</v>
      </c>
      <c r="BE75" s="100">
        <v>65</v>
      </c>
      <c r="BF75" s="100">
        <v>73</v>
      </c>
      <c r="BG75" s="100">
        <v>108</v>
      </c>
      <c r="BH75" s="100">
        <v>109</v>
      </c>
      <c r="BI75" s="100">
        <v>104</v>
      </c>
      <c r="BJ75" s="100">
        <v>108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7">
        <f t="shared" si="1"/>
        <v>1150</v>
      </c>
    </row>
    <row r="76" spans="1:76" ht="15.75">
      <c r="A76" s="106">
        <v>75</v>
      </c>
      <c r="B76" s="106" t="s">
        <v>234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963.56</v>
      </c>
      <c r="BE76" s="100">
        <v>1723.6</v>
      </c>
      <c r="BF76" s="100">
        <v>2528.41</v>
      </c>
      <c r="BG76" s="100">
        <v>3936.66</v>
      </c>
      <c r="BH76" s="100">
        <v>7643.25</v>
      </c>
      <c r="BI76" s="100">
        <v>9131.88</v>
      </c>
      <c r="BJ76" s="100">
        <v>14147.33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7">
        <f t="shared" si="1"/>
        <v>40074.69</v>
      </c>
    </row>
    <row r="77" spans="1:76" ht="15.75">
      <c r="A77" s="106"/>
      <c r="B77" s="108" t="s">
        <v>313</v>
      </c>
      <c r="C77" s="107">
        <f aca="true" t="shared" si="2" ref="C77:BN77">SUM(C2:C76)</f>
        <v>15045.400000000003</v>
      </c>
      <c r="D77" s="107">
        <f t="shared" si="2"/>
        <v>21284.06</v>
      </c>
      <c r="E77" s="107">
        <f t="shared" si="2"/>
        <v>30207.6</v>
      </c>
      <c r="F77" s="107">
        <f t="shared" si="2"/>
        <v>36065.36000000001</v>
      </c>
      <c r="G77" s="107">
        <f t="shared" si="2"/>
        <v>43284.38000000001</v>
      </c>
      <c r="H77" s="107">
        <f t="shared" si="2"/>
        <v>42518.590000000004</v>
      </c>
      <c r="I77" s="107">
        <f t="shared" si="2"/>
        <v>44691.56999999999</v>
      </c>
      <c r="J77" s="107">
        <f t="shared" si="2"/>
        <v>44463.81999999999</v>
      </c>
      <c r="K77" s="107">
        <f t="shared" si="2"/>
        <v>44752.239999999976</v>
      </c>
      <c r="L77" s="107">
        <f t="shared" si="2"/>
        <v>41361.180000000015</v>
      </c>
      <c r="M77" s="107">
        <f t="shared" si="2"/>
        <v>38389.29999999998</v>
      </c>
      <c r="N77" s="107">
        <f t="shared" si="2"/>
        <v>33962.51</v>
      </c>
      <c r="O77" s="107">
        <f t="shared" si="2"/>
        <v>28985.650000000005</v>
      </c>
      <c r="P77" s="107">
        <f t="shared" si="2"/>
        <v>26606.78999999999</v>
      </c>
      <c r="Q77" s="107">
        <f t="shared" si="2"/>
        <v>3223.3900000000003</v>
      </c>
      <c r="R77" s="107">
        <f t="shared" si="2"/>
        <v>1523.1899999999998</v>
      </c>
      <c r="S77" s="107">
        <f t="shared" si="2"/>
        <v>1402.7299999999998</v>
      </c>
      <c r="T77" s="107">
        <f t="shared" si="2"/>
        <v>1387.7299999999998</v>
      </c>
      <c r="U77" s="107">
        <f t="shared" si="2"/>
        <v>1365.5200000000002</v>
      </c>
      <c r="V77" s="107">
        <f t="shared" si="2"/>
        <v>1095.5299999999997</v>
      </c>
      <c r="W77" s="107">
        <f t="shared" si="2"/>
        <v>1176.26</v>
      </c>
      <c r="X77" s="107">
        <f t="shared" si="2"/>
        <v>1211.6399999999999</v>
      </c>
      <c r="Y77" s="107">
        <f t="shared" si="2"/>
        <v>1243.26</v>
      </c>
      <c r="Z77" s="107">
        <f t="shared" si="2"/>
        <v>1313.0700000000002</v>
      </c>
      <c r="AA77" s="107">
        <f t="shared" si="2"/>
        <v>1207.7700000000004</v>
      </c>
      <c r="AB77" s="107">
        <f t="shared" si="2"/>
        <v>1197.9299999999998</v>
      </c>
      <c r="AC77" s="107">
        <f t="shared" si="2"/>
        <v>935.4799999999999</v>
      </c>
      <c r="AD77" s="107">
        <f t="shared" si="2"/>
        <v>2291.9100000000003</v>
      </c>
      <c r="AE77" s="107">
        <f t="shared" si="2"/>
        <v>534.3499999999999</v>
      </c>
      <c r="AF77" s="107">
        <f t="shared" si="2"/>
        <v>335.09999999999985</v>
      </c>
      <c r="AG77" s="107">
        <f t="shared" si="2"/>
        <v>352.0900000000001</v>
      </c>
      <c r="AH77" s="107">
        <f t="shared" si="2"/>
        <v>336.57</v>
      </c>
      <c r="AI77" s="107">
        <f t="shared" si="2"/>
        <v>372.41999999999996</v>
      </c>
      <c r="AJ77" s="107">
        <f t="shared" si="2"/>
        <v>322.1800000000001</v>
      </c>
      <c r="AK77" s="107">
        <f t="shared" si="2"/>
        <v>434.1700000000001</v>
      </c>
      <c r="AL77" s="107">
        <f t="shared" si="2"/>
        <v>368.36999999999995</v>
      </c>
      <c r="AM77" s="107">
        <f t="shared" si="2"/>
        <v>389.12</v>
      </c>
      <c r="AN77" s="107">
        <f t="shared" si="2"/>
        <v>476.26000000000005</v>
      </c>
      <c r="AO77" s="107">
        <f t="shared" si="2"/>
        <v>494.59000000000003</v>
      </c>
      <c r="AP77" s="107">
        <f t="shared" si="2"/>
        <v>395.24999999999994</v>
      </c>
      <c r="AQ77" s="107">
        <f t="shared" si="2"/>
        <v>387.44</v>
      </c>
      <c r="AR77" s="107">
        <f t="shared" si="2"/>
        <v>911.9900000000001</v>
      </c>
      <c r="AS77" s="107">
        <f t="shared" si="2"/>
        <v>16645.109999999997</v>
      </c>
      <c r="AT77" s="107">
        <f t="shared" si="2"/>
        <v>15673.810000000005</v>
      </c>
      <c r="AU77" s="107">
        <f t="shared" si="2"/>
        <v>16150.860000000002</v>
      </c>
      <c r="AV77" s="107">
        <f t="shared" si="2"/>
        <v>21959.210000000006</v>
      </c>
      <c r="AW77" s="107">
        <f t="shared" si="2"/>
        <v>2673.4799999999996</v>
      </c>
      <c r="AX77" s="107">
        <f t="shared" si="2"/>
        <v>168092.91</v>
      </c>
      <c r="AY77" s="107">
        <f t="shared" si="2"/>
        <v>159807.31999999995</v>
      </c>
      <c r="AZ77" s="107">
        <f t="shared" si="2"/>
        <v>149476.18</v>
      </c>
      <c r="BA77" s="107">
        <f t="shared" si="2"/>
        <v>145450.62000000002</v>
      </c>
      <c r="BB77" s="107">
        <f t="shared" si="2"/>
        <v>137276.28</v>
      </c>
      <c r="BC77" s="107">
        <f t="shared" si="2"/>
        <v>139729.05999999994</v>
      </c>
      <c r="BD77" s="107">
        <f t="shared" si="2"/>
        <v>148482.62</v>
      </c>
      <c r="BE77" s="107">
        <f t="shared" si="2"/>
        <v>150870.61000000002</v>
      </c>
      <c r="BF77" s="107">
        <f t="shared" si="2"/>
        <v>149975.91999999998</v>
      </c>
      <c r="BG77" s="107">
        <f t="shared" si="2"/>
        <v>151874.17000000007</v>
      </c>
      <c r="BH77" s="107">
        <f t="shared" si="2"/>
        <v>142809.87999999998</v>
      </c>
      <c r="BI77" s="107">
        <f t="shared" si="2"/>
        <v>132237.81000000003</v>
      </c>
      <c r="BJ77" s="107">
        <f t="shared" si="2"/>
        <v>118860.26000000001</v>
      </c>
      <c r="BK77" s="107">
        <f t="shared" si="2"/>
        <v>33079.79</v>
      </c>
      <c r="BL77" s="107">
        <f t="shared" si="2"/>
        <v>27693.08</v>
      </c>
      <c r="BM77" s="107">
        <f t="shared" si="2"/>
        <v>19294.44</v>
      </c>
      <c r="BN77" s="107">
        <f t="shared" si="2"/>
        <v>16056.35</v>
      </c>
      <c r="BO77" s="107">
        <f aca="true" t="shared" si="3" ref="BO77:BX77">SUM(BO2:BO76)</f>
        <v>10976.04</v>
      </c>
      <c r="BP77" s="107">
        <f t="shared" si="3"/>
        <v>9112.419999999996</v>
      </c>
      <c r="BQ77" s="107">
        <f t="shared" si="3"/>
        <v>8073.21</v>
      </c>
      <c r="BR77" s="107">
        <f t="shared" si="3"/>
        <v>8015.41</v>
      </c>
      <c r="BS77" s="107">
        <f t="shared" si="3"/>
        <v>7839.859999999999</v>
      </c>
      <c r="BT77" s="107">
        <f t="shared" si="3"/>
        <v>8578.24</v>
      </c>
      <c r="BU77" s="107">
        <f t="shared" si="3"/>
        <v>8039.749999999998</v>
      </c>
      <c r="BV77" s="107">
        <f t="shared" si="3"/>
        <v>6954.57</v>
      </c>
      <c r="BW77" s="107">
        <f t="shared" si="3"/>
        <v>4567.010000000001</v>
      </c>
      <c r="BX77" s="109">
        <f t="shared" si="3"/>
        <v>2654630.0399999986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&amp;L&amp;D&amp;R&amp;"Arial,Bold"2011-12 FTE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2.99609375" style="6" customWidth="1"/>
    <col min="2" max="2" width="13.77734375" style="6" bestFit="1" customWidth="1"/>
    <col min="3" max="9" width="9.88671875" style="6" bestFit="1" customWidth="1"/>
    <col min="10" max="10" width="8.88671875" style="6" customWidth="1"/>
    <col min="11" max="11" width="7.99609375" style="6" bestFit="1" customWidth="1"/>
    <col min="12" max="12" width="8.88671875" style="6" customWidth="1"/>
    <col min="13" max="13" width="11.3359375" style="6" bestFit="1" customWidth="1"/>
    <col min="14" max="14" width="1.2265625" style="6" customWidth="1"/>
    <col min="15" max="15" width="11.4453125" style="6" customWidth="1"/>
    <col min="16" max="16" width="14.4453125" style="6" bestFit="1" customWidth="1"/>
    <col min="17" max="17" width="10.99609375" style="8" bestFit="1" customWidth="1"/>
    <col min="18" max="16384" width="8.88671875" style="6" customWidth="1"/>
  </cols>
  <sheetData>
    <row r="2" spans="3:15" ht="12.75">
      <c r="C2" s="55" t="s">
        <v>110</v>
      </c>
      <c r="D2" s="55" t="s">
        <v>110</v>
      </c>
      <c r="E2" s="55" t="s">
        <v>110</v>
      </c>
      <c r="F2" s="55" t="s">
        <v>111</v>
      </c>
      <c r="G2" s="55" t="s">
        <v>111</v>
      </c>
      <c r="H2" s="55" t="s">
        <v>111</v>
      </c>
      <c r="I2" s="55"/>
      <c r="J2" s="55" t="s">
        <v>111</v>
      </c>
      <c r="K2" s="55" t="s">
        <v>111</v>
      </c>
      <c r="L2" s="55" t="s">
        <v>201</v>
      </c>
      <c r="M2" s="8"/>
      <c r="O2" s="71">
        <f>COUNTIF(O5:O80,FALSE)</f>
        <v>0</v>
      </c>
    </row>
    <row r="3" spans="3:16" ht="12.75">
      <c r="C3" s="55" t="s">
        <v>112</v>
      </c>
      <c r="D3" s="57" t="s">
        <v>113</v>
      </c>
      <c r="E3" s="58" t="s">
        <v>114</v>
      </c>
      <c r="F3" s="55" t="s">
        <v>112</v>
      </c>
      <c r="G3" s="57" t="s">
        <v>113</v>
      </c>
      <c r="H3" s="58" t="s">
        <v>114</v>
      </c>
      <c r="I3" s="55" t="s">
        <v>104</v>
      </c>
      <c r="J3" s="55" t="s">
        <v>115</v>
      </c>
      <c r="K3" s="55" t="s">
        <v>116</v>
      </c>
      <c r="L3" s="55" t="s">
        <v>202</v>
      </c>
      <c r="M3" s="59"/>
      <c r="O3" s="60"/>
      <c r="P3" s="60"/>
    </row>
    <row r="4" spans="1:17" ht="12.75">
      <c r="A4" s="56"/>
      <c r="B4" s="61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O4" s="60"/>
      <c r="P4" s="60"/>
      <c r="Q4" s="60"/>
    </row>
    <row r="5" spans="1:16" ht="12.75">
      <c r="A5" s="63">
        <v>1</v>
      </c>
      <c r="B5" s="63" t="s">
        <v>13</v>
      </c>
      <c r="C5" s="64">
        <v>6362.41</v>
      </c>
      <c r="D5" s="64">
        <v>5807.66</v>
      </c>
      <c r="E5" s="64">
        <v>6246.25</v>
      </c>
      <c r="F5" s="64">
        <v>2304.48</v>
      </c>
      <c r="G5" s="64">
        <v>4246.56</v>
      </c>
      <c r="H5" s="64">
        <v>2100.42</v>
      </c>
      <c r="I5" s="64">
        <v>332.01</v>
      </c>
      <c r="J5" s="64">
        <v>146.1</v>
      </c>
      <c r="K5" s="64">
        <v>49.05</v>
      </c>
      <c r="L5" s="64">
        <v>651.12</v>
      </c>
      <c r="M5" s="65">
        <f aca="true" t="shared" si="0" ref="M5:M68">SUM(C5:L5)</f>
        <v>28246.059999999994</v>
      </c>
      <c r="O5" s="66" t="b">
        <f>M5='Final FTE By Grade'!Q5</f>
        <v>1</v>
      </c>
      <c r="P5" s="66"/>
    </row>
    <row r="6" spans="1:16" ht="12.75">
      <c r="A6" s="63">
        <v>2</v>
      </c>
      <c r="B6" s="63" t="s">
        <v>14</v>
      </c>
      <c r="C6" s="64">
        <v>1520.12</v>
      </c>
      <c r="D6" s="64">
        <v>1656.47</v>
      </c>
      <c r="E6" s="64">
        <v>908.66</v>
      </c>
      <c r="F6" s="64">
        <v>188.97</v>
      </c>
      <c r="G6" s="64">
        <v>216.81</v>
      </c>
      <c r="H6" s="64">
        <v>104.4</v>
      </c>
      <c r="I6" s="64">
        <v>0</v>
      </c>
      <c r="J6" s="64">
        <v>5.55</v>
      </c>
      <c r="K6" s="64">
        <v>0.61</v>
      </c>
      <c r="L6" s="64">
        <v>258.49</v>
      </c>
      <c r="M6" s="65">
        <f t="shared" si="0"/>
        <v>4860.08</v>
      </c>
      <c r="O6" s="66" t="b">
        <f>M6='Final FTE By Grade'!Q6</f>
        <v>1</v>
      </c>
      <c r="P6" s="66"/>
    </row>
    <row r="7" spans="1:16" ht="12.75">
      <c r="A7" s="63">
        <v>3</v>
      </c>
      <c r="B7" s="63" t="s">
        <v>15</v>
      </c>
      <c r="C7" s="64">
        <v>6686.47</v>
      </c>
      <c r="D7" s="64">
        <v>7963.44</v>
      </c>
      <c r="E7" s="64">
        <v>5898.31</v>
      </c>
      <c r="F7" s="64">
        <v>1847.22</v>
      </c>
      <c r="G7" s="64">
        <v>2046.34</v>
      </c>
      <c r="H7" s="64">
        <v>1235.47</v>
      </c>
      <c r="I7" s="64">
        <v>408.42</v>
      </c>
      <c r="J7" s="64">
        <v>387.83</v>
      </c>
      <c r="K7" s="64">
        <v>123.27</v>
      </c>
      <c r="L7" s="64">
        <v>774.71</v>
      </c>
      <c r="M7" s="65">
        <f t="shared" si="0"/>
        <v>27371.480000000003</v>
      </c>
      <c r="O7" s="66" t="b">
        <f>M7='Final FTE By Grade'!Q7</f>
        <v>1</v>
      </c>
      <c r="P7" s="66"/>
    </row>
    <row r="8" spans="1:16" ht="12.75">
      <c r="A8" s="63">
        <v>4</v>
      </c>
      <c r="B8" s="63" t="s">
        <v>16</v>
      </c>
      <c r="C8" s="64">
        <v>853.65</v>
      </c>
      <c r="D8" s="64">
        <v>925.84</v>
      </c>
      <c r="E8" s="64">
        <v>572.06</v>
      </c>
      <c r="F8" s="64">
        <v>303.79</v>
      </c>
      <c r="G8" s="64">
        <v>373.22</v>
      </c>
      <c r="H8" s="64">
        <v>264.83</v>
      </c>
      <c r="I8" s="64">
        <v>3.88</v>
      </c>
      <c r="J8" s="64">
        <v>24.38</v>
      </c>
      <c r="K8" s="64">
        <v>2.8</v>
      </c>
      <c r="L8" s="64">
        <v>132.1</v>
      </c>
      <c r="M8" s="65">
        <f t="shared" si="0"/>
        <v>3456.5500000000006</v>
      </c>
      <c r="O8" s="66" t="b">
        <f>M8='Final FTE By Grade'!Q8</f>
        <v>1</v>
      </c>
      <c r="P8" s="66"/>
    </row>
    <row r="9" spans="1:16" ht="12.75">
      <c r="A9" s="63">
        <v>5</v>
      </c>
      <c r="B9" s="63" t="s">
        <v>17</v>
      </c>
      <c r="C9" s="64">
        <v>17294.69</v>
      </c>
      <c r="D9" s="64">
        <v>20996.54</v>
      </c>
      <c r="E9" s="64">
        <v>15426.06</v>
      </c>
      <c r="F9" s="64">
        <v>5111.77</v>
      </c>
      <c r="G9" s="64">
        <v>7550.16</v>
      </c>
      <c r="H9" s="64">
        <v>4547.42</v>
      </c>
      <c r="I9" s="64">
        <v>1242.06</v>
      </c>
      <c r="J9" s="64">
        <v>886.23</v>
      </c>
      <c r="K9" s="64">
        <v>257.45</v>
      </c>
      <c r="L9" s="64">
        <v>1927.67</v>
      </c>
      <c r="M9" s="65">
        <f t="shared" si="0"/>
        <v>75240.04999999999</v>
      </c>
      <c r="O9" s="66" t="b">
        <f>M9='Final FTE By Grade'!Q9</f>
        <v>1</v>
      </c>
      <c r="P9" s="66"/>
    </row>
    <row r="10" spans="1:16" ht="12.75">
      <c r="A10" s="63">
        <v>6</v>
      </c>
      <c r="B10" s="63" t="s">
        <v>18</v>
      </c>
      <c r="C10" s="64">
        <v>59587.75</v>
      </c>
      <c r="D10" s="64">
        <v>77783.27</v>
      </c>
      <c r="E10" s="64">
        <v>57286.82</v>
      </c>
      <c r="F10" s="64">
        <v>12597.82</v>
      </c>
      <c r="G10" s="64">
        <v>17656.93</v>
      </c>
      <c r="H10" s="64">
        <v>10152.83</v>
      </c>
      <c r="I10" s="64">
        <v>20296.97</v>
      </c>
      <c r="J10" s="64">
        <v>1797.13</v>
      </c>
      <c r="K10" s="64">
        <v>1054.69</v>
      </c>
      <c r="L10" s="64">
        <v>7424.69</v>
      </c>
      <c r="M10" s="65">
        <f t="shared" si="0"/>
        <v>265638.9</v>
      </c>
      <c r="O10" s="66" t="b">
        <f>M10='Final FTE By Grade'!Q10</f>
        <v>1</v>
      </c>
      <c r="P10" s="66"/>
    </row>
    <row r="11" spans="1:16" ht="12.75">
      <c r="A11" s="63">
        <v>7</v>
      </c>
      <c r="B11" s="63" t="s">
        <v>19</v>
      </c>
      <c r="C11" s="64">
        <v>535.64</v>
      </c>
      <c r="D11" s="64">
        <v>592.16</v>
      </c>
      <c r="E11" s="64">
        <v>419.21</v>
      </c>
      <c r="F11" s="64">
        <v>239.51</v>
      </c>
      <c r="G11" s="64">
        <v>212.31</v>
      </c>
      <c r="H11" s="64">
        <v>128.82</v>
      </c>
      <c r="I11" s="64">
        <v>2.75</v>
      </c>
      <c r="J11" s="64">
        <v>35.8</v>
      </c>
      <c r="K11" s="64">
        <v>3.64</v>
      </c>
      <c r="L11" s="64">
        <v>76.71</v>
      </c>
      <c r="M11" s="65">
        <f t="shared" si="0"/>
        <v>2246.55</v>
      </c>
      <c r="O11" s="66" t="b">
        <f>M11='Final FTE By Grade'!Q11</f>
        <v>1</v>
      </c>
      <c r="P11" s="66"/>
    </row>
    <row r="12" spans="1:16" ht="12.75">
      <c r="A12" s="63">
        <v>8</v>
      </c>
      <c r="B12" s="63" t="s">
        <v>20</v>
      </c>
      <c r="C12" s="64">
        <v>3691.52</v>
      </c>
      <c r="D12" s="64">
        <v>5000.45</v>
      </c>
      <c r="E12" s="64">
        <v>4124.76</v>
      </c>
      <c r="F12" s="64">
        <v>1014.98</v>
      </c>
      <c r="G12" s="64">
        <v>1445.73</v>
      </c>
      <c r="H12" s="64">
        <v>1126.12</v>
      </c>
      <c r="I12" s="64">
        <v>181.2</v>
      </c>
      <c r="J12" s="64">
        <v>146.88</v>
      </c>
      <c r="K12" s="64">
        <v>41.89</v>
      </c>
      <c r="L12" s="64">
        <v>761.58</v>
      </c>
      <c r="M12" s="65">
        <f t="shared" si="0"/>
        <v>17535.11</v>
      </c>
      <c r="O12" s="66" t="b">
        <f>M12='Final FTE By Grade'!Q12</f>
        <v>1</v>
      </c>
      <c r="P12" s="66"/>
    </row>
    <row r="13" spans="1:16" ht="12.75">
      <c r="A13" s="63">
        <v>9</v>
      </c>
      <c r="B13" s="63" t="s">
        <v>21</v>
      </c>
      <c r="C13" s="64">
        <v>3626.53</v>
      </c>
      <c r="D13" s="64">
        <v>4557.75</v>
      </c>
      <c r="E13" s="64">
        <v>3238.69</v>
      </c>
      <c r="F13" s="64">
        <v>1056.35</v>
      </c>
      <c r="G13" s="64">
        <v>1390.22</v>
      </c>
      <c r="H13" s="64">
        <v>850.14</v>
      </c>
      <c r="I13" s="64">
        <v>89.91</v>
      </c>
      <c r="J13" s="64">
        <v>145.63</v>
      </c>
      <c r="K13" s="64">
        <v>48.63</v>
      </c>
      <c r="L13" s="64">
        <v>834.52</v>
      </c>
      <c r="M13" s="65">
        <f t="shared" si="0"/>
        <v>15838.369999999999</v>
      </c>
      <c r="O13" s="66" t="b">
        <f>M13='Final FTE By Grade'!Q13</f>
        <v>1</v>
      </c>
      <c r="P13" s="66"/>
    </row>
    <row r="14" spans="1:16" ht="12.75">
      <c r="A14" s="63">
        <v>10</v>
      </c>
      <c r="B14" s="63" t="s">
        <v>22</v>
      </c>
      <c r="C14" s="64">
        <v>9020.56</v>
      </c>
      <c r="D14" s="64">
        <v>10953.87</v>
      </c>
      <c r="E14" s="64">
        <v>8640.96</v>
      </c>
      <c r="F14" s="64">
        <v>2517.62</v>
      </c>
      <c r="G14" s="64">
        <v>3310.98</v>
      </c>
      <c r="H14" s="64">
        <v>1770.58</v>
      </c>
      <c r="I14" s="64">
        <v>229.81</v>
      </c>
      <c r="J14" s="64">
        <v>246.2</v>
      </c>
      <c r="K14" s="64">
        <v>107.29</v>
      </c>
      <c r="L14" s="64">
        <v>904.05</v>
      </c>
      <c r="M14" s="65">
        <f t="shared" si="0"/>
        <v>37701.92</v>
      </c>
      <c r="O14" s="66" t="b">
        <f>M14='Final FTE By Grade'!Q14</f>
        <v>1</v>
      </c>
      <c r="P14" s="66"/>
    </row>
    <row r="15" spans="1:16" ht="12.75">
      <c r="A15" s="63">
        <v>11</v>
      </c>
      <c r="B15" s="63" t="s">
        <v>23</v>
      </c>
      <c r="C15" s="64">
        <v>9649.5</v>
      </c>
      <c r="D15" s="64">
        <v>11739.93</v>
      </c>
      <c r="E15" s="64">
        <v>8920.46</v>
      </c>
      <c r="F15" s="64">
        <v>2370.14</v>
      </c>
      <c r="G15" s="64">
        <v>3571.8</v>
      </c>
      <c r="H15" s="64">
        <v>2441.21</v>
      </c>
      <c r="I15" s="64">
        <v>6309.46</v>
      </c>
      <c r="J15" s="64">
        <v>322.01</v>
      </c>
      <c r="K15" s="64">
        <v>168.69</v>
      </c>
      <c r="L15" s="64">
        <v>1112.85</v>
      </c>
      <c r="M15" s="65">
        <f t="shared" si="0"/>
        <v>46606.05</v>
      </c>
      <c r="O15" s="66" t="b">
        <f>M15='Final FTE By Grade'!Q15</f>
        <v>1</v>
      </c>
      <c r="P15" s="66"/>
    </row>
    <row r="16" spans="1:16" ht="12.75">
      <c r="A16" s="63">
        <v>12</v>
      </c>
      <c r="B16" s="63" t="s">
        <v>24</v>
      </c>
      <c r="C16" s="64">
        <v>2758.33</v>
      </c>
      <c r="D16" s="64">
        <v>3205.97</v>
      </c>
      <c r="E16" s="64">
        <v>1965.49</v>
      </c>
      <c r="F16" s="64">
        <v>795.03</v>
      </c>
      <c r="G16" s="64">
        <v>790.97</v>
      </c>
      <c r="H16" s="64">
        <v>479.65</v>
      </c>
      <c r="I16" s="64">
        <v>23.55</v>
      </c>
      <c r="J16" s="64">
        <v>34.86</v>
      </c>
      <c r="K16" s="64">
        <v>14.52</v>
      </c>
      <c r="L16" s="64">
        <v>344.56</v>
      </c>
      <c r="M16" s="65">
        <f t="shared" si="0"/>
        <v>10412.929999999998</v>
      </c>
      <c r="O16" s="66" t="b">
        <f>M16='Final FTE By Grade'!Q16</f>
        <v>1</v>
      </c>
      <c r="P16" s="66"/>
    </row>
    <row r="17" spans="1:16" ht="12.75">
      <c r="A17" s="63">
        <v>13</v>
      </c>
      <c r="B17" s="63" t="s">
        <v>82</v>
      </c>
      <c r="C17" s="64">
        <v>79181.18</v>
      </c>
      <c r="D17" s="64">
        <v>94168.76</v>
      </c>
      <c r="E17" s="64">
        <v>72021.07</v>
      </c>
      <c r="F17" s="64">
        <v>16356.59</v>
      </c>
      <c r="G17" s="64">
        <v>30864.22</v>
      </c>
      <c r="H17" s="64">
        <v>19277.84</v>
      </c>
      <c r="I17" s="64">
        <v>28106.64</v>
      </c>
      <c r="J17" s="64">
        <v>1742.89</v>
      </c>
      <c r="K17" s="64">
        <v>317.13</v>
      </c>
      <c r="L17" s="64">
        <v>9346.17</v>
      </c>
      <c r="M17" s="65">
        <f t="shared" si="0"/>
        <v>351382.49000000005</v>
      </c>
      <c r="O17" s="66" t="b">
        <f>M17='Final FTE By Grade'!Q17</f>
        <v>1</v>
      </c>
      <c r="P17" s="66"/>
    </row>
    <row r="18" spans="1:16" ht="12.75">
      <c r="A18" s="63">
        <v>14</v>
      </c>
      <c r="B18" s="63" t="s">
        <v>83</v>
      </c>
      <c r="C18" s="64">
        <v>1266.53</v>
      </c>
      <c r="D18" s="64">
        <v>1408.75</v>
      </c>
      <c r="E18" s="64">
        <v>890.66</v>
      </c>
      <c r="F18" s="64">
        <v>316.75</v>
      </c>
      <c r="G18" s="64">
        <v>302.85</v>
      </c>
      <c r="H18" s="64">
        <v>369.8</v>
      </c>
      <c r="I18" s="64">
        <v>358.1</v>
      </c>
      <c r="J18" s="64">
        <v>11.04</v>
      </c>
      <c r="K18" s="64">
        <v>6.92</v>
      </c>
      <c r="L18" s="64">
        <v>229.62</v>
      </c>
      <c r="M18" s="65">
        <f t="shared" si="0"/>
        <v>5161.02</v>
      </c>
      <c r="O18" s="66" t="b">
        <f>M18='Final FTE By Grade'!Q18</f>
        <v>1</v>
      </c>
      <c r="P18" s="66"/>
    </row>
    <row r="19" spans="1:16" ht="12.75">
      <c r="A19" s="63">
        <v>15</v>
      </c>
      <c r="B19" s="63" t="s">
        <v>26</v>
      </c>
      <c r="C19" s="64">
        <v>580.1</v>
      </c>
      <c r="D19" s="64">
        <v>592.26</v>
      </c>
      <c r="E19" s="64">
        <v>412.91</v>
      </c>
      <c r="F19" s="64">
        <v>175.74</v>
      </c>
      <c r="G19" s="64">
        <v>138.64</v>
      </c>
      <c r="H19" s="64">
        <v>104.95</v>
      </c>
      <c r="I19" s="64">
        <v>0</v>
      </c>
      <c r="J19" s="64">
        <v>17.85</v>
      </c>
      <c r="K19" s="64">
        <v>1.45</v>
      </c>
      <c r="L19" s="64">
        <v>91.3</v>
      </c>
      <c r="M19" s="65">
        <f t="shared" si="0"/>
        <v>2115.2000000000003</v>
      </c>
      <c r="O19" s="66" t="b">
        <f>M19='Final FTE By Grade'!Q19</f>
        <v>1</v>
      </c>
      <c r="P19" s="66"/>
    </row>
    <row r="20" spans="1:16" ht="12.75">
      <c r="A20" s="63">
        <v>16</v>
      </c>
      <c r="B20" s="63" t="s">
        <v>27</v>
      </c>
      <c r="C20" s="64">
        <v>33720.93</v>
      </c>
      <c r="D20" s="64">
        <v>37037.67</v>
      </c>
      <c r="E20" s="64">
        <v>24340.24</v>
      </c>
      <c r="F20" s="64">
        <v>7924.18</v>
      </c>
      <c r="G20" s="64">
        <v>10744.92</v>
      </c>
      <c r="H20" s="64">
        <v>5240.18</v>
      </c>
      <c r="I20" s="64">
        <v>3587.18</v>
      </c>
      <c r="J20" s="64">
        <v>792.78</v>
      </c>
      <c r="K20" s="64">
        <v>312.68</v>
      </c>
      <c r="L20" s="64">
        <v>2760.53</v>
      </c>
      <c r="M20" s="65">
        <f t="shared" si="0"/>
        <v>126461.29000000001</v>
      </c>
      <c r="O20" s="66" t="b">
        <f>M20='Final FTE By Grade'!Q20</f>
        <v>1</v>
      </c>
      <c r="P20" s="66"/>
    </row>
    <row r="21" spans="1:16" ht="12.75">
      <c r="A21" s="63">
        <v>17</v>
      </c>
      <c r="B21" s="63" t="s">
        <v>28</v>
      </c>
      <c r="C21" s="64">
        <v>10690.9</v>
      </c>
      <c r="D21" s="64">
        <v>12268.78</v>
      </c>
      <c r="E21" s="64">
        <v>7874.21</v>
      </c>
      <c r="F21" s="64">
        <v>2699.35</v>
      </c>
      <c r="G21" s="64">
        <v>3762.39</v>
      </c>
      <c r="H21" s="64">
        <v>2713.11</v>
      </c>
      <c r="I21" s="64">
        <v>314.81</v>
      </c>
      <c r="J21" s="64">
        <v>281.31</v>
      </c>
      <c r="K21" s="64">
        <v>166.65</v>
      </c>
      <c r="L21" s="64">
        <v>1698.04</v>
      </c>
      <c r="M21" s="65">
        <f t="shared" si="0"/>
        <v>42469.549999999996</v>
      </c>
      <c r="O21" s="66" t="b">
        <f>M21='Final FTE By Grade'!Q21</f>
        <v>1</v>
      </c>
      <c r="P21" s="66"/>
    </row>
    <row r="22" spans="1:16" ht="12.75">
      <c r="A22" s="63">
        <v>18</v>
      </c>
      <c r="B22" s="63" t="s">
        <v>29</v>
      </c>
      <c r="C22" s="64">
        <v>3705.89</v>
      </c>
      <c r="D22" s="64">
        <v>4603.46</v>
      </c>
      <c r="E22" s="64">
        <v>2705.54</v>
      </c>
      <c r="F22" s="64">
        <v>608.88</v>
      </c>
      <c r="G22" s="64">
        <v>886.7</v>
      </c>
      <c r="H22" s="64">
        <v>717.44</v>
      </c>
      <c r="I22" s="64">
        <v>346.42</v>
      </c>
      <c r="J22" s="64">
        <v>42.72</v>
      </c>
      <c r="K22" s="64">
        <v>17.19</v>
      </c>
      <c r="L22" s="64">
        <v>534.52</v>
      </c>
      <c r="M22" s="65">
        <f t="shared" si="0"/>
        <v>14168.76</v>
      </c>
      <c r="O22" s="66" t="b">
        <f>M22='Final FTE By Grade'!Q22</f>
        <v>1</v>
      </c>
      <c r="P22" s="66"/>
    </row>
    <row r="23" spans="1:16" ht="12.75">
      <c r="A23" s="63">
        <v>19</v>
      </c>
      <c r="B23" s="63" t="s">
        <v>30</v>
      </c>
      <c r="C23" s="64">
        <v>367.59</v>
      </c>
      <c r="D23" s="64">
        <v>411.76</v>
      </c>
      <c r="E23" s="64">
        <v>208.01</v>
      </c>
      <c r="F23" s="64">
        <v>91.5</v>
      </c>
      <c r="G23" s="64">
        <v>70.38</v>
      </c>
      <c r="H23" s="64">
        <v>68.58</v>
      </c>
      <c r="I23" s="64">
        <v>0</v>
      </c>
      <c r="J23" s="64">
        <v>9.1</v>
      </c>
      <c r="K23" s="64">
        <v>4.72</v>
      </c>
      <c r="L23" s="64">
        <v>58.09</v>
      </c>
      <c r="M23" s="65">
        <f t="shared" si="0"/>
        <v>1289.7299999999996</v>
      </c>
      <c r="O23" s="66" t="b">
        <f>M23='Final FTE By Grade'!Q23</f>
        <v>1</v>
      </c>
      <c r="P23" s="66"/>
    </row>
    <row r="24" spans="1:16" ht="12.75">
      <c r="A24" s="63">
        <v>20</v>
      </c>
      <c r="B24" s="63" t="s">
        <v>31</v>
      </c>
      <c r="C24" s="64">
        <v>1529.99</v>
      </c>
      <c r="D24" s="64">
        <v>1798.56</v>
      </c>
      <c r="E24" s="64">
        <v>973.12</v>
      </c>
      <c r="F24" s="64">
        <v>385.79</v>
      </c>
      <c r="G24" s="64">
        <v>388.37</v>
      </c>
      <c r="H24" s="64">
        <v>242.67</v>
      </c>
      <c r="I24" s="64">
        <v>249.04</v>
      </c>
      <c r="J24" s="64">
        <v>94.26</v>
      </c>
      <c r="K24" s="64">
        <v>10.64</v>
      </c>
      <c r="L24" s="64">
        <v>106.97</v>
      </c>
      <c r="M24" s="65">
        <f t="shared" si="0"/>
        <v>5779.410000000001</v>
      </c>
      <c r="O24" s="66" t="b">
        <f>M24='Final FTE By Grade'!Q24</f>
        <v>1</v>
      </c>
      <c r="P24" s="66"/>
    </row>
    <row r="25" spans="1:16" ht="12.75">
      <c r="A25" s="63">
        <v>21</v>
      </c>
      <c r="B25" s="63" t="s">
        <v>32</v>
      </c>
      <c r="C25" s="64">
        <v>572.78</v>
      </c>
      <c r="D25" s="64">
        <v>685.29</v>
      </c>
      <c r="E25" s="64">
        <v>460.28</v>
      </c>
      <c r="F25" s="64">
        <v>289.83</v>
      </c>
      <c r="G25" s="64">
        <v>408.6</v>
      </c>
      <c r="H25" s="64">
        <v>241.81</v>
      </c>
      <c r="I25" s="64">
        <v>22.37</v>
      </c>
      <c r="J25" s="64">
        <v>53.91</v>
      </c>
      <c r="K25" s="64">
        <v>6.24</v>
      </c>
      <c r="L25" s="64">
        <v>111.15</v>
      </c>
      <c r="M25" s="65">
        <f t="shared" si="0"/>
        <v>2852.2599999999993</v>
      </c>
      <c r="O25" s="66" t="b">
        <f>M25='Final FTE By Grade'!Q25</f>
        <v>1</v>
      </c>
      <c r="P25" s="66"/>
    </row>
    <row r="26" spans="1:16" ht="12.75">
      <c r="A26" s="63">
        <v>22</v>
      </c>
      <c r="B26" s="63" t="s">
        <v>33</v>
      </c>
      <c r="C26" s="64">
        <v>471.62</v>
      </c>
      <c r="D26" s="64">
        <v>536.87</v>
      </c>
      <c r="E26" s="64">
        <v>177.75</v>
      </c>
      <c r="F26" s="64">
        <v>57.75</v>
      </c>
      <c r="G26" s="64">
        <v>99.56</v>
      </c>
      <c r="H26" s="64">
        <v>76.75</v>
      </c>
      <c r="I26" s="64">
        <v>84.43</v>
      </c>
      <c r="J26" s="64">
        <v>4.17</v>
      </c>
      <c r="K26" s="64">
        <v>1</v>
      </c>
      <c r="L26" s="64">
        <v>62.75</v>
      </c>
      <c r="M26" s="65">
        <f t="shared" si="0"/>
        <v>1572.65</v>
      </c>
      <c r="O26" s="66" t="b">
        <f>M26='Final FTE By Grade'!Q26</f>
        <v>1</v>
      </c>
      <c r="P26" s="66"/>
    </row>
    <row r="27" spans="1:16" ht="12.75">
      <c r="A27" s="63">
        <v>23</v>
      </c>
      <c r="B27" s="63" t="s">
        <v>34</v>
      </c>
      <c r="C27" s="64">
        <v>407.8</v>
      </c>
      <c r="D27" s="64">
        <v>666.05</v>
      </c>
      <c r="E27" s="64">
        <v>429.07</v>
      </c>
      <c r="F27" s="64">
        <v>135.22</v>
      </c>
      <c r="G27" s="64">
        <v>175.29</v>
      </c>
      <c r="H27" s="64">
        <v>189.68</v>
      </c>
      <c r="I27" s="64">
        <v>1.9</v>
      </c>
      <c r="J27" s="64">
        <v>4.84</v>
      </c>
      <c r="K27" s="64">
        <v>18.9</v>
      </c>
      <c r="L27" s="64">
        <v>50.8</v>
      </c>
      <c r="M27" s="65">
        <f t="shared" si="0"/>
        <v>2079.55</v>
      </c>
      <c r="O27" s="66" t="b">
        <f>M27='Final FTE By Grade'!Q27</f>
        <v>1</v>
      </c>
      <c r="P27" s="66"/>
    </row>
    <row r="28" spans="1:16" ht="12.75">
      <c r="A28" s="63">
        <v>24</v>
      </c>
      <c r="B28" s="63" t="s">
        <v>35</v>
      </c>
      <c r="C28" s="64">
        <v>589.03</v>
      </c>
      <c r="D28" s="64">
        <v>533.53</v>
      </c>
      <c r="E28" s="64">
        <v>347.32</v>
      </c>
      <c r="F28" s="64">
        <v>141.53</v>
      </c>
      <c r="G28" s="64">
        <v>86.98</v>
      </c>
      <c r="H28" s="64">
        <v>88.07</v>
      </c>
      <c r="I28" s="64">
        <v>40.35</v>
      </c>
      <c r="J28" s="64">
        <v>29.37</v>
      </c>
      <c r="K28" s="64">
        <v>4.34</v>
      </c>
      <c r="L28" s="64">
        <v>78.54</v>
      </c>
      <c r="M28" s="65">
        <f t="shared" si="0"/>
        <v>1939.0599999999995</v>
      </c>
      <c r="O28" s="66" t="b">
        <f>M28='Final FTE By Grade'!Q28</f>
        <v>1</v>
      </c>
      <c r="P28" s="66"/>
    </row>
    <row r="29" spans="1:16" ht="12.75">
      <c r="A29" s="63">
        <v>25</v>
      </c>
      <c r="B29" s="63" t="s">
        <v>36</v>
      </c>
      <c r="C29" s="64">
        <v>1280.4</v>
      </c>
      <c r="D29" s="64">
        <v>1407.33</v>
      </c>
      <c r="E29" s="64">
        <v>855.54</v>
      </c>
      <c r="F29" s="64">
        <v>255.77</v>
      </c>
      <c r="G29" s="64">
        <v>425.55</v>
      </c>
      <c r="H29" s="64">
        <v>342.13</v>
      </c>
      <c r="I29" s="64">
        <v>268.34</v>
      </c>
      <c r="J29" s="64">
        <v>11.1</v>
      </c>
      <c r="K29" s="64">
        <v>3.05</v>
      </c>
      <c r="L29" s="64">
        <v>155.92</v>
      </c>
      <c r="M29" s="65">
        <f t="shared" si="0"/>
        <v>5005.130000000001</v>
      </c>
      <c r="O29" s="66" t="b">
        <f>M29='Final FTE By Grade'!Q29</f>
        <v>1</v>
      </c>
      <c r="P29" s="66"/>
    </row>
    <row r="30" spans="1:16" ht="12.75">
      <c r="A30" s="63">
        <v>26</v>
      </c>
      <c r="B30" s="63" t="s">
        <v>37</v>
      </c>
      <c r="C30" s="64">
        <v>1898.46</v>
      </c>
      <c r="D30" s="64">
        <v>2057.63</v>
      </c>
      <c r="E30" s="64">
        <v>1302.45</v>
      </c>
      <c r="F30" s="64">
        <v>366.99</v>
      </c>
      <c r="G30" s="64">
        <v>582.35</v>
      </c>
      <c r="H30" s="64">
        <v>366</v>
      </c>
      <c r="I30" s="64">
        <v>413.97</v>
      </c>
      <c r="J30" s="64">
        <v>16.53</v>
      </c>
      <c r="K30" s="64">
        <v>10.57</v>
      </c>
      <c r="L30" s="64">
        <v>285.79</v>
      </c>
      <c r="M30" s="65">
        <f t="shared" si="0"/>
        <v>7300.74</v>
      </c>
      <c r="O30" s="66" t="b">
        <f>M30='Final FTE By Grade'!Q30</f>
        <v>1</v>
      </c>
      <c r="P30" s="66"/>
    </row>
    <row r="31" spans="1:16" ht="12.75">
      <c r="A31" s="63">
        <v>27</v>
      </c>
      <c r="B31" s="63" t="s">
        <v>38</v>
      </c>
      <c r="C31" s="64">
        <v>6246.98</v>
      </c>
      <c r="D31" s="64">
        <v>7187.31</v>
      </c>
      <c r="E31" s="64">
        <v>5142.34</v>
      </c>
      <c r="F31" s="64">
        <v>1291.16</v>
      </c>
      <c r="G31" s="64">
        <v>1760.15</v>
      </c>
      <c r="H31" s="64">
        <v>1205.81</v>
      </c>
      <c r="I31" s="64">
        <v>347.39</v>
      </c>
      <c r="J31" s="64">
        <v>94.07</v>
      </c>
      <c r="K31" s="64">
        <v>28.38</v>
      </c>
      <c r="L31" s="64">
        <v>811.2</v>
      </c>
      <c r="M31" s="65">
        <f t="shared" si="0"/>
        <v>24114.790000000005</v>
      </c>
      <c r="O31" s="66" t="b">
        <f>M31='Final FTE By Grade'!Q31</f>
        <v>1</v>
      </c>
      <c r="P31" s="66"/>
    </row>
    <row r="32" spans="1:16" ht="12.75">
      <c r="A32" s="63">
        <v>28</v>
      </c>
      <c r="B32" s="63" t="s">
        <v>39</v>
      </c>
      <c r="C32" s="64">
        <v>2952.04</v>
      </c>
      <c r="D32" s="64">
        <v>3641.65</v>
      </c>
      <c r="E32" s="64">
        <v>2485.64</v>
      </c>
      <c r="F32" s="64">
        <v>623.96</v>
      </c>
      <c r="G32" s="64">
        <v>870.85</v>
      </c>
      <c r="H32" s="64">
        <v>635.12</v>
      </c>
      <c r="I32" s="64">
        <v>773.45</v>
      </c>
      <c r="J32" s="64">
        <v>146.63</v>
      </c>
      <c r="K32" s="64">
        <v>34.32</v>
      </c>
      <c r="L32" s="64">
        <v>405.94</v>
      </c>
      <c r="M32" s="65">
        <f t="shared" si="0"/>
        <v>12569.600000000002</v>
      </c>
      <c r="O32" s="66" t="b">
        <f>M32='Final FTE By Grade'!Q32</f>
        <v>1</v>
      </c>
      <c r="P32" s="66"/>
    </row>
    <row r="33" spans="1:16" ht="12.75">
      <c r="A33" s="63">
        <v>29</v>
      </c>
      <c r="B33" s="63" t="s">
        <v>40</v>
      </c>
      <c r="C33" s="64">
        <v>43527.45</v>
      </c>
      <c r="D33" s="64">
        <v>54949.4</v>
      </c>
      <c r="E33" s="64">
        <v>38749.82</v>
      </c>
      <c r="F33" s="64">
        <v>12298.8</v>
      </c>
      <c r="G33" s="64">
        <v>18308.98</v>
      </c>
      <c r="H33" s="64">
        <v>6702.37</v>
      </c>
      <c r="I33" s="64">
        <v>17226.21</v>
      </c>
      <c r="J33" s="64">
        <v>1145.19</v>
      </c>
      <c r="K33" s="64">
        <v>309.62</v>
      </c>
      <c r="L33" s="64">
        <v>8141.26</v>
      </c>
      <c r="M33" s="65">
        <f t="shared" si="0"/>
        <v>201359.1</v>
      </c>
      <c r="O33" s="66" t="b">
        <f>M33='Final FTE By Grade'!Q33</f>
        <v>1</v>
      </c>
      <c r="P33" s="66"/>
    </row>
    <row r="34" spans="1:16" ht="12.75">
      <c r="A34" s="63">
        <v>30</v>
      </c>
      <c r="B34" s="63" t="s">
        <v>41</v>
      </c>
      <c r="C34" s="64">
        <v>915.87</v>
      </c>
      <c r="D34" s="64">
        <v>1142.09</v>
      </c>
      <c r="E34" s="64">
        <v>712.93</v>
      </c>
      <c r="F34" s="64">
        <v>171.6</v>
      </c>
      <c r="G34" s="64">
        <v>209.75</v>
      </c>
      <c r="H34" s="64">
        <v>142.74</v>
      </c>
      <c r="I34" s="64">
        <v>5.13</v>
      </c>
      <c r="J34" s="64">
        <v>3.27</v>
      </c>
      <c r="K34" s="64">
        <v>0.13</v>
      </c>
      <c r="L34" s="64">
        <v>134.26</v>
      </c>
      <c r="M34" s="65">
        <f t="shared" si="0"/>
        <v>3437.7699999999995</v>
      </c>
      <c r="O34" s="66" t="b">
        <f>M34='Final FTE By Grade'!Q34</f>
        <v>1</v>
      </c>
      <c r="P34" s="66"/>
    </row>
    <row r="35" spans="1:16" ht="12.75">
      <c r="A35" s="63">
        <v>31</v>
      </c>
      <c r="B35" s="63" t="s">
        <v>42</v>
      </c>
      <c r="C35" s="64">
        <v>4189.87</v>
      </c>
      <c r="D35" s="64">
        <v>5113.65</v>
      </c>
      <c r="E35" s="64">
        <v>3746.33</v>
      </c>
      <c r="F35" s="64">
        <v>786.38</v>
      </c>
      <c r="G35" s="64">
        <v>1415.32</v>
      </c>
      <c r="H35" s="64">
        <v>1028.66</v>
      </c>
      <c r="I35" s="64">
        <v>776.18</v>
      </c>
      <c r="J35" s="64">
        <v>92.22</v>
      </c>
      <c r="K35" s="64">
        <v>35.82</v>
      </c>
      <c r="L35" s="64">
        <v>526.71</v>
      </c>
      <c r="M35" s="65">
        <f t="shared" si="0"/>
        <v>17711.14</v>
      </c>
      <c r="O35" s="66" t="b">
        <f>M35='Final FTE By Grade'!Q35</f>
        <v>1</v>
      </c>
      <c r="P35" s="66"/>
    </row>
    <row r="36" spans="1:16" ht="12.75">
      <c r="A36" s="63">
        <v>32</v>
      </c>
      <c r="B36" s="63" t="s">
        <v>43</v>
      </c>
      <c r="C36" s="64">
        <v>1744.46</v>
      </c>
      <c r="D36" s="64">
        <v>2121.81</v>
      </c>
      <c r="E36" s="64">
        <v>1502.95</v>
      </c>
      <c r="F36" s="64">
        <v>602.67</v>
      </c>
      <c r="G36" s="64">
        <v>536.41</v>
      </c>
      <c r="H36" s="64">
        <v>305.26</v>
      </c>
      <c r="I36" s="64">
        <v>45.35</v>
      </c>
      <c r="J36" s="64">
        <v>151.61</v>
      </c>
      <c r="K36" s="64">
        <v>6.59</v>
      </c>
      <c r="L36" s="64">
        <v>279.09</v>
      </c>
      <c r="M36" s="65">
        <f t="shared" si="0"/>
        <v>7296.200000000001</v>
      </c>
      <c r="O36" s="66" t="b">
        <f>M36='Final FTE By Grade'!Q36</f>
        <v>1</v>
      </c>
      <c r="P36" s="66"/>
    </row>
    <row r="37" spans="1:16" ht="12.75">
      <c r="A37" s="63">
        <v>33</v>
      </c>
      <c r="B37" s="63" t="s">
        <v>44</v>
      </c>
      <c r="C37" s="64">
        <v>228.21</v>
      </c>
      <c r="D37" s="64">
        <v>216.38</v>
      </c>
      <c r="E37" s="64">
        <v>208.65</v>
      </c>
      <c r="F37" s="64">
        <v>198.38</v>
      </c>
      <c r="G37" s="64">
        <v>69.9</v>
      </c>
      <c r="H37" s="64">
        <v>72.21</v>
      </c>
      <c r="I37" s="64">
        <v>2.58</v>
      </c>
      <c r="J37" s="64">
        <v>0</v>
      </c>
      <c r="K37" s="64">
        <v>4.05</v>
      </c>
      <c r="L37" s="64">
        <v>38.71</v>
      </c>
      <c r="M37" s="65">
        <f t="shared" si="0"/>
        <v>1039.07</v>
      </c>
      <c r="O37" s="66" t="b">
        <f>M37='Final FTE By Grade'!Q37</f>
        <v>1</v>
      </c>
      <c r="P37" s="66"/>
    </row>
    <row r="38" spans="1:16" ht="12.75">
      <c r="A38" s="63">
        <v>34</v>
      </c>
      <c r="B38" s="63" t="s">
        <v>45</v>
      </c>
      <c r="C38" s="64">
        <v>340.17</v>
      </c>
      <c r="D38" s="64">
        <v>341.25</v>
      </c>
      <c r="E38" s="64">
        <v>169.05</v>
      </c>
      <c r="F38" s="64">
        <v>41.17</v>
      </c>
      <c r="G38" s="64">
        <v>50.09</v>
      </c>
      <c r="H38" s="64">
        <v>47.16</v>
      </c>
      <c r="I38" s="64">
        <v>52.08</v>
      </c>
      <c r="J38" s="64">
        <v>4.67</v>
      </c>
      <c r="K38" s="64">
        <v>0</v>
      </c>
      <c r="L38" s="64">
        <v>87.34</v>
      </c>
      <c r="M38" s="65">
        <f t="shared" si="0"/>
        <v>1132.98</v>
      </c>
      <c r="O38" s="66" t="b">
        <f>M38='Final FTE By Grade'!Q38</f>
        <v>1</v>
      </c>
      <c r="P38" s="66"/>
    </row>
    <row r="39" spans="1:16" ht="12.75">
      <c r="A39" s="63">
        <v>35</v>
      </c>
      <c r="B39" s="63" t="s">
        <v>46</v>
      </c>
      <c r="C39" s="64">
        <v>10543.68</v>
      </c>
      <c r="D39" s="64">
        <v>12492.61</v>
      </c>
      <c r="E39" s="64">
        <v>8117.48</v>
      </c>
      <c r="F39" s="64">
        <v>2244.44</v>
      </c>
      <c r="G39" s="64">
        <v>2818.95</v>
      </c>
      <c r="H39" s="64">
        <v>1938.14</v>
      </c>
      <c r="I39" s="64">
        <v>2136.26</v>
      </c>
      <c r="J39" s="64">
        <v>246.42</v>
      </c>
      <c r="K39" s="64">
        <v>65.56</v>
      </c>
      <c r="L39" s="64">
        <v>1609.92</v>
      </c>
      <c r="M39" s="65">
        <f t="shared" si="0"/>
        <v>42213.45999999999</v>
      </c>
      <c r="O39" s="66" t="b">
        <f>M39='Final FTE By Grade'!Q39</f>
        <v>1</v>
      </c>
      <c r="P39" s="66"/>
    </row>
    <row r="40" spans="1:16" ht="12.75">
      <c r="A40" s="63">
        <v>36</v>
      </c>
      <c r="B40" s="63" t="s">
        <v>47</v>
      </c>
      <c r="C40" s="64">
        <v>20308.23</v>
      </c>
      <c r="D40" s="64">
        <v>22786.19</v>
      </c>
      <c r="E40" s="64">
        <v>14198.29</v>
      </c>
      <c r="F40" s="64">
        <v>4407.31</v>
      </c>
      <c r="G40" s="64">
        <v>7033.32</v>
      </c>
      <c r="H40" s="64">
        <v>5281.2</v>
      </c>
      <c r="I40" s="64">
        <v>7076.9</v>
      </c>
      <c r="J40" s="64">
        <v>713.33</v>
      </c>
      <c r="K40" s="64">
        <v>201.96</v>
      </c>
      <c r="L40" s="64">
        <v>2227.28</v>
      </c>
      <c r="M40" s="65">
        <f t="shared" si="0"/>
        <v>84234.01</v>
      </c>
      <c r="O40" s="66" t="b">
        <f>M40='Final FTE By Grade'!Q40</f>
        <v>1</v>
      </c>
      <c r="P40" s="66"/>
    </row>
    <row r="41" spans="1:16" ht="12.75">
      <c r="A41" s="63">
        <v>37</v>
      </c>
      <c r="B41" s="63" t="s">
        <v>48</v>
      </c>
      <c r="C41" s="64">
        <v>8619.31</v>
      </c>
      <c r="D41" s="64">
        <v>9306.02</v>
      </c>
      <c r="E41" s="64">
        <v>6723.71</v>
      </c>
      <c r="F41" s="64">
        <v>2618.03</v>
      </c>
      <c r="G41" s="64">
        <v>2740.84</v>
      </c>
      <c r="H41" s="64">
        <v>1562.03</v>
      </c>
      <c r="I41" s="64">
        <v>224.51</v>
      </c>
      <c r="J41" s="64">
        <v>239.92</v>
      </c>
      <c r="K41" s="64">
        <v>87.19</v>
      </c>
      <c r="L41" s="64">
        <v>636.9</v>
      </c>
      <c r="M41" s="65">
        <f t="shared" si="0"/>
        <v>32758.459999999995</v>
      </c>
      <c r="O41" s="66" t="b">
        <f>M41='Final FTE By Grade'!Q41</f>
        <v>1</v>
      </c>
      <c r="P41" s="66"/>
    </row>
    <row r="42" spans="1:16" ht="12.75">
      <c r="A42" s="63">
        <v>38</v>
      </c>
      <c r="B42" s="63" t="s">
        <v>49</v>
      </c>
      <c r="C42" s="64">
        <v>1465.73</v>
      </c>
      <c r="D42" s="64">
        <v>1613.03</v>
      </c>
      <c r="E42" s="64">
        <v>1097.19</v>
      </c>
      <c r="F42" s="64">
        <v>499.92</v>
      </c>
      <c r="G42" s="64">
        <v>781.55</v>
      </c>
      <c r="H42" s="64">
        <v>462.53</v>
      </c>
      <c r="I42" s="64">
        <v>72.84</v>
      </c>
      <c r="J42" s="64">
        <v>29.38</v>
      </c>
      <c r="K42" s="64">
        <v>9.4</v>
      </c>
      <c r="L42" s="64">
        <v>196.96</v>
      </c>
      <c r="M42" s="65">
        <f t="shared" si="0"/>
        <v>6228.530000000001</v>
      </c>
      <c r="O42" s="66" t="b">
        <f>M42='Final FTE By Grade'!Q42</f>
        <v>1</v>
      </c>
      <c r="P42" s="66"/>
    </row>
    <row r="43" spans="1:16" ht="12.75">
      <c r="A43" s="63">
        <v>39</v>
      </c>
      <c r="B43" s="63" t="s">
        <v>50</v>
      </c>
      <c r="C43" s="64">
        <v>409.49</v>
      </c>
      <c r="D43" s="64">
        <v>431.72</v>
      </c>
      <c r="E43" s="64">
        <v>248.59</v>
      </c>
      <c r="F43" s="64">
        <v>104.16</v>
      </c>
      <c r="G43" s="64">
        <v>104.26</v>
      </c>
      <c r="H43" s="64">
        <v>109.45</v>
      </c>
      <c r="I43" s="64">
        <v>0</v>
      </c>
      <c r="J43" s="64">
        <v>33.47</v>
      </c>
      <c r="K43" s="64">
        <v>3.33</v>
      </c>
      <c r="L43" s="64">
        <v>74.41</v>
      </c>
      <c r="M43" s="65">
        <f t="shared" si="0"/>
        <v>1518.88</v>
      </c>
      <c r="O43" s="66" t="b">
        <f>M43='Final FTE By Grade'!Q43</f>
        <v>1</v>
      </c>
      <c r="P43" s="66"/>
    </row>
    <row r="44" spans="1:16" ht="12.75">
      <c r="A44" s="63">
        <v>40</v>
      </c>
      <c r="B44" s="63" t="s">
        <v>51</v>
      </c>
      <c r="C44" s="64">
        <v>686.15</v>
      </c>
      <c r="D44" s="64">
        <v>784.5</v>
      </c>
      <c r="E44" s="64">
        <v>455.17</v>
      </c>
      <c r="F44" s="64">
        <v>268.64</v>
      </c>
      <c r="G44" s="64">
        <v>252.39</v>
      </c>
      <c r="H44" s="64">
        <v>281.96</v>
      </c>
      <c r="I44" s="64">
        <v>11.17</v>
      </c>
      <c r="J44" s="64">
        <v>2</v>
      </c>
      <c r="K44" s="64">
        <v>0.99</v>
      </c>
      <c r="L44" s="64">
        <v>109.27</v>
      </c>
      <c r="M44" s="65">
        <f t="shared" si="0"/>
        <v>2852.24</v>
      </c>
      <c r="O44" s="66" t="b">
        <f>M44='Final FTE By Grade'!Q44</f>
        <v>1</v>
      </c>
      <c r="P44" s="66"/>
    </row>
    <row r="45" spans="1:16" ht="12.75">
      <c r="A45" s="63">
        <v>41</v>
      </c>
      <c r="B45" s="63" t="s">
        <v>52</v>
      </c>
      <c r="C45" s="64">
        <v>10047.39</v>
      </c>
      <c r="D45" s="64">
        <v>12024.58</v>
      </c>
      <c r="E45" s="64">
        <v>8013.82</v>
      </c>
      <c r="F45" s="64">
        <v>2507.5</v>
      </c>
      <c r="G45" s="64">
        <v>3777.7</v>
      </c>
      <c r="H45" s="64">
        <v>2683.22</v>
      </c>
      <c r="I45" s="64">
        <v>3283.77</v>
      </c>
      <c r="J45" s="64">
        <v>367.06</v>
      </c>
      <c r="K45" s="64">
        <v>73.62</v>
      </c>
      <c r="L45" s="64">
        <v>1173.16</v>
      </c>
      <c r="M45" s="65">
        <f t="shared" si="0"/>
        <v>43951.82</v>
      </c>
      <c r="O45" s="66" t="b">
        <f>M45='Final FTE By Grade'!Q45</f>
        <v>1</v>
      </c>
      <c r="P45" s="66"/>
    </row>
    <row r="46" spans="1:16" ht="12.75">
      <c r="A46" s="63">
        <v>42</v>
      </c>
      <c r="B46" s="63" t="s">
        <v>53</v>
      </c>
      <c r="C46" s="64">
        <v>10290.88</v>
      </c>
      <c r="D46" s="64">
        <v>12439.63</v>
      </c>
      <c r="E46" s="64">
        <v>8635.97</v>
      </c>
      <c r="F46" s="64">
        <v>2567.03</v>
      </c>
      <c r="G46" s="64">
        <v>3293.93</v>
      </c>
      <c r="H46" s="64">
        <v>2612.41</v>
      </c>
      <c r="I46" s="64">
        <v>1510.67</v>
      </c>
      <c r="J46" s="64">
        <v>223.41</v>
      </c>
      <c r="K46" s="64">
        <v>35.64</v>
      </c>
      <c r="L46" s="64">
        <v>1590.16</v>
      </c>
      <c r="M46" s="65">
        <f t="shared" si="0"/>
        <v>43199.729999999996</v>
      </c>
      <c r="O46" s="66" t="b">
        <f>M46='Final FTE By Grade'!Q46</f>
        <v>1</v>
      </c>
      <c r="P46" s="66"/>
    </row>
    <row r="47" spans="1:16" ht="12.75">
      <c r="A47" s="63">
        <v>43</v>
      </c>
      <c r="B47" s="63" t="s">
        <v>54</v>
      </c>
      <c r="C47" s="64">
        <v>3419.66</v>
      </c>
      <c r="D47" s="64">
        <v>4762.2</v>
      </c>
      <c r="E47" s="64">
        <v>4065.35</v>
      </c>
      <c r="F47" s="64">
        <v>1047.82</v>
      </c>
      <c r="G47" s="64">
        <v>1659.87</v>
      </c>
      <c r="H47" s="64">
        <v>826.64</v>
      </c>
      <c r="I47" s="64">
        <v>1205.03</v>
      </c>
      <c r="J47" s="64">
        <v>112.36</v>
      </c>
      <c r="K47" s="64">
        <v>117.47</v>
      </c>
      <c r="L47" s="64">
        <v>697.59</v>
      </c>
      <c r="M47" s="65">
        <f t="shared" si="0"/>
        <v>17913.989999999998</v>
      </c>
      <c r="O47" s="66" t="b">
        <f>M47='Final FTE By Grade'!Q47</f>
        <v>1</v>
      </c>
      <c r="P47" s="66"/>
    </row>
    <row r="48" spans="1:16" ht="12.75">
      <c r="A48" s="63">
        <v>44</v>
      </c>
      <c r="B48" s="63" t="s">
        <v>55</v>
      </c>
      <c r="C48" s="64">
        <v>1584.54</v>
      </c>
      <c r="D48" s="64">
        <v>2035.24</v>
      </c>
      <c r="E48" s="64">
        <v>1624.1</v>
      </c>
      <c r="F48" s="64">
        <v>529.66</v>
      </c>
      <c r="G48" s="64">
        <v>808.31</v>
      </c>
      <c r="H48" s="64">
        <v>462.03</v>
      </c>
      <c r="I48" s="64">
        <v>375.94</v>
      </c>
      <c r="J48" s="64">
        <v>63.51</v>
      </c>
      <c r="K48" s="64">
        <v>10.83</v>
      </c>
      <c r="L48" s="64">
        <v>295.08</v>
      </c>
      <c r="M48" s="65">
        <f t="shared" si="0"/>
        <v>7789.239999999998</v>
      </c>
      <c r="O48" s="66" t="b">
        <f>M48='Final FTE By Grade'!Q48</f>
        <v>1</v>
      </c>
      <c r="P48" s="66"/>
    </row>
    <row r="49" spans="1:16" ht="12.75">
      <c r="A49" s="63">
        <v>45</v>
      </c>
      <c r="B49" s="63" t="s">
        <v>56</v>
      </c>
      <c r="C49" s="64">
        <v>2835.25</v>
      </c>
      <c r="D49" s="64">
        <v>3387.01</v>
      </c>
      <c r="E49" s="64">
        <v>2342.54</v>
      </c>
      <c r="F49" s="64">
        <v>624.48</v>
      </c>
      <c r="G49" s="64">
        <v>712.19</v>
      </c>
      <c r="H49" s="64">
        <v>554.72</v>
      </c>
      <c r="I49" s="64">
        <v>57.37</v>
      </c>
      <c r="J49" s="64">
        <v>52.07</v>
      </c>
      <c r="K49" s="64">
        <v>14.07</v>
      </c>
      <c r="L49" s="64">
        <v>379.92</v>
      </c>
      <c r="M49" s="65">
        <f t="shared" si="0"/>
        <v>10959.619999999999</v>
      </c>
      <c r="O49" s="66" t="b">
        <f>M49='Final FTE By Grade'!Q49</f>
        <v>1</v>
      </c>
      <c r="P49" s="66"/>
    </row>
    <row r="50" spans="1:16" ht="12.75">
      <c r="A50" s="63">
        <v>46</v>
      </c>
      <c r="B50" s="63" t="s">
        <v>57</v>
      </c>
      <c r="C50" s="64">
        <v>7197.37</v>
      </c>
      <c r="D50" s="64">
        <v>8580.92</v>
      </c>
      <c r="E50" s="64">
        <v>6663.9</v>
      </c>
      <c r="F50" s="64">
        <v>1724.8</v>
      </c>
      <c r="G50" s="64">
        <v>2540.37</v>
      </c>
      <c r="H50" s="64">
        <v>1715.95</v>
      </c>
      <c r="I50" s="64">
        <v>444.97</v>
      </c>
      <c r="J50" s="64">
        <v>181.09</v>
      </c>
      <c r="K50" s="64">
        <v>133.48</v>
      </c>
      <c r="L50" s="64">
        <v>846.28</v>
      </c>
      <c r="M50" s="65">
        <f t="shared" si="0"/>
        <v>30029.13</v>
      </c>
      <c r="O50" s="66" t="b">
        <f>M50='Final FTE By Grade'!Q50</f>
        <v>1</v>
      </c>
      <c r="P50" s="66"/>
    </row>
    <row r="51" spans="1:16" ht="12.75">
      <c r="A51" s="63">
        <v>47</v>
      </c>
      <c r="B51" s="63" t="s">
        <v>58</v>
      </c>
      <c r="C51" s="64">
        <v>1877.86</v>
      </c>
      <c r="D51" s="64">
        <v>2014.03</v>
      </c>
      <c r="E51" s="64">
        <v>1252.65</v>
      </c>
      <c r="F51" s="64">
        <v>540.92</v>
      </c>
      <c r="G51" s="64">
        <v>645.35</v>
      </c>
      <c r="H51" s="64">
        <v>529.04</v>
      </c>
      <c r="I51" s="64">
        <v>331.58</v>
      </c>
      <c r="J51" s="64">
        <v>55.02</v>
      </c>
      <c r="K51" s="64">
        <v>8.29</v>
      </c>
      <c r="L51" s="64">
        <v>239.58</v>
      </c>
      <c r="M51" s="65">
        <f t="shared" si="0"/>
        <v>7494.320000000001</v>
      </c>
      <c r="O51" s="66" t="b">
        <f>M51='Final FTE By Grade'!Q51</f>
        <v>1</v>
      </c>
      <c r="P51" s="66"/>
    </row>
    <row r="52" spans="1:16" ht="12.75">
      <c r="A52" s="63">
        <v>48</v>
      </c>
      <c r="B52" s="63" t="s">
        <v>59</v>
      </c>
      <c r="C52" s="64">
        <v>33864.91</v>
      </c>
      <c r="D52" s="64">
        <v>45900.94</v>
      </c>
      <c r="E52" s="64">
        <v>35600.63</v>
      </c>
      <c r="F52" s="64">
        <v>7341.25</v>
      </c>
      <c r="G52" s="64">
        <v>14293.11</v>
      </c>
      <c r="H52" s="64">
        <v>10443.66</v>
      </c>
      <c r="I52" s="64">
        <v>30469.47</v>
      </c>
      <c r="J52" s="64">
        <v>2442.39</v>
      </c>
      <c r="K52" s="64">
        <v>607.33</v>
      </c>
      <c r="L52" s="64">
        <v>3196.03</v>
      </c>
      <c r="M52" s="65">
        <f t="shared" si="0"/>
        <v>184159.72000000003</v>
      </c>
      <c r="O52" s="66" t="b">
        <f>M52='Final FTE By Grade'!Q52</f>
        <v>1</v>
      </c>
      <c r="P52" s="66"/>
    </row>
    <row r="53" spans="1:16" ht="12.75">
      <c r="A53" s="63">
        <v>49</v>
      </c>
      <c r="B53" s="63" t="s">
        <v>60</v>
      </c>
      <c r="C53" s="64">
        <v>11628.21</v>
      </c>
      <c r="D53" s="64">
        <v>15373.12</v>
      </c>
      <c r="E53" s="64">
        <v>11471.87</v>
      </c>
      <c r="F53" s="64">
        <v>2493.93</v>
      </c>
      <c r="G53" s="64">
        <v>3190.87</v>
      </c>
      <c r="H53" s="64">
        <v>2070.59</v>
      </c>
      <c r="I53" s="64">
        <v>6778.76</v>
      </c>
      <c r="J53" s="64">
        <v>869.25</v>
      </c>
      <c r="K53" s="64">
        <v>123.66</v>
      </c>
      <c r="L53" s="64">
        <v>1240.99</v>
      </c>
      <c r="M53" s="65">
        <f t="shared" si="0"/>
        <v>55241.250000000015</v>
      </c>
      <c r="O53" s="66" t="b">
        <f>M53='Final FTE By Grade'!Q53</f>
        <v>1</v>
      </c>
      <c r="P53" s="66"/>
    </row>
    <row r="54" spans="1:16" ht="12.75">
      <c r="A54" s="63">
        <v>50</v>
      </c>
      <c r="B54" s="63" t="s">
        <v>61</v>
      </c>
      <c r="C54" s="64">
        <v>32754.7</v>
      </c>
      <c r="D54" s="64">
        <v>45292.86</v>
      </c>
      <c r="E54" s="64">
        <v>36958.67</v>
      </c>
      <c r="F54" s="64">
        <v>10770.38</v>
      </c>
      <c r="G54" s="64">
        <v>15551.47</v>
      </c>
      <c r="H54" s="64">
        <v>7207.22</v>
      </c>
      <c r="I54" s="64">
        <v>17906.34</v>
      </c>
      <c r="J54" s="64">
        <v>1320.3</v>
      </c>
      <c r="K54" s="64">
        <v>452.35</v>
      </c>
      <c r="L54" s="64">
        <v>6350.84</v>
      </c>
      <c r="M54" s="65">
        <f t="shared" si="0"/>
        <v>174565.12999999998</v>
      </c>
      <c r="O54" s="66" t="b">
        <f>M54='Final FTE By Grade'!Q54</f>
        <v>1</v>
      </c>
      <c r="P54" s="66"/>
    </row>
    <row r="55" spans="1:16" ht="12.75">
      <c r="A55" s="63">
        <v>51</v>
      </c>
      <c r="B55" s="63" t="s">
        <v>62</v>
      </c>
      <c r="C55" s="64">
        <v>16574</v>
      </c>
      <c r="D55" s="64">
        <v>19797.41</v>
      </c>
      <c r="E55" s="64">
        <v>14026.41</v>
      </c>
      <c r="F55" s="64">
        <v>3647.43</v>
      </c>
      <c r="G55" s="64">
        <v>5831.75</v>
      </c>
      <c r="H55" s="64">
        <v>3740.03</v>
      </c>
      <c r="I55" s="64">
        <v>1604</v>
      </c>
      <c r="J55" s="64">
        <v>642.66</v>
      </c>
      <c r="K55" s="64">
        <v>211.77</v>
      </c>
      <c r="L55" s="64">
        <v>1693.71</v>
      </c>
      <c r="M55" s="65">
        <f t="shared" si="0"/>
        <v>67769.17000000001</v>
      </c>
      <c r="O55" s="66" t="b">
        <f>M55='Final FTE By Grade'!Q55</f>
        <v>1</v>
      </c>
      <c r="P55" s="66"/>
    </row>
    <row r="56" spans="1:16" ht="12.75">
      <c r="A56" s="63">
        <v>52</v>
      </c>
      <c r="B56" s="63" t="s">
        <v>63</v>
      </c>
      <c r="C56" s="64">
        <v>24660.98</v>
      </c>
      <c r="D56" s="64">
        <v>29194.41</v>
      </c>
      <c r="E56" s="64">
        <v>24735.13</v>
      </c>
      <c r="F56" s="64">
        <v>7174.88</v>
      </c>
      <c r="G56" s="64">
        <v>10319.15</v>
      </c>
      <c r="H56" s="64">
        <v>5139.39</v>
      </c>
      <c r="I56" s="64">
        <v>3222.33</v>
      </c>
      <c r="J56" s="64">
        <v>982.78</v>
      </c>
      <c r="K56" s="64">
        <v>383.84</v>
      </c>
      <c r="L56" s="64">
        <v>3391.93</v>
      </c>
      <c r="M56" s="65">
        <f t="shared" si="0"/>
        <v>109204.81999999999</v>
      </c>
      <c r="O56" s="66" t="b">
        <f>M56='Final FTE By Grade'!Q56</f>
        <v>1</v>
      </c>
      <c r="P56" s="66"/>
    </row>
    <row r="57" spans="1:16" ht="12.75">
      <c r="A57" s="63">
        <v>53</v>
      </c>
      <c r="B57" s="63" t="s">
        <v>64</v>
      </c>
      <c r="C57" s="64">
        <v>24738.14</v>
      </c>
      <c r="D57" s="64">
        <v>26623.71</v>
      </c>
      <c r="E57" s="64">
        <v>16524.97</v>
      </c>
      <c r="F57" s="64">
        <v>3777.89</v>
      </c>
      <c r="G57" s="64">
        <v>6864.1</v>
      </c>
      <c r="H57" s="64">
        <v>5103.94</v>
      </c>
      <c r="I57" s="64">
        <v>5943.62</v>
      </c>
      <c r="J57" s="64">
        <v>452.9</v>
      </c>
      <c r="K57" s="64">
        <v>139.6</v>
      </c>
      <c r="L57" s="64">
        <v>3586.22</v>
      </c>
      <c r="M57" s="65">
        <f t="shared" si="0"/>
        <v>93755.09000000001</v>
      </c>
      <c r="O57" s="66" t="b">
        <f>M57='Final FTE By Grade'!Q57</f>
        <v>1</v>
      </c>
      <c r="P57" s="66"/>
    </row>
    <row r="58" spans="1:16" ht="12.75">
      <c r="A58" s="63">
        <v>54</v>
      </c>
      <c r="B58" s="63" t="s">
        <v>65</v>
      </c>
      <c r="C58" s="64">
        <v>3092.05</v>
      </c>
      <c r="D58" s="64">
        <v>3331.55</v>
      </c>
      <c r="E58" s="64">
        <v>1970.85</v>
      </c>
      <c r="F58" s="64">
        <v>771.39</v>
      </c>
      <c r="G58" s="64">
        <v>1049.79</v>
      </c>
      <c r="H58" s="64">
        <v>628.68</v>
      </c>
      <c r="I58" s="64">
        <v>442.92</v>
      </c>
      <c r="J58" s="64">
        <v>76.65</v>
      </c>
      <c r="K58" s="64">
        <v>30.35</v>
      </c>
      <c r="L58" s="64">
        <v>395.84</v>
      </c>
      <c r="M58" s="65">
        <f t="shared" si="0"/>
        <v>11790.070000000002</v>
      </c>
      <c r="O58" s="66" t="b">
        <f>M58='Final FTE By Grade'!Q58</f>
        <v>1</v>
      </c>
      <c r="P58" s="66"/>
    </row>
    <row r="59" spans="1:16" ht="12.75">
      <c r="A59" s="63">
        <v>55</v>
      </c>
      <c r="B59" s="63" t="s">
        <v>66</v>
      </c>
      <c r="C59" s="64">
        <v>7451.54</v>
      </c>
      <c r="D59" s="64">
        <v>8816.19</v>
      </c>
      <c r="E59" s="64">
        <v>6698.57</v>
      </c>
      <c r="F59" s="64">
        <v>1239.79</v>
      </c>
      <c r="G59" s="64">
        <v>2307.56</v>
      </c>
      <c r="H59" s="64">
        <v>1060.83</v>
      </c>
      <c r="I59" s="64">
        <v>64.25</v>
      </c>
      <c r="J59" s="64">
        <v>339.03</v>
      </c>
      <c r="K59" s="64">
        <v>95.9</v>
      </c>
      <c r="L59" s="64">
        <v>579.56</v>
      </c>
      <c r="M59" s="65">
        <f t="shared" si="0"/>
        <v>28653.220000000005</v>
      </c>
      <c r="O59" s="66" t="b">
        <f>M59='Final FTE By Grade'!Q59</f>
        <v>1</v>
      </c>
      <c r="P59" s="66"/>
    </row>
    <row r="60" spans="1:16" ht="12.75">
      <c r="A60" s="63">
        <v>56</v>
      </c>
      <c r="B60" s="63" t="s">
        <v>67</v>
      </c>
      <c r="C60" s="64">
        <v>10069.92</v>
      </c>
      <c r="D60" s="64">
        <v>12260.26</v>
      </c>
      <c r="E60" s="64">
        <v>7818.46</v>
      </c>
      <c r="F60" s="64">
        <v>1654.82</v>
      </c>
      <c r="G60" s="64">
        <v>2746.28</v>
      </c>
      <c r="H60" s="64">
        <v>1836.15</v>
      </c>
      <c r="I60" s="64">
        <v>2367.49</v>
      </c>
      <c r="J60" s="64">
        <v>204.37</v>
      </c>
      <c r="K60" s="64">
        <v>35.48</v>
      </c>
      <c r="L60" s="64">
        <v>991.94</v>
      </c>
      <c r="M60" s="65">
        <f t="shared" si="0"/>
        <v>39985.170000000006</v>
      </c>
      <c r="O60" s="66" t="b">
        <f>M60='Final FTE By Grade'!Q60</f>
        <v>1</v>
      </c>
      <c r="P60" s="66"/>
    </row>
    <row r="61" spans="1:16" ht="12.75">
      <c r="A61" s="63">
        <v>57</v>
      </c>
      <c r="B61" s="63" t="s">
        <v>68</v>
      </c>
      <c r="C61" s="64">
        <v>6217.05</v>
      </c>
      <c r="D61" s="64">
        <v>7764.53</v>
      </c>
      <c r="E61" s="64">
        <v>5834.52</v>
      </c>
      <c r="F61" s="64">
        <v>1460.17</v>
      </c>
      <c r="G61" s="64">
        <v>2087.91</v>
      </c>
      <c r="H61" s="64">
        <v>1091.41</v>
      </c>
      <c r="I61" s="64">
        <v>100.08</v>
      </c>
      <c r="J61" s="64">
        <v>153.25</v>
      </c>
      <c r="K61" s="64">
        <v>71.55</v>
      </c>
      <c r="L61" s="64">
        <v>726.75</v>
      </c>
      <c r="M61" s="65">
        <f t="shared" si="0"/>
        <v>25507.219999999998</v>
      </c>
      <c r="O61" s="66" t="b">
        <f>M61='Final FTE By Grade'!Q61</f>
        <v>1</v>
      </c>
      <c r="P61" s="66"/>
    </row>
    <row r="62" spans="1:16" ht="12.75">
      <c r="A62" s="63">
        <v>58</v>
      </c>
      <c r="B62" s="63" t="s">
        <v>69</v>
      </c>
      <c r="C62" s="64">
        <v>9942.42</v>
      </c>
      <c r="D62" s="64">
        <v>10845.55</v>
      </c>
      <c r="E62" s="64">
        <v>9155.79</v>
      </c>
      <c r="F62" s="64">
        <v>2480.61</v>
      </c>
      <c r="G62" s="64">
        <v>5221.18</v>
      </c>
      <c r="H62" s="64">
        <v>2932.3</v>
      </c>
      <c r="I62" s="64">
        <v>1545.97</v>
      </c>
      <c r="J62" s="64">
        <v>621.16</v>
      </c>
      <c r="K62" s="64">
        <v>87.02</v>
      </c>
      <c r="L62" s="64">
        <v>1083.42</v>
      </c>
      <c r="M62" s="65">
        <f t="shared" si="0"/>
        <v>43915.420000000006</v>
      </c>
      <c r="O62" s="66" t="b">
        <f>M62='Final FTE By Grade'!Q62</f>
        <v>1</v>
      </c>
      <c r="P62" s="66"/>
    </row>
    <row r="63" spans="1:16" ht="12.75">
      <c r="A63" s="63">
        <v>59</v>
      </c>
      <c r="B63" s="63" t="s">
        <v>70</v>
      </c>
      <c r="C63" s="64">
        <v>15791.41</v>
      </c>
      <c r="D63" s="64">
        <v>20363.99</v>
      </c>
      <c r="E63" s="64">
        <v>15459.48</v>
      </c>
      <c r="F63" s="64">
        <v>3165.49</v>
      </c>
      <c r="G63" s="64">
        <v>5816.4</v>
      </c>
      <c r="H63" s="64">
        <v>3144.61</v>
      </c>
      <c r="I63" s="64">
        <v>2380.64</v>
      </c>
      <c r="J63" s="64">
        <v>422.95</v>
      </c>
      <c r="K63" s="64">
        <v>120.51</v>
      </c>
      <c r="L63" s="64">
        <v>2249.44</v>
      </c>
      <c r="M63" s="65">
        <f t="shared" si="0"/>
        <v>68914.92</v>
      </c>
      <c r="O63" s="66" t="b">
        <f>M63='Final FTE By Grade'!Q63</f>
        <v>1</v>
      </c>
      <c r="P63" s="66"/>
    </row>
    <row r="64" spans="1:16" ht="12.75">
      <c r="A64" s="63">
        <v>60</v>
      </c>
      <c r="B64" s="63" t="s">
        <v>71</v>
      </c>
      <c r="C64" s="64">
        <v>1902.64</v>
      </c>
      <c r="D64" s="64">
        <v>2429.95</v>
      </c>
      <c r="E64" s="64">
        <v>1406.36</v>
      </c>
      <c r="F64" s="64">
        <v>340.07</v>
      </c>
      <c r="G64" s="64">
        <v>515.44</v>
      </c>
      <c r="H64" s="64">
        <v>302.01</v>
      </c>
      <c r="I64" s="64">
        <v>266.72</v>
      </c>
      <c r="J64" s="64">
        <v>35.38</v>
      </c>
      <c r="K64" s="64">
        <v>6.08</v>
      </c>
      <c r="L64" s="64">
        <v>401.71</v>
      </c>
      <c r="M64" s="65">
        <f t="shared" si="0"/>
        <v>7606.36</v>
      </c>
      <c r="O64" s="66" t="b">
        <f>M64='Final FTE By Grade'!Q64</f>
        <v>1</v>
      </c>
      <c r="P64" s="66"/>
    </row>
    <row r="65" spans="1:16" ht="12.75">
      <c r="A65" s="63">
        <v>61</v>
      </c>
      <c r="B65" s="63" t="s">
        <v>72</v>
      </c>
      <c r="C65" s="64">
        <v>1626.63</v>
      </c>
      <c r="D65" s="64">
        <v>2054.42</v>
      </c>
      <c r="E65" s="64">
        <v>1297.56</v>
      </c>
      <c r="F65" s="64">
        <v>319.67</v>
      </c>
      <c r="G65" s="64">
        <v>186.51</v>
      </c>
      <c r="H65" s="64">
        <v>180.73</v>
      </c>
      <c r="I65" s="64">
        <v>70.65</v>
      </c>
      <c r="J65" s="64">
        <v>10.93</v>
      </c>
      <c r="K65" s="64">
        <v>7.99</v>
      </c>
      <c r="L65" s="64">
        <v>242.73</v>
      </c>
      <c r="M65" s="65">
        <f t="shared" si="0"/>
        <v>5997.82</v>
      </c>
      <c r="O65" s="66" t="b">
        <f>M65='Final FTE By Grade'!Q65</f>
        <v>1</v>
      </c>
      <c r="P65" s="66"/>
    </row>
    <row r="66" spans="1:16" ht="12.75">
      <c r="A66" s="63">
        <v>62</v>
      </c>
      <c r="B66" s="63" t="s">
        <v>73</v>
      </c>
      <c r="C66" s="64">
        <v>751.76</v>
      </c>
      <c r="D66" s="64">
        <v>822.97</v>
      </c>
      <c r="E66" s="64">
        <v>506.02</v>
      </c>
      <c r="F66" s="64">
        <v>250.79</v>
      </c>
      <c r="G66" s="64">
        <v>257.11</v>
      </c>
      <c r="H66" s="64">
        <v>180.83</v>
      </c>
      <c r="I66" s="64">
        <v>2.27</v>
      </c>
      <c r="J66" s="64">
        <v>22.27</v>
      </c>
      <c r="K66" s="64">
        <v>5.99</v>
      </c>
      <c r="L66" s="64">
        <v>55.07</v>
      </c>
      <c r="M66" s="65">
        <f t="shared" si="0"/>
        <v>2855.08</v>
      </c>
      <c r="O66" s="66" t="b">
        <f>M66='Final FTE By Grade'!Q66</f>
        <v>1</v>
      </c>
      <c r="P66" s="66"/>
    </row>
    <row r="67" spans="1:16" ht="12.75">
      <c r="A67" s="63">
        <v>63</v>
      </c>
      <c r="B67" s="63" t="s">
        <v>74</v>
      </c>
      <c r="C67" s="64">
        <v>641.68</v>
      </c>
      <c r="D67" s="64">
        <v>649.27</v>
      </c>
      <c r="E67" s="64">
        <v>427.2</v>
      </c>
      <c r="F67" s="64">
        <v>168.84</v>
      </c>
      <c r="G67" s="64">
        <v>240.78</v>
      </c>
      <c r="H67" s="64">
        <v>93.16</v>
      </c>
      <c r="I67" s="64">
        <v>0</v>
      </c>
      <c r="J67" s="64">
        <v>21.55</v>
      </c>
      <c r="K67" s="64">
        <v>0.29</v>
      </c>
      <c r="L67" s="64">
        <v>83.09</v>
      </c>
      <c r="M67" s="65">
        <f t="shared" si="0"/>
        <v>2325.86</v>
      </c>
      <c r="O67" s="66" t="b">
        <f>M67='Final FTE By Grade'!Q67</f>
        <v>1</v>
      </c>
      <c r="P67" s="66"/>
    </row>
    <row r="68" spans="1:16" ht="12.75">
      <c r="A68" s="63">
        <v>64</v>
      </c>
      <c r="B68" s="63" t="s">
        <v>75</v>
      </c>
      <c r="C68" s="64">
        <v>15524.95</v>
      </c>
      <c r="D68" s="64">
        <v>18496.44</v>
      </c>
      <c r="E68" s="64">
        <v>13884.48</v>
      </c>
      <c r="F68" s="64">
        <v>3704.83</v>
      </c>
      <c r="G68" s="64">
        <v>6285.8</v>
      </c>
      <c r="H68" s="64">
        <v>4054.56</v>
      </c>
      <c r="I68" s="64">
        <v>2407.47</v>
      </c>
      <c r="J68" s="64">
        <v>758.85</v>
      </c>
      <c r="K68" s="64">
        <v>175.32</v>
      </c>
      <c r="L68" s="64">
        <v>1863.14</v>
      </c>
      <c r="M68" s="65">
        <f t="shared" si="0"/>
        <v>67155.84</v>
      </c>
      <c r="O68" s="66" t="b">
        <f>M68='Final FTE By Grade'!Q68</f>
        <v>1</v>
      </c>
      <c r="P68" s="66"/>
    </row>
    <row r="69" spans="1:16" ht="12.75">
      <c r="A69" s="63">
        <v>65</v>
      </c>
      <c r="B69" s="63" t="s">
        <v>76</v>
      </c>
      <c r="C69" s="64">
        <v>1320.59</v>
      </c>
      <c r="D69" s="64">
        <v>1479.23</v>
      </c>
      <c r="E69" s="64">
        <v>861.19</v>
      </c>
      <c r="F69" s="64">
        <v>495</v>
      </c>
      <c r="G69" s="64">
        <v>412.51</v>
      </c>
      <c r="H69" s="64">
        <v>256.3</v>
      </c>
      <c r="I69" s="64">
        <v>3.33</v>
      </c>
      <c r="J69" s="64">
        <v>30.35</v>
      </c>
      <c r="K69" s="64">
        <v>14.73</v>
      </c>
      <c r="L69" s="64">
        <v>151.06</v>
      </c>
      <c r="M69" s="65">
        <f aca="true" t="shared" si="1" ref="M69:M78">SUM(C69:L69)</f>
        <v>5024.290000000001</v>
      </c>
      <c r="O69" s="66" t="b">
        <f>M69='Final FTE By Grade'!Q69</f>
        <v>1</v>
      </c>
      <c r="P69" s="66"/>
    </row>
    <row r="70" spans="1:16" ht="12.75">
      <c r="A70" s="63">
        <v>66</v>
      </c>
      <c r="B70" s="63" t="s">
        <v>77</v>
      </c>
      <c r="C70" s="64">
        <v>1922.64</v>
      </c>
      <c r="D70" s="64">
        <v>2152.44</v>
      </c>
      <c r="E70" s="64">
        <v>1422.76</v>
      </c>
      <c r="F70" s="64">
        <v>423.4</v>
      </c>
      <c r="G70" s="64">
        <v>447.44</v>
      </c>
      <c r="H70" s="64">
        <v>299.76</v>
      </c>
      <c r="I70" s="64">
        <v>92.63</v>
      </c>
      <c r="J70" s="64">
        <v>7.82</v>
      </c>
      <c r="K70" s="64">
        <v>3.43</v>
      </c>
      <c r="L70" s="64">
        <v>241.21</v>
      </c>
      <c r="M70" s="65">
        <f t="shared" si="1"/>
        <v>7013.53</v>
      </c>
      <c r="O70" s="66" t="b">
        <f>M70='Final FTE By Grade'!Q70</f>
        <v>1</v>
      </c>
      <c r="P70" s="66"/>
    </row>
    <row r="71" spans="1:16" ht="12.75">
      <c r="A71" s="63">
        <v>67</v>
      </c>
      <c r="B71" s="63" t="s">
        <v>78</v>
      </c>
      <c r="C71" s="64">
        <v>927.94</v>
      </c>
      <c r="D71" s="64">
        <v>1164.02</v>
      </c>
      <c r="E71" s="64">
        <v>885.45</v>
      </c>
      <c r="F71" s="64">
        <v>183.17</v>
      </c>
      <c r="G71" s="64">
        <v>236.65</v>
      </c>
      <c r="H71" s="64">
        <v>160.76</v>
      </c>
      <c r="I71" s="64">
        <v>0</v>
      </c>
      <c r="J71" s="64">
        <v>28.42</v>
      </c>
      <c r="K71" s="64">
        <v>15.67</v>
      </c>
      <c r="L71" s="64">
        <v>59.47</v>
      </c>
      <c r="M71" s="65">
        <f t="shared" si="1"/>
        <v>3661.5499999999997</v>
      </c>
      <c r="O71" s="66" t="b">
        <f>M71='Final FTE By Grade'!Q71</f>
        <v>1</v>
      </c>
      <c r="P71" s="66"/>
    </row>
    <row r="72" spans="1:16" ht="12.75">
      <c r="A72" s="63">
        <v>68</v>
      </c>
      <c r="B72" s="63" t="s">
        <v>79</v>
      </c>
      <c r="C72" s="64">
        <v>0</v>
      </c>
      <c r="D72" s="64">
        <v>25.94</v>
      </c>
      <c r="E72" s="64">
        <v>125.08</v>
      </c>
      <c r="F72" s="64">
        <v>0</v>
      </c>
      <c r="G72" s="64">
        <v>36.02</v>
      </c>
      <c r="H72" s="64">
        <v>284.32</v>
      </c>
      <c r="I72" s="64">
        <v>0</v>
      </c>
      <c r="J72" s="64">
        <v>1.36</v>
      </c>
      <c r="K72" s="64">
        <v>0</v>
      </c>
      <c r="L72" s="64">
        <v>60.05</v>
      </c>
      <c r="M72" s="65">
        <f t="shared" si="1"/>
        <v>532.77</v>
      </c>
      <c r="O72" s="66" t="b">
        <f>M72='Final FTE By Grade'!Q72</f>
        <v>1</v>
      </c>
      <c r="P72" s="66"/>
    </row>
    <row r="73" spans="1:16" ht="12.75">
      <c r="A73" s="63">
        <v>69</v>
      </c>
      <c r="B73" s="67" t="s">
        <v>118</v>
      </c>
      <c r="C73" s="64">
        <v>133</v>
      </c>
      <c r="D73" s="64">
        <v>190</v>
      </c>
      <c r="E73" s="64">
        <v>156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21</v>
      </c>
      <c r="M73" s="65">
        <f t="shared" si="1"/>
        <v>500</v>
      </c>
      <c r="O73" s="66" t="b">
        <f>M73='Final FTE By Grade'!Q73</f>
        <v>1</v>
      </c>
      <c r="P73" s="66"/>
    </row>
    <row r="74" spans="1:16" ht="12.75">
      <c r="A74" s="63">
        <v>70</v>
      </c>
      <c r="B74" s="67" t="s">
        <v>81</v>
      </c>
      <c r="C74" s="64">
        <v>241.6</v>
      </c>
      <c r="D74" s="64">
        <v>339.24</v>
      </c>
      <c r="E74" s="64">
        <v>71.84</v>
      </c>
      <c r="F74" s="64">
        <v>27</v>
      </c>
      <c r="G74" s="64">
        <v>28</v>
      </c>
      <c r="H74" s="64">
        <v>0</v>
      </c>
      <c r="I74" s="64">
        <v>11.16</v>
      </c>
      <c r="J74" s="64">
        <v>0</v>
      </c>
      <c r="K74" s="64">
        <v>0</v>
      </c>
      <c r="L74" s="64">
        <v>0</v>
      </c>
      <c r="M74" s="65">
        <f t="shared" si="1"/>
        <v>718.84</v>
      </c>
      <c r="O74" s="66" t="b">
        <f>M74='Final FTE By Grade'!Q74</f>
        <v>1</v>
      </c>
      <c r="P74" s="66"/>
    </row>
    <row r="75" spans="1:16" ht="12.75">
      <c r="A75" s="63">
        <v>71</v>
      </c>
      <c r="B75" s="67" t="s">
        <v>119</v>
      </c>
      <c r="C75" s="64">
        <v>342</v>
      </c>
      <c r="D75" s="64">
        <v>170</v>
      </c>
      <c r="E75" s="64">
        <v>0</v>
      </c>
      <c r="F75" s="64">
        <v>47.99</v>
      </c>
      <c r="G75" s="64">
        <v>30</v>
      </c>
      <c r="H75" s="64">
        <v>0</v>
      </c>
      <c r="I75" s="64">
        <v>20</v>
      </c>
      <c r="J75" s="64">
        <v>10</v>
      </c>
      <c r="K75" s="64">
        <v>0</v>
      </c>
      <c r="L75" s="64">
        <v>0</v>
      </c>
      <c r="M75" s="65">
        <f t="shared" si="1"/>
        <v>619.99</v>
      </c>
      <c r="O75" s="66" t="b">
        <f>M75='Final FTE By Grade'!Q75</f>
        <v>1</v>
      </c>
      <c r="P75" s="66"/>
    </row>
    <row r="76" spans="1:16" ht="12.75">
      <c r="A76" s="63">
        <v>72</v>
      </c>
      <c r="B76" s="67" t="s">
        <v>120</v>
      </c>
      <c r="C76" s="64">
        <v>300.94</v>
      </c>
      <c r="D76" s="64">
        <v>577.68</v>
      </c>
      <c r="E76" s="64">
        <v>541.74</v>
      </c>
      <c r="F76" s="64">
        <v>50.21</v>
      </c>
      <c r="G76" s="64">
        <v>55.93</v>
      </c>
      <c r="H76" s="64">
        <v>42.19</v>
      </c>
      <c r="I76" s="64">
        <v>16.77</v>
      </c>
      <c r="J76" s="64">
        <v>0</v>
      </c>
      <c r="K76" s="64">
        <v>0</v>
      </c>
      <c r="L76" s="64">
        <v>23.54</v>
      </c>
      <c r="M76" s="65">
        <f t="shared" si="1"/>
        <v>1609</v>
      </c>
      <c r="O76" s="66" t="b">
        <f>M76='Final FTE By Grade'!Q76</f>
        <v>1</v>
      </c>
      <c r="P76" s="66"/>
    </row>
    <row r="77" spans="1:16" ht="12.75">
      <c r="A77" s="63">
        <v>73</v>
      </c>
      <c r="B77" s="67" t="s">
        <v>121</v>
      </c>
      <c r="C77" s="64">
        <v>175</v>
      </c>
      <c r="D77" s="64">
        <v>292</v>
      </c>
      <c r="E77" s="64">
        <v>436</v>
      </c>
      <c r="F77" s="64">
        <v>41</v>
      </c>
      <c r="G77" s="64">
        <v>167</v>
      </c>
      <c r="H77" s="64">
        <v>64</v>
      </c>
      <c r="I77" s="64">
        <v>0</v>
      </c>
      <c r="J77" s="64">
        <v>0</v>
      </c>
      <c r="K77" s="64">
        <v>0</v>
      </c>
      <c r="L77" s="64">
        <v>0</v>
      </c>
      <c r="M77" s="65">
        <f t="shared" si="1"/>
        <v>1175</v>
      </c>
      <c r="O77" s="66" t="b">
        <f>M77='Final FTE By Grade'!Q77</f>
        <v>1</v>
      </c>
      <c r="P77" s="66"/>
    </row>
    <row r="78" spans="1:16" ht="12.75">
      <c r="A78" s="63">
        <v>74</v>
      </c>
      <c r="B78" s="67" t="s">
        <v>122</v>
      </c>
      <c r="C78" s="64">
        <v>0</v>
      </c>
      <c r="D78" s="64">
        <v>596.64</v>
      </c>
      <c r="E78" s="64">
        <v>5369.96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f t="shared" si="1"/>
        <v>5966.6</v>
      </c>
      <c r="O78" s="66" t="b">
        <f>M78='Final FTE By Grade'!Q78</f>
        <v>1</v>
      </c>
      <c r="P78" s="66"/>
    </row>
    <row r="79" ht="12.75">
      <c r="O79" s="66"/>
    </row>
    <row r="80" spans="2:15" ht="12.75">
      <c r="B80" s="54" t="s">
        <v>12</v>
      </c>
      <c r="C80" s="7">
        <f>SUM(C5:C78)</f>
        <v>619877.66</v>
      </c>
      <c r="D80" s="7">
        <f aca="true" t="shared" si="2" ref="D80:M80">SUM(D5:D78)</f>
        <v>753736.0300000001</v>
      </c>
      <c r="E80" s="7">
        <f t="shared" si="2"/>
        <v>556449.3599999998</v>
      </c>
      <c r="F80" s="7">
        <f t="shared" si="2"/>
        <v>147882.38</v>
      </c>
      <c r="G80" s="7">
        <f t="shared" si="2"/>
        <v>226318.06999999995</v>
      </c>
      <c r="H80" s="7">
        <f t="shared" si="2"/>
        <v>134716.98</v>
      </c>
      <c r="I80" s="7">
        <f t="shared" si="2"/>
        <v>174589.81999999995</v>
      </c>
      <c r="J80" s="7">
        <f t="shared" si="2"/>
        <v>20701.789999999997</v>
      </c>
      <c r="K80" s="7">
        <f t="shared" si="2"/>
        <v>6523.6100000000015</v>
      </c>
      <c r="L80" s="7">
        <f t="shared" si="2"/>
        <v>79963</v>
      </c>
      <c r="M80" s="7">
        <f t="shared" si="2"/>
        <v>2720758.699999999</v>
      </c>
      <c r="O80" s="66" t="b">
        <f>M80='Final FTE By Grade'!Q80</f>
        <v>1</v>
      </c>
    </row>
    <row r="83" spans="3:13" ht="12.75">
      <c r="C83" s="6" t="b">
        <f>C80=SUM('Final FTE BGBP'!AW80:BA80)</f>
        <v>1</v>
      </c>
      <c r="D83" s="6" t="b">
        <f>D80=SUM('Final FTE BGBP'!BB80:BF80)</f>
        <v>1</v>
      </c>
      <c r="E83" s="6" t="b">
        <f>E80=SUM('Final FTE BGBP'!BG80:BJ80)</f>
        <v>1</v>
      </c>
      <c r="F83" s="6" t="b">
        <f>F80=SUM('Final FTE BGBP'!C80:G80)</f>
        <v>1</v>
      </c>
      <c r="G83" s="6" t="b">
        <f>G80=SUM('Final FTE BGBP'!H80:L80)</f>
        <v>1</v>
      </c>
      <c r="H83" s="6" t="b">
        <f>H80=SUM('Final FTE BGBP'!M80:P80)</f>
        <v>1</v>
      </c>
      <c r="I83" s="6" t="b">
        <f>I80=SUM('Final FTE BGBP'!BK80:BW80)</f>
        <v>1</v>
      </c>
      <c r="J83" s="6" t="b">
        <f>J80=SUM('Final FTE BGBP'!Q80:AD80)</f>
        <v>1</v>
      </c>
      <c r="K83" s="6" t="b">
        <f>K80=SUM('Final FTE BGBP'!AE80:AR80)</f>
        <v>1</v>
      </c>
      <c r="L83" s="6" t="b">
        <f>L80=SUM('Final FTE BGBP'!AS80:AV80)</f>
        <v>1</v>
      </c>
      <c r="M83" s="6" t="b">
        <f>M80='Final FTE BGBP'!BX80</f>
        <v>1</v>
      </c>
    </row>
  </sheetData>
  <sheetProtection sheet="1" objects="1" scenarios="1"/>
  <printOptions/>
  <pageMargins left="0.75" right="0.75" top="1" bottom="1" header="0.5" footer="0.5"/>
  <pageSetup fitToHeight="3" fitToWidth="1" horizontalDpi="300" verticalDpi="300" orientation="landscape" scale="82" r:id="rId1"/>
  <headerFooter alignWithMargins="0">
    <oddHeader>&amp;CFTE Forecast for 2006-07 by District by Program
as of 4/19/06</oddHeader>
    <oddFooter>&amp;C&amp;10-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82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4.6640625" style="6" bestFit="1" customWidth="1"/>
    <col min="3" max="16" width="9.77734375" style="6" customWidth="1"/>
    <col min="17" max="17" width="11.10546875" style="6" customWidth="1"/>
    <col min="18" max="16384" width="8.88671875" style="6" customWidth="1"/>
  </cols>
  <sheetData>
    <row r="4" spans="2:17" ht="12.75"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2.75">
      <c r="A5" s="6">
        <v>1</v>
      </c>
      <c r="B5" s="6" t="s">
        <v>13</v>
      </c>
      <c r="C5" s="7">
        <v>184.84</v>
      </c>
      <c r="D5" s="7">
        <v>2197.28</v>
      </c>
      <c r="E5" s="7">
        <v>2154.86</v>
      </c>
      <c r="F5" s="7">
        <v>2201.64</v>
      </c>
      <c r="G5" s="7">
        <v>2156.54</v>
      </c>
      <c r="H5" s="7">
        <v>2089.32</v>
      </c>
      <c r="I5" s="7">
        <v>2020.32</v>
      </c>
      <c r="J5" s="7">
        <v>2085.31</v>
      </c>
      <c r="K5" s="7">
        <v>2097.32</v>
      </c>
      <c r="L5" s="7">
        <v>1939.21</v>
      </c>
      <c r="M5" s="7">
        <v>2524.05</v>
      </c>
      <c r="N5" s="7">
        <v>2418.23</v>
      </c>
      <c r="O5" s="7">
        <v>2274.49</v>
      </c>
      <c r="P5" s="7">
        <v>1902.65</v>
      </c>
      <c r="Q5" s="7">
        <f>SUM(C5:P5)</f>
        <v>28246.059999999998</v>
      </c>
    </row>
    <row r="6" spans="1:17" ht="12.75">
      <c r="A6" s="6">
        <v>2</v>
      </c>
      <c r="B6" s="6" t="s">
        <v>14</v>
      </c>
      <c r="C6" s="7">
        <v>58.79</v>
      </c>
      <c r="D6" s="7">
        <v>398.17</v>
      </c>
      <c r="E6" s="7">
        <v>395.83</v>
      </c>
      <c r="F6" s="7">
        <v>421.62</v>
      </c>
      <c r="G6" s="7">
        <v>438.22</v>
      </c>
      <c r="H6" s="7">
        <v>366.89</v>
      </c>
      <c r="I6" s="7">
        <v>339.37</v>
      </c>
      <c r="J6" s="7">
        <v>390.26</v>
      </c>
      <c r="K6" s="7">
        <v>413.73</v>
      </c>
      <c r="L6" s="7">
        <v>364</v>
      </c>
      <c r="M6" s="7">
        <v>388.07</v>
      </c>
      <c r="N6" s="7">
        <v>338.37</v>
      </c>
      <c r="O6" s="7">
        <v>292.23</v>
      </c>
      <c r="P6" s="7">
        <v>254.53</v>
      </c>
      <c r="Q6" s="7">
        <f aca="true" t="shared" si="0" ref="Q6:Q69">SUM(C6:P6)</f>
        <v>4860.079999999999</v>
      </c>
    </row>
    <row r="7" spans="1:17" ht="12.75">
      <c r="A7" s="6">
        <v>3</v>
      </c>
      <c r="B7" s="6" t="s">
        <v>15</v>
      </c>
      <c r="C7" s="7">
        <v>310.15</v>
      </c>
      <c r="D7" s="7">
        <v>2057.15</v>
      </c>
      <c r="E7" s="7">
        <v>2246.48</v>
      </c>
      <c r="F7" s="7">
        <v>2197.15</v>
      </c>
      <c r="G7" s="7">
        <v>2107.73</v>
      </c>
      <c r="H7" s="7">
        <v>2011.13</v>
      </c>
      <c r="I7" s="7">
        <v>2001.36</v>
      </c>
      <c r="J7" s="7">
        <v>2127.36</v>
      </c>
      <c r="K7" s="7">
        <v>2050.64</v>
      </c>
      <c r="L7" s="7">
        <v>2145.37</v>
      </c>
      <c r="M7" s="7">
        <v>2263.86</v>
      </c>
      <c r="N7" s="7">
        <v>1983.51</v>
      </c>
      <c r="O7" s="7">
        <v>1958.07</v>
      </c>
      <c r="P7" s="7">
        <v>1911.52</v>
      </c>
      <c r="Q7" s="7">
        <f t="shared" si="0"/>
        <v>27371.48</v>
      </c>
    </row>
    <row r="8" spans="1:17" ht="12.75">
      <c r="A8" s="6">
        <v>4</v>
      </c>
      <c r="B8" s="6" t="s">
        <v>16</v>
      </c>
      <c r="C8" s="7">
        <v>18.4</v>
      </c>
      <c r="D8" s="7">
        <v>321.75</v>
      </c>
      <c r="E8" s="7">
        <v>284.16</v>
      </c>
      <c r="F8" s="7">
        <v>267.86</v>
      </c>
      <c r="G8" s="7">
        <v>278.92</v>
      </c>
      <c r="H8" s="7">
        <v>240.62</v>
      </c>
      <c r="I8" s="7">
        <v>242.94</v>
      </c>
      <c r="J8" s="7">
        <v>281.53</v>
      </c>
      <c r="K8" s="7">
        <v>278.48</v>
      </c>
      <c r="L8" s="7">
        <v>269.2</v>
      </c>
      <c r="M8" s="7">
        <v>290.27</v>
      </c>
      <c r="N8" s="7">
        <v>226.64</v>
      </c>
      <c r="O8" s="7">
        <v>243.81</v>
      </c>
      <c r="P8" s="7">
        <v>211.97</v>
      </c>
      <c r="Q8" s="7">
        <f t="shared" si="0"/>
        <v>3456.5499999999993</v>
      </c>
    </row>
    <row r="9" spans="1:17" ht="12.75">
      <c r="A9" s="6">
        <v>5</v>
      </c>
      <c r="B9" s="6" t="s">
        <v>17</v>
      </c>
      <c r="C9" s="7">
        <v>613.37</v>
      </c>
      <c r="D9" s="7">
        <v>5645.22</v>
      </c>
      <c r="E9" s="7">
        <v>5706.98</v>
      </c>
      <c r="F9" s="7">
        <v>5794.59</v>
      </c>
      <c r="G9" s="7">
        <v>5617.29</v>
      </c>
      <c r="H9" s="7">
        <v>5438.35</v>
      </c>
      <c r="I9" s="7">
        <v>5735.52</v>
      </c>
      <c r="J9" s="7">
        <v>5541.74</v>
      </c>
      <c r="K9" s="7">
        <v>6475.76</v>
      </c>
      <c r="L9" s="7">
        <v>6225.14</v>
      </c>
      <c r="M9" s="7">
        <v>6255.16</v>
      </c>
      <c r="N9" s="7">
        <v>5789.96</v>
      </c>
      <c r="O9" s="7">
        <v>5379</v>
      </c>
      <c r="P9" s="7">
        <v>5021.97</v>
      </c>
      <c r="Q9" s="7">
        <f t="shared" si="0"/>
        <v>75240.05000000002</v>
      </c>
    </row>
    <row r="10" spans="1:17" ht="12.75">
      <c r="A10" s="6">
        <v>6</v>
      </c>
      <c r="B10" s="6" t="s">
        <v>18</v>
      </c>
      <c r="C10" s="7">
        <v>2463.43</v>
      </c>
      <c r="D10" s="7">
        <v>18799.79</v>
      </c>
      <c r="E10" s="7">
        <v>20594.04</v>
      </c>
      <c r="F10" s="7">
        <v>20101.79</v>
      </c>
      <c r="G10" s="7">
        <v>21476.26</v>
      </c>
      <c r="H10" s="7">
        <v>20002.33</v>
      </c>
      <c r="I10" s="7">
        <v>20245.22</v>
      </c>
      <c r="J10" s="7">
        <v>20417.09</v>
      </c>
      <c r="K10" s="7">
        <v>21635.79</v>
      </c>
      <c r="L10" s="7">
        <v>19925.69</v>
      </c>
      <c r="M10" s="7">
        <v>20738.02</v>
      </c>
      <c r="N10" s="7">
        <v>20133.2</v>
      </c>
      <c r="O10" s="7">
        <v>20912.99</v>
      </c>
      <c r="P10" s="7">
        <v>18193.26</v>
      </c>
      <c r="Q10" s="7">
        <f t="shared" si="0"/>
        <v>265638.9</v>
      </c>
    </row>
    <row r="11" spans="1:17" ht="12.75">
      <c r="A11" s="6">
        <v>7</v>
      </c>
      <c r="B11" s="6" t="s">
        <v>19</v>
      </c>
      <c r="C11" s="7">
        <v>82.49</v>
      </c>
      <c r="D11" s="7">
        <v>172.24</v>
      </c>
      <c r="E11" s="7">
        <v>179.86</v>
      </c>
      <c r="F11" s="7">
        <v>183.38</v>
      </c>
      <c r="G11" s="7">
        <v>169.23</v>
      </c>
      <c r="H11" s="7">
        <v>166.06</v>
      </c>
      <c r="I11" s="7">
        <v>183.09</v>
      </c>
      <c r="J11" s="7">
        <v>145.77</v>
      </c>
      <c r="K11" s="7">
        <v>162.55</v>
      </c>
      <c r="L11" s="7">
        <v>157.08</v>
      </c>
      <c r="M11" s="7">
        <v>212.04</v>
      </c>
      <c r="N11" s="7">
        <v>154.23</v>
      </c>
      <c r="O11" s="7">
        <v>142</v>
      </c>
      <c r="P11" s="7">
        <v>136.53</v>
      </c>
      <c r="Q11" s="7">
        <f t="shared" si="0"/>
        <v>2246.5499999999997</v>
      </c>
    </row>
    <row r="12" spans="1:17" ht="12.75">
      <c r="A12" s="6">
        <v>8</v>
      </c>
      <c r="B12" s="6" t="s">
        <v>20</v>
      </c>
      <c r="C12" s="7">
        <v>129.13</v>
      </c>
      <c r="D12" s="7">
        <v>1034.95</v>
      </c>
      <c r="E12" s="7">
        <v>1174.95</v>
      </c>
      <c r="F12" s="7">
        <v>1203.63</v>
      </c>
      <c r="G12" s="7">
        <v>1296.93</v>
      </c>
      <c r="H12" s="7">
        <v>1241.2</v>
      </c>
      <c r="I12" s="7">
        <v>1212.71</v>
      </c>
      <c r="J12" s="7">
        <v>1390.53</v>
      </c>
      <c r="K12" s="7">
        <v>1393.94</v>
      </c>
      <c r="L12" s="7">
        <v>1332.7</v>
      </c>
      <c r="M12" s="7">
        <v>1614.34</v>
      </c>
      <c r="N12" s="7">
        <v>1531.28</v>
      </c>
      <c r="O12" s="7">
        <v>1442.23</v>
      </c>
      <c r="P12" s="7">
        <v>1536.59</v>
      </c>
      <c r="Q12" s="7">
        <f t="shared" si="0"/>
        <v>17535.11</v>
      </c>
    </row>
    <row r="13" spans="1:17" ht="12.75">
      <c r="A13" s="6">
        <v>9</v>
      </c>
      <c r="B13" s="6" t="s">
        <v>21</v>
      </c>
      <c r="C13" s="7">
        <v>133.26</v>
      </c>
      <c r="D13" s="7">
        <v>1056.95</v>
      </c>
      <c r="E13" s="7">
        <v>1171.18</v>
      </c>
      <c r="F13" s="7">
        <v>1207.61</v>
      </c>
      <c r="G13" s="7">
        <v>1204.33</v>
      </c>
      <c r="H13" s="7">
        <v>1178.63</v>
      </c>
      <c r="I13" s="7">
        <v>1184</v>
      </c>
      <c r="J13" s="7">
        <v>1194.55</v>
      </c>
      <c r="K13" s="7">
        <v>1260.5</v>
      </c>
      <c r="L13" s="7">
        <v>1223.69</v>
      </c>
      <c r="M13" s="7">
        <v>1487.57</v>
      </c>
      <c r="N13" s="7">
        <v>1311.39</v>
      </c>
      <c r="O13" s="7">
        <v>1159.78</v>
      </c>
      <c r="P13" s="7">
        <v>1064.93</v>
      </c>
      <c r="Q13" s="7">
        <f t="shared" si="0"/>
        <v>15838.37</v>
      </c>
    </row>
    <row r="14" spans="1:17" ht="12.75">
      <c r="A14" s="6">
        <v>10</v>
      </c>
      <c r="B14" s="6" t="s">
        <v>22</v>
      </c>
      <c r="C14" s="7">
        <v>326.8</v>
      </c>
      <c r="D14" s="7">
        <v>2653</v>
      </c>
      <c r="E14" s="7">
        <v>2863.1</v>
      </c>
      <c r="F14" s="7">
        <v>2958.4</v>
      </c>
      <c r="G14" s="7">
        <v>2951.53</v>
      </c>
      <c r="H14" s="7">
        <v>2870.94</v>
      </c>
      <c r="I14" s="7">
        <v>2873.67</v>
      </c>
      <c r="J14" s="7">
        <v>2883.98</v>
      </c>
      <c r="K14" s="7">
        <v>2859.99</v>
      </c>
      <c r="L14" s="7">
        <v>2961.36</v>
      </c>
      <c r="M14" s="7">
        <v>3352.21</v>
      </c>
      <c r="N14" s="7">
        <v>2909.21</v>
      </c>
      <c r="O14" s="7">
        <v>2895.36</v>
      </c>
      <c r="P14" s="7">
        <v>2342.37</v>
      </c>
      <c r="Q14" s="7">
        <f t="shared" si="0"/>
        <v>37701.920000000006</v>
      </c>
    </row>
    <row r="15" spans="1:17" ht="12.75">
      <c r="A15" s="6">
        <v>11</v>
      </c>
      <c r="B15" s="6" t="s">
        <v>23</v>
      </c>
      <c r="C15" s="7">
        <v>441.84</v>
      </c>
      <c r="D15" s="7">
        <v>4056.78</v>
      </c>
      <c r="E15" s="7">
        <v>3949.7</v>
      </c>
      <c r="F15" s="7">
        <v>3597.47</v>
      </c>
      <c r="G15" s="7">
        <v>3610.39</v>
      </c>
      <c r="H15" s="7">
        <v>3573.97</v>
      </c>
      <c r="I15" s="7">
        <v>3409.11</v>
      </c>
      <c r="J15" s="7">
        <v>3510.69</v>
      </c>
      <c r="K15" s="7">
        <v>3618.81</v>
      </c>
      <c r="L15" s="7">
        <v>3117.75</v>
      </c>
      <c r="M15" s="7">
        <v>4121.04</v>
      </c>
      <c r="N15" s="7">
        <v>3655.92</v>
      </c>
      <c r="O15" s="7">
        <v>3102.69</v>
      </c>
      <c r="P15" s="7">
        <v>2839.89</v>
      </c>
      <c r="Q15" s="7">
        <f t="shared" si="0"/>
        <v>46606.049999999996</v>
      </c>
    </row>
    <row r="16" spans="1:17" ht="12.75">
      <c r="A16" s="6">
        <v>12</v>
      </c>
      <c r="B16" s="6" t="s">
        <v>24</v>
      </c>
      <c r="C16" s="7">
        <v>162.48</v>
      </c>
      <c r="D16" s="7">
        <v>878.46</v>
      </c>
      <c r="E16" s="7">
        <v>879.91</v>
      </c>
      <c r="F16" s="7">
        <v>860.24</v>
      </c>
      <c r="G16" s="7">
        <v>804.11</v>
      </c>
      <c r="H16" s="7">
        <v>765.81</v>
      </c>
      <c r="I16" s="7">
        <v>764.28</v>
      </c>
      <c r="J16" s="7">
        <v>873.04</v>
      </c>
      <c r="K16" s="7">
        <v>839.07</v>
      </c>
      <c r="L16" s="7">
        <v>775.77</v>
      </c>
      <c r="M16" s="7">
        <v>979.32</v>
      </c>
      <c r="N16" s="7">
        <v>654.23</v>
      </c>
      <c r="O16" s="7">
        <v>647.52</v>
      </c>
      <c r="P16" s="7">
        <v>528.69</v>
      </c>
      <c r="Q16" s="7">
        <f t="shared" si="0"/>
        <v>10412.93</v>
      </c>
    </row>
    <row r="17" spans="1:17" ht="12.75">
      <c r="A17" s="6">
        <v>13</v>
      </c>
      <c r="B17" s="6" t="s">
        <v>82</v>
      </c>
      <c r="C17" s="7">
        <v>2290.07</v>
      </c>
      <c r="D17" s="7">
        <v>25128.71</v>
      </c>
      <c r="E17" s="7">
        <v>26971.35</v>
      </c>
      <c r="F17" s="7">
        <v>27460.88</v>
      </c>
      <c r="G17" s="7">
        <v>29378.36</v>
      </c>
      <c r="H17" s="7">
        <v>26833.74</v>
      </c>
      <c r="I17" s="7">
        <v>26205.05</v>
      </c>
      <c r="J17" s="7">
        <v>27689.11</v>
      </c>
      <c r="K17" s="7">
        <v>27629.58</v>
      </c>
      <c r="L17" s="7">
        <v>23713.1</v>
      </c>
      <c r="M17" s="7">
        <v>30911.54</v>
      </c>
      <c r="N17" s="7">
        <v>29014.01</v>
      </c>
      <c r="O17" s="7">
        <v>25058.96</v>
      </c>
      <c r="P17" s="7">
        <v>23098.03</v>
      </c>
      <c r="Q17" s="7">
        <f t="shared" si="0"/>
        <v>351382.49</v>
      </c>
    </row>
    <row r="18" spans="1:17" ht="12.75">
      <c r="A18" s="6">
        <v>14</v>
      </c>
      <c r="B18" s="6" t="s">
        <v>83</v>
      </c>
      <c r="C18" s="7">
        <v>65.31</v>
      </c>
      <c r="D18" s="7">
        <v>479.81</v>
      </c>
      <c r="E18" s="7">
        <v>493.92</v>
      </c>
      <c r="F18" s="7">
        <v>427.54</v>
      </c>
      <c r="G18" s="7">
        <v>425.01</v>
      </c>
      <c r="H18" s="7">
        <v>348.81</v>
      </c>
      <c r="I18" s="7">
        <v>320.35</v>
      </c>
      <c r="J18" s="7">
        <v>337.27</v>
      </c>
      <c r="K18" s="7">
        <v>381.78</v>
      </c>
      <c r="L18" s="7">
        <v>380.56</v>
      </c>
      <c r="M18" s="7">
        <v>521.91</v>
      </c>
      <c r="N18" s="7">
        <v>383.25</v>
      </c>
      <c r="O18" s="7">
        <v>326.5</v>
      </c>
      <c r="P18" s="7">
        <v>269</v>
      </c>
      <c r="Q18" s="7">
        <f t="shared" si="0"/>
        <v>5161.02</v>
      </c>
    </row>
    <row r="19" spans="1:17" ht="12.75">
      <c r="A19" s="6">
        <v>15</v>
      </c>
      <c r="B19" s="6" t="s">
        <v>26</v>
      </c>
      <c r="C19" s="7">
        <v>45.4</v>
      </c>
      <c r="D19" s="7">
        <v>170.21</v>
      </c>
      <c r="E19" s="7">
        <v>174.72</v>
      </c>
      <c r="F19" s="7">
        <v>182.6</v>
      </c>
      <c r="G19" s="7">
        <v>191.5</v>
      </c>
      <c r="H19" s="7">
        <v>146.81</v>
      </c>
      <c r="I19" s="7">
        <v>138.53</v>
      </c>
      <c r="J19" s="7">
        <v>158.75</v>
      </c>
      <c r="K19" s="7">
        <v>166.78</v>
      </c>
      <c r="L19" s="7">
        <v>126.38</v>
      </c>
      <c r="M19" s="7">
        <v>199.46</v>
      </c>
      <c r="N19" s="7">
        <v>152.17</v>
      </c>
      <c r="O19" s="7">
        <v>143.59</v>
      </c>
      <c r="P19" s="7">
        <v>118.3</v>
      </c>
      <c r="Q19" s="7">
        <f t="shared" si="0"/>
        <v>2115.2</v>
      </c>
    </row>
    <row r="20" spans="1:17" ht="12.75">
      <c r="A20" s="6">
        <v>16</v>
      </c>
      <c r="B20" s="6" t="s">
        <v>27</v>
      </c>
      <c r="C20" s="7">
        <v>1095.64</v>
      </c>
      <c r="D20" s="7">
        <v>10262.15</v>
      </c>
      <c r="E20" s="7">
        <v>10594.2</v>
      </c>
      <c r="F20" s="7">
        <v>10538.41</v>
      </c>
      <c r="G20" s="7">
        <v>10837.28</v>
      </c>
      <c r="H20" s="7">
        <v>10048.23</v>
      </c>
      <c r="I20" s="7">
        <v>10092.46</v>
      </c>
      <c r="J20" s="7">
        <v>10344.28</v>
      </c>
      <c r="K20" s="7">
        <v>9782.34</v>
      </c>
      <c r="L20" s="7">
        <v>9209.81</v>
      </c>
      <c r="M20" s="7">
        <v>11963.87</v>
      </c>
      <c r="N20" s="7">
        <v>8152.51</v>
      </c>
      <c r="O20" s="7">
        <v>7130.03</v>
      </c>
      <c r="P20" s="7">
        <v>6410.08</v>
      </c>
      <c r="Q20" s="7">
        <f t="shared" si="0"/>
        <v>126461.29</v>
      </c>
    </row>
    <row r="21" spans="1:17" ht="12.75">
      <c r="A21" s="6">
        <v>17</v>
      </c>
      <c r="B21" s="6" t="s">
        <v>28</v>
      </c>
      <c r="C21" s="7">
        <v>317.63</v>
      </c>
      <c r="D21" s="7">
        <v>3309.57</v>
      </c>
      <c r="E21" s="7">
        <v>3383.1</v>
      </c>
      <c r="F21" s="7">
        <v>3316.03</v>
      </c>
      <c r="G21" s="7">
        <v>3421.63</v>
      </c>
      <c r="H21" s="7">
        <v>3228.79</v>
      </c>
      <c r="I21" s="7">
        <v>3295.4</v>
      </c>
      <c r="J21" s="7">
        <v>3206.74</v>
      </c>
      <c r="K21" s="7">
        <v>3468.71</v>
      </c>
      <c r="L21" s="7">
        <v>3080.29</v>
      </c>
      <c r="M21" s="7">
        <v>4018.38</v>
      </c>
      <c r="N21" s="7">
        <v>3281.99</v>
      </c>
      <c r="O21" s="7">
        <v>2776.93</v>
      </c>
      <c r="P21" s="7">
        <v>2364.36</v>
      </c>
      <c r="Q21" s="7">
        <f t="shared" si="0"/>
        <v>42469.549999999996</v>
      </c>
    </row>
    <row r="22" spans="1:17" ht="12.75">
      <c r="A22" s="6">
        <v>18</v>
      </c>
      <c r="B22" s="6" t="s">
        <v>29</v>
      </c>
      <c r="C22" s="7">
        <v>76.67</v>
      </c>
      <c r="D22" s="7">
        <v>1056</v>
      </c>
      <c r="E22" s="7">
        <v>1087.17</v>
      </c>
      <c r="F22" s="7">
        <v>1160.29</v>
      </c>
      <c r="G22" s="7">
        <v>1129.5</v>
      </c>
      <c r="H22" s="7">
        <v>1130.85</v>
      </c>
      <c r="I22" s="7">
        <v>1189.36</v>
      </c>
      <c r="J22" s="7">
        <v>1072.78</v>
      </c>
      <c r="K22" s="7">
        <v>1126.86</v>
      </c>
      <c r="L22" s="7">
        <v>1099.3</v>
      </c>
      <c r="M22" s="7">
        <v>1265.93</v>
      </c>
      <c r="N22" s="7">
        <v>1026.39</v>
      </c>
      <c r="O22" s="7">
        <v>913.23</v>
      </c>
      <c r="P22" s="7">
        <v>834.43</v>
      </c>
      <c r="Q22" s="7">
        <f t="shared" si="0"/>
        <v>14168.759999999998</v>
      </c>
    </row>
    <row r="23" spans="1:17" ht="12.75">
      <c r="A23" s="6">
        <v>19</v>
      </c>
      <c r="B23" s="6" t="s">
        <v>30</v>
      </c>
      <c r="C23" s="7">
        <v>42.59</v>
      </c>
      <c r="D23" s="7">
        <v>97.07</v>
      </c>
      <c r="E23" s="7">
        <v>95.46</v>
      </c>
      <c r="F23" s="7">
        <v>120.29</v>
      </c>
      <c r="G23" s="7">
        <v>110.66</v>
      </c>
      <c r="H23" s="7">
        <v>104.34</v>
      </c>
      <c r="I23" s="7">
        <v>90.29</v>
      </c>
      <c r="J23" s="7">
        <v>95.49</v>
      </c>
      <c r="K23" s="7">
        <v>101.49</v>
      </c>
      <c r="L23" s="7">
        <v>93.29</v>
      </c>
      <c r="M23" s="7">
        <v>117.47</v>
      </c>
      <c r="N23" s="7">
        <v>80.62</v>
      </c>
      <c r="O23" s="7">
        <v>81.53</v>
      </c>
      <c r="P23" s="7">
        <v>59.14</v>
      </c>
      <c r="Q23" s="7">
        <f t="shared" si="0"/>
        <v>1289.73</v>
      </c>
    </row>
    <row r="24" spans="1:17" ht="12.75">
      <c r="A24" s="6">
        <v>20</v>
      </c>
      <c r="B24" s="6" t="s">
        <v>31</v>
      </c>
      <c r="C24" s="7">
        <v>99.8</v>
      </c>
      <c r="D24" s="7">
        <v>475.7</v>
      </c>
      <c r="E24" s="7">
        <v>495.8</v>
      </c>
      <c r="F24" s="7">
        <v>509.29</v>
      </c>
      <c r="G24" s="7">
        <v>523.68</v>
      </c>
      <c r="H24" s="7">
        <v>459.38</v>
      </c>
      <c r="I24" s="7">
        <v>456.97</v>
      </c>
      <c r="J24" s="7">
        <v>440.89</v>
      </c>
      <c r="K24" s="7">
        <v>457.57</v>
      </c>
      <c r="L24" s="7">
        <v>461.35</v>
      </c>
      <c r="M24" s="7">
        <v>414.76</v>
      </c>
      <c r="N24" s="7">
        <v>345.74</v>
      </c>
      <c r="O24" s="7">
        <v>353.65</v>
      </c>
      <c r="P24" s="7">
        <v>284.83</v>
      </c>
      <c r="Q24" s="7">
        <f t="shared" si="0"/>
        <v>5779.41</v>
      </c>
    </row>
    <row r="25" spans="1:17" ht="12.75">
      <c r="A25" s="6">
        <v>21</v>
      </c>
      <c r="B25" s="6" t="s">
        <v>32</v>
      </c>
      <c r="C25" s="7">
        <v>69.84</v>
      </c>
      <c r="D25" s="7">
        <v>249.55</v>
      </c>
      <c r="E25" s="7">
        <v>214.59</v>
      </c>
      <c r="F25" s="7">
        <v>207.21</v>
      </c>
      <c r="G25" s="7">
        <v>186.51</v>
      </c>
      <c r="H25" s="7">
        <v>204.3</v>
      </c>
      <c r="I25" s="7">
        <v>201.06</v>
      </c>
      <c r="J25" s="7">
        <v>258.82</v>
      </c>
      <c r="K25" s="7">
        <v>220.77</v>
      </c>
      <c r="L25" s="7">
        <v>221.39</v>
      </c>
      <c r="M25" s="7">
        <v>227.71</v>
      </c>
      <c r="N25" s="7">
        <v>227.28</v>
      </c>
      <c r="O25" s="7">
        <v>186.89</v>
      </c>
      <c r="P25" s="7">
        <v>176.34</v>
      </c>
      <c r="Q25" s="7">
        <f t="shared" si="0"/>
        <v>2852.26</v>
      </c>
    </row>
    <row r="26" spans="1:17" ht="12.75">
      <c r="A26" s="6">
        <v>22</v>
      </c>
      <c r="B26" s="6" t="s">
        <v>33</v>
      </c>
      <c r="C26" s="7">
        <v>13.34</v>
      </c>
      <c r="D26" s="7">
        <v>132.26</v>
      </c>
      <c r="E26" s="7">
        <v>187.6</v>
      </c>
      <c r="F26" s="7">
        <v>137.47</v>
      </c>
      <c r="G26" s="7">
        <v>122.65</v>
      </c>
      <c r="H26" s="7">
        <v>137.96</v>
      </c>
      <c r="I26" s="7">
        <v>143.22</v>
      </c>
      <c r="J26" s="7">
        <v>131.22</v>
      </c>
      <c r="K26" s="7">
        <v>141.4</v>
      </c>
      <c r="L26" s="7">
        <v>103.77</v>
      </c>
      <c r="M26" s="7">
        <v>154.7</v>
      </c>
      <c r="N26" s="7">
        <v>66.79</v>
      </c>
      <c r="O26" s="7">
        <v>48.94</v>
      </c>
      <c r="P26" s="7">
        <v>51.33</v>
      </c>
      <c r="Q26" s="7">
        <f t="shared" si="0"/>
        <v>1572.65</v>
      </c>
    </row>
    <row r="27" spans="1:17" ht="12.75">
      <c r="A27" s="6">
        <v>23</v>
      </c>
      <c r="B27" s="6" t="s">
        <v>34</v>
      </c>
      <c r="C27" s="7">
        <v>28.18</v>
      </c>
      <c r="D27" s="7">
        <v>110.5</v>
      </c>
      <c r="E27" s="7">
        <v>121.67</v>
      </c>
      <c r="F27" s="7">
        <v>136.98</v>
      </c>
      <c r="G27" s="7">
        <v>163.57</v>
      </c>
      <c r="H27" s="7">
        <v>171.01</v>
      </c>
      <c r="I27" s="7">
        <v>158.46</v>
      </c>
      <c r="J27" s="7">
        <v>158.76</v>
      </c>
      <c r="K27" s="7">
        <v>168.55</v>
      </c>
      <c r="L27" s="7">
        <v>191.85</v>
      </c>
      <c r="M27" s="7">
        <v>192.93</v>
      </c>
      <c r="N27" s="7">
        <v>151.67</v>
      </c>
      <c r="O27" s="7">
        <v>156.07</v>
      </c>
      <c r="P27" s="7">
        <v>169.35</v>
      </c>
      <c r="Q27" s="7">
        <f t="shared" si="0"/>
        <v>2079.55</v>
      </c>
    </row>
    <row r="28" spans="1:17" ht="12.75">
      <c r="A28" s="6">
        <v>24</v>
      </c>
      <c r="B28" s="6" t="s">
        <v>35</v>
      </c>
      <c r="C28" s="7">
        <v>52.48</v>
      </c>
      <c r="D28" s="7">
        <v>202.19</v>
      </c>
      <c r="E28" s="7">
        <v>194.41</v>
      </c>
      <c r="F28" s="7">
        <v>165.65</v>
      </c>
      <c r="G28" s="7">
        <v>146.46</v>
      </c>
      <c r="H28" s="7">
        <v>124.41</v>
      </c>
      <c r="I28" s="7">
        <v>127.37</v>
      </c>
      <c r="J28" s="7">
        <v>142.42</v>
      </c>
      <c r="K28" s="7">
        <v>131.21</v>
      </c>
      <c r="L28" s="7">
        <v>117.05</v>
      </c>
      <c r="M28" s="7">
        <v>157.22</v>
      </c>
      <c r="N28" s="7">
        <v>173.49</v>
      </c>
      <c r="O28" s="7">
        <v>111.3</v>
      </c>
      <c r="P28" s="7">
        <v>93.4</v>
      </c>
      <c r="Q28" s="7">
        <f t="shared" si="0"/>
        <v>1939.0600000000002</v>
      </c>
    </row>
    <row r="29" spans="1:17" ht="12.75">
      <c r="A29" s="6">
        <v>25</v>
      </c>
      <c r="B29" s="6" t="s">
        <v>36</v>
      </c>
      <c r="C29" s="7">
        <v>46.11</v>
      </c>
      <c r="D29" s="7">
        <v>435.74</v>
      </c>
      <c r="E29" s="7">
        <v>462.31</v>
      </c>
      <c r="F29" s="7">
        <v>406.83</v>
      </c>
      <c r="G29" s="7">
        <v>388.42</v>
      </c>
      <c r="H29" s="7">
        <v>402.78</v>
      </c>
      <c r="I29" s="7">
        <v>392.04</v>
      </c>
      <c r="J29" s="7">
        <v>391.7</v>
      </c>
      <c r="K29" s="7">
        <v>368.32</v>
      </c>
      <c r="L29" s="7">
        <v>332.04</v>
      </c>
      <c r="M29" s="7">
        <v>412.48</v>
      </c>
      <c r="N29" s="7">
        <v>382.82</v>
      </c>
      <c r="O29" s="7">
        <v>311.59</v>
      </c>
      <c r="P29" s="7">
        <v>271.95</v>
      </c>
      <c r="Q29" s="7">
        <f t="shared" si="0"/>
        <v>5005.13</v>
      </c>
    </row>
    <row r="30" spans="1:17" ht="12.75">
      <c r="A30" s="6">
        <v>26</v>
      </c>
      <c r="B30" s="6" t="s">
        <v>37</v>
      </c>
      <c r="C30" s="7">
        <v>45.54</v>
      </c>
      <c r="D30" s="7">
        <v>622.68</v>
      </c>
      <c r="E30" s="7">
        <v>645.3</v>
      </c>
      <c r="F30" s="7">
        <v>592.31</v>
      </c>
      <c r="G30" s="7">
        <v>597.39</v>
      </c>
      <c r="H30" s="7">
        <v>588.5</v>
      </c>
      <c r="I30" s="7">
        <v>600.01</v>
      </c>
      <c r="J30" s="7">
        <v>501.69</v>
      </c>
      <c r="K30" s="7">
        <v>576.45</v>
      </c>
      <c r="L30" s="7">
        <v>501.62</v>
      </c>
      <c r="M30" s="7">
        <v>561.19</v>
      </c>
      <c r="N30" s="7">
        <v>493.61</v>
      </c>
      <c r="O30" s="7">
        <v>464.1</v>
      </c>
      <c r="P30" s="7">
        <v>510.35</v>
      </c>
      <c r="Q30" s="7">
        <f t="shared" si="0"/>
        <v>7300.739999999999</v>
      </c>
    </row>
    <row r="31" spans="1:17" ht="12.75">
      <c r="A31" s="6">
        <v>27</v>
      </c>
      <c r="B31" s="6" t="s">
        <v>38</v>
      </c>
      <c r="C31" s="7">
        <v>190</v>
      </c>
      <c r="D31" s="7">
        <v>1828.72</v>
      </c>
      <c r="E31" s="7">
        <v>1898.92</v>
      </c>
      <c r="F31" s="7">
        <v>1898.31</v>
      </c>
      <c r="G31" s="7">
        <v>1888.72</v>
      </c>
      <c r="H31" s="7">
        <v>1891.84</v>
      </c>
      <c r="I31" s="7">
        <v>1766.49</v>
      </c>
      <c r="J31" s="7">
        <v>1903.82</v>
      </c>
      <c r="K31" s="7">
        <v>1811.61</v>
      </c>
      <c r="L31" s="7">
        <v>1777.79</v>
      </c>
      <c r="M31" s="7">
        <v>2424.14</v>
      </c>
      <c r="N31" s="7">
        <v>1960.86</v>
      </c>
      <c r="O31" s="7">
        <v>1615.35</v>
      </c>
      <c r="P31" s="7">
        <v>1258.22</v>
      </c>
      <c r="Q31" s="7">
        <f t="shared" si="0"/>
        <v>24114.79</v>
      </c>
    </row>
    <row r="32" spans="1:17" ht="12.75">
      <c r="A32" s="6">
        <v>28</v>
      </c>
      <c r="B32" s="6" t="s">
        <v>39</v>
      </c>
      <c r="C32" s="7">
        <v>75.29</v>
      </c>
      <c r="D32" s="7">
        <v>968.96</v>
      </c>
      <c r="E32" s="7">
        <v>1108.09</v>
      </c>
      <c r="F32" s="7">
        <v>1042.83</v>
      </c>
      <c r="G32" s="7">
        <v>1002.73</v>
      </c>
      <c r="H32" s="7">
        <v>898.62</v>
      </c>
      <c r="I32" s="7">
        <v>1000.36</v>
      </c>
      <c r="J32" s="7">
        <v>959.15</v>
      </c>
      <c r="K32" s="7">
        <v>920.2</v>
      </c>
      <c r="L32" s="7">
        <v>944.37</v>
      </c>
      <c r="M32" s="7">
        <v>1240.64</v>
      </c>
      <c r="N32" s="7">
        <v>870.82</v>
      </c>
      <c r="O32" s="7">
        <v>822.52</v>
      </c>
      <c r="P32" s="7">
        <v>715.02</v>
      </c>
      <c r="Q32" s="7">
        <f t="shared" si="0"/>
        <v>12569.599999999999</v>
      </c>
    </row>
    <row r="33" spans="1:17" ht="12.75">
      <c r="A33" s="6">
        <v>29</v>
      </c>
      <c r="B33" s="6" t="s">
        <v>40</v>
      </c>
      <c r="C33" s="7">
        <v>1179.18</v>
      </c>
      <c r="D33" s="7">
        <v>15262.42</v>
      </c>
      <c r="E33" s="7">
        <v>16887.12</v>
      </c>
      <c r="F33" s="7">
        <v>16337.51</v>
      </c>
      <c r="G33" s="7">
        <v>16733.89</v>
      </c>
      <c r="H33" s="7">
        <v>15907.96</v>
      </c>
      <c r="I33" s="7">
        <v>15694.52</v>
      </c>
      <c r="J33" s="7">
        <v>16150.58</v>
      </c>
      <c r="K33" s="7">
        <v>16063.85</v>
      </c>
      <c r="L33" s="7">
        <v>15151.29</v>
      </c>
      <c r="M33" s="7">
        <v>16747.09</v>
      </c>
      <c r="N33" s="7">
        <v>14315.31</v>
      </c>
      <c r="O33" s="7">
        <v>13106.49</v>
      </c>
      <c r="P33" s="7">
        <v>11821.89</v>
      </c>
      <c r="Q33" s="7">
        <f t="shared" si="0"/>
        <v>201359.09999999998</v>
      </c>
    </row>
    <row r="34" spans="1:17" ht="12.75">
      <c r="A34" s="6">
        <v>30</v>
      </c>
      <c r="B34" s="6" t="s">
        <v>41</v>
      </c>
      <c r="C34" s="7">
        <v>21.75</v>
      </c>
      <c r="D34" s="7">
        <v>297.01</v>
      </c>
      <c r="E34" s="7">
        <v>291.41</v>
      </c>
      <c r="F34" s="7">
        <v>248.39</v>
      </c>
      <c r="G34" s="7">
        <v>233.3</v>
      </c>
      <c r="H34" s="7">
        <v>227.02</v>
      </c>
      <c r="I34" s="7">
        <v>267.7</v>
      </c>
      <c r="J34" s="7">
        <v>280.13</v>
      </c>
      <c r="K34" s="7">
        <v>305.95</v>
      </c>
      <c r="L34" s="7">
        <v>273.9</v>
      </c>
      <c r="M34" s="7">
        <v>295.62</v>
      </c>
      <c r="N34" s="7">
        <v>252.67</v>
      </c>
      <c r="O34" s="7">
        <v>228.95</v>
      </c>
      <c r="P34" s="7">
        <v>213.97</v>
      </c>
      <c r="Q34" s="7">
        <f t="shared" si="0"/>
        <v>3437.7699999999995</v>
      </c>
    </row>
    <row r="35" spans="1:17" ht="12.75">
      <c r="A35" s="6">
        <v>31</v>
      </c>
      <c r="B35" s="6" t="s">
        <v>42</v>
      </c>
      <c r="C35" s="7">
        <v>107.32</v>
      </c>
      <c r="D35" s="7">
        <v>1243.03</v>
      </c>
      <c r="E35" s="7">
        <v>1407.52</v>
      </c>
      <c r="F35" s="7">
        <v>1371.73</v>
      </c>
      <c r="G35" s="7">
        <v>1388.93</v>
      </c>
      <c r="H35" s="7">
        <v>1387.84</v>
      </c>
      <c r="I35" s="7">
        <v>1345.85</v>
      </c>
      <c r="J35" s="7">
        <v>1313.72</v>
      </c>
      <c r="K35" s="7">
        <v>1414.62</v>
      </c>
      <c r="L35" s="7">
        <v>1262.51</v>
      </c>
      <c r="M35" s="7">
        <v>1682.72</v>
      </c>
      <c r="N35" s="7">
        <v>1399.11</v>
      </c>
      <c r="O35" s="7">
        <v>1247.14</v>
      </c>
      <c r="P35" s="7">
        <v>1139.1</v>
      </c>
      <c r="Q35" s="7">
        <f t="shared" si="0"/>
        <v>17711.14</v>
      </c>
    </row>
    <row r="36" spans="1:17" ht="12.75">
      <c r="A36" s="6">
        <v>32</v>
      </c>
      <c r="B36" s="6" t="s">
        <v>43</v>
      </c>
      <c r="C36" s="7">
        <v>104.07</v>
      </c>
      <c r="D36" s="7">
        <v>535.69</v>
      </c>
      <c r="E36" s="7">
        <v>541.04</v>
      </c>
      <c r="F36" s="7">
        <v>616.3</v>
      </c>
      <c r="G36" s="7">
        <v>611.19</v>
      </c>
      <c r="H36" s="7">
        <v>535.31</v>
      </c>
      <c r="I36" s="7">
        <v>512.61</v>
      </c>
      <c r="J36" s="7">
        <v>590.87</v>
      </c>
      <c r="K36" s="7">
        <v>555.18</v>
      </c>
      <c r="L36" s="7">
        <v>544.84</v>
      </c>
      <c r="M36" s="7">
        <v>642.52</v>
      </c>
      <c r="N36" s="7">
        <v>578.23</v>
      </c>
      <c r="O36" s="7">
        <v>476.69</v>
      </c>
      <c r="P36" s="7">
        <v>451.66</v>
      </c>
      <c r="Q36" s="7">
        <f t="shared" si="0"/>
        <v>7296.2</v>
      </c>
    </row>
    <row r="37" spans="1:17" ht="12.75">
      <c r="A37" s="6">
        <v>33</v>
      </c>
      <c r="B37" s="6" t="s">
        <v>44</v>
      </c>
      <c r="C37" s="7">
        <v>52.52</v>
      </c>
      <c r="D37" s="7">
        <v>125.65</v>
      </c>
      <c r="E37" s="7">
        <v>102.12</v>
      </c>
      <c r="F37" s="7">
        <v>82.3</v>
      </c>
      <c r="G37" s="7">
        <v>68.05</v>
      </c>
      <c r="H37" s="7">
        <v>61.39</v>
      </c>
      <c r="I37" s="7">
        <v>63.22</v>
      </c>
      <c r="J37" s="7">
        <v>52.26</v>
      </c>
      <c r="K37" s="7">
        <v>53.77</v>
      </c>
      <c r="L37" s="7">
        <v>55.64</v>
      </c>
      <c r="M37" s="7">
        <v>96.56</v>
      </c>
      <c r="N37" s="7">
        <v>92.02</v>
      </c>
      <c r="O37" s="7">
        <v>73.79</v>
      </c>
      <c r="P37" s="7">
        <v>59.78</v>
      </c>
      <c r="Q37" s="7">
        <f t="shared" si="0"/>
        <v>1039.07</v>
      </c>
    </row>
    <row r="38" spans="1:17" ht="12.75">
      <c r="A38" s="6">
        <v>34</v>
      </c>
      <c r="B38" s="6" t="s">
        <v>45</v>
      </c>
      <c r="C38" s="7">
        <v>8.3</v>
      </c>
      <c r="D38" s="7">
        <v>115.51</v>
      </c>
      <c r="E38" s="7">
        <v>133.25</v>
      </c>
      <c r="F38" s="7">
        <v>87.77</v>
      </c>
      <c r="G38" s="7">
        <v>76.28</v>
      </c>
      <c r="H38" s="7">
        <v>75.96</v>
      </c>
      <c r="I38" s="7">
        <v>85.88</v>
      </c>
      <c r="J38" s="7">
        <v>81.72</v>
      </c>
      <c r="K38" s="7">
        <v>76.48</v>
      </c>
      <c r="L38" s="7">
        <v>82.69</v>
      </c>
      <c r="M38" s="7">
        <v>81.74</v>
      </c>
      <c r="N38" s="7">
        <v>79.57</v>
      </c>
      <c r="O38" s="7">
        <v>74.15</v>
      </c>
      <c r="P38" s="7">
        <v>73.68</v>
      </c>
      <c r="Q38" s="7">
        <f t="shared" si="0"/>
        <v>1132.9800000000002</v>
      </c>
    </row>
    <row r="39" spans="1:17" ht="12.75">
      <c r="A39" s="6">
        <v>35</v>
      </c>
      <c r="B39" s="6" t="s">
        <v>46</v>
      </c>
      <c r="C39" s="7">
        <v>297.88</v>
      </c>
      <c r="D39" s="7">
        <v>3385.42</v>
      </c>
      <c r="E39" s="7">
        <v>3425.2</v>
      </c>
      <c r="F39" s="7">
        <v>3376.24</v>
      </c>
      <c r="G39" s="7">
        <v>3570.42</v>
      </c>
      <c r="H39" s="7">
        <v>3320.74</v>
      </c>
      <c r="I39" s="7">
        <v>3185.92</v>
      </c>
      <c r="J39" s="7">
        <v>3157.02</v>
      </c>
      <c r="K39" s="7">
        <v>3316.88</v>
      </c>
      <c r="L39" s="7">
        <v>3109.11</v>
      </c>
      <c r="M39" s="7">
        <v>3622.58</v>
      </c>
      <c r="N39" s="7">
        <v>3199.42</v>
      </c>
      <c r="O39" s="7">
        <v>2801.95</v>
      </c>
      <c r="P39" s="7">
        <v>2444.68</v>
      </c>
      <c r="Q39" s="7">
        <f t="shared" si="0"/>
        <v>42213.46</v>
      </c>
    </row>
    <row r="40" spans="1:17" ht="12.75">
      <c r="A40" s="6">
        <v>36</v>
      </c>
      <c r="B40" s="6" t="s">
        <v>47</v>
      </c>
      <c r="C40" s="7">
        <v>718.12</v>
      </c>
      <c r="D40" s="7">
        <v>6900.77</v>
      </c>
      <c r="E40" s="7">
        <v>7113.71</v>
      </c>
      <c r="F40" s="7">
        <v>7062.51</v>
      </c>
      <c r="G40" s="7">
        <v>6918.65</v>
      </c>
      <c r="H40" s="7">
        <v>6494.72</v>
      </c>
      <c r="I40" s="7">
        <v>6545.91</v>
      </c>
      <c r="J40" s="7">
        <v>6521.81</v>
      </c>
      <c r="K40" s="7">
        <v>6452.86</v>
      </c>
      <c r="L40" s="7">
        <v>5932.17</v>
      </c>
      <c r="M40" s="7">
        <v>7237.92</v>
      </c>
      <c r="N40" s="7">
        <v>6083.67</v>
      </c>
      <c r="O40" s="7">
        <v>5401.27</v>
      </c>
      <c r="P40" s="7">
        <v>4849.92</v>
      </c>
      <c r="Q40" s="7">
        <f t="shared" si="0"/>
        <v>84234.01</v>
      </c>
    </row>
    <row r="41" spans="1:17" ht="12.75">
      <c r="A41" s="6">
        <v>37</v>
      </c>
      <c r="B41" s="6" t="s">
        <v>48</v>
      </c>
      <c r="C41" s="7">
        <v>652.96</v>
      </c>
      <c r="D41" s="7">
        <v>2604.16</v>
      </c>
      <c r="E41" s="7">
        <v>2799.45</v>
      </c>
      <c r="F41" s="7">
        <v>2680.75</v>
      </c>
      <c r="G41" s="7">
        <v>2726.24</v>
      </c>
      <c r="H41" s="7">
        <v>2482.66</v>
      </c>
      <c r="I41" s="7">
        <v>2557.8</v>
      </c>
      <c r="J41" s="7">
        <v>2513.46</v>
      </c>
      <c r="K41" s="7">
        <v>2383.22</v>
      </c>
      <c r="L41" s="7">
        <v>2279.95</v>
      </c>
      <c r="M41" s="7">
        <v>2937.42</v>
      </c>
      <c r="N41" s="7">
        <v>2162.38</v>
      </c>
      <c r="O41" s="7">
        <v>2058.86</v>
      </c>
      <c r="P41" s="7">
        <v>1919.15</v>
      </c>
      <c r="Q41" s="7">
        <f t="shared" si="0"/>
        <v>32758.460000000003</v>
      </c>
    </row>
    <row r="42" spans="1:17" ht="12.75">
      <c r="A42" s="6">
        <v>38</v>
      </c>
      <c r="B42" s="6" t="s">
        <v>49</v>
      </c>
      <c r="C42" s="7">
        <v>47.64</v>
      </c>
      <c r="D42" s="7">
        <v>463.63</v>
      </c>
      <c r="E42" s="7">
        <v>503.84</v>
      </c>
      <c r="F42" s="7">
        <v>518.46</v>
      </c>
      <c r="G42" s="7">
        <v>497.39</v>
      </c>
      <c r="H42" s="7">
        <v>457.4</v>
      </c>
      <c r="I42" s="7">
        <v>454.06</v>
      </c>
      <c r="J42" s="7">
        <v>511.33</v>
      </c>
      <c r="K42" s="7">
        <v>512.6</v>
      </c>
      <c r="L42" s="7">
        <v>490.12</v>
      </c>
      <c r="M42" s="7">
        <v>598.47</v>
      </c>
      <c r="N42" s="7">
        <v>475.07</v>
      </c>
      <c r="O42" s="7">
        <v>383.08</v>
      </c>
      <c r="P42" s="7">
        <v>315.44</v>
      </c>
      <c r="Q42" s="7">
        <f t="shared" si="0"/>
        <v>6228.53</v>
      </c>
    </row>
    <row r="43" spans="1:17" ht="12.75">
      <c r="A43" s="6">
        <v>39</v>
      </c>
      <c r="B43" s="6" t="s">
        <v>50</v>
      </c>
      <c r="C43" s="7">
        <v>29.29</v>
      </c>
      <c r="D43" s="7">
        <v>142.56</v>
      </c>
      <c r="E43" s="7">
        <v>114.36</v>
      </c>
      <c r="F43" s="7">
        <v>119.31</v>
      </c>
      <c r="G43" s="7">
        <v>117.88</v>
      </c>
      <c r="H43" s="7">
        <v>110.24</v>
      </c>
      <c r="I43" s="7">
        <v>106.97</v>
      </c>
      <c r="J43" s="7">
        <v>110.87</v>
      </c>
      <c r="K43" s="7">
        <v>105.62</v>
      </c>
      <c r="L43" s="7">
        <v>120.21</v>
      </c>
      <c r="M43" s="7">
        <v>165.43</v>
      </c>
      <c r="N43" s="7">
        <v>120.2</v>
      </c>
      <c r="O43" s="7">
        <v>79.62</v>
      </c>
      <c r="P43" s="7">
        <v>76.32</v>
      </c>
      <c r="Q43" s="7">
        <f t="shared" si="0"/>
        <v>1518.8799999999999</v>
      </c>
    </row>
    <row r="44" spans="1:17" ht="12.75">
      <c r="A44" s="6">
        <v>40</v>
      </c>
      <c r="B44" s="6" t="s">
        <v>51</v>
      </c>
      <c r="C44" s="7">
        <v>67.61</v>
      </c>
      <c r="D44" s="7">
        <v>245.16</v>
      </c>
      <c r="E44" s="7">
        <v>245.17</v>
      </c>
      <c r="F44" s="7">
        <v>207.24</v>
      </c>
      <c r="G44" s="7">
        <v>192.58</v>
      </c>
      <c r="H44" s="7">
        <v>210.84</v>
      </c>
      <c r="I44" s="7">
        <v>219.9</v>
      </c>
      <c r="J44" s="7">
        <v>205.1</v>
      </c>
      <c r="K44" s="7">
        <v>226.07</v>
      </c>
      <c r="L44" s="7">
        <v>180.89</v>
      </c>
      <c r="M44" s="7">
        <v>266.93</v>
      </c>
      <c r="N44" s="7">
        <v>212</v>
      </c>
      <c r="O44" s="7">
        <v>195.73</v>
      </c>
      <c r="P44" s="7">
        <v>177.02</v>
      </c>
      <c r="Q44" s="7">
        <f t="shared" si="0"/>
        <v>2852.24</v>
      </c>
    </row>
    <row r="45" spans="1:17" ht="12.75">
      <c r="A45" s="6">
        <v>41</v>
      </c>
      <c r="B45" s="6" t="s">
        <v>52</v>
      </c>
      <c r="C45" s="7">
        <v>405.49</v>
      </c>
      <c r="D45" s="7">
        <v>3580.67</v>
      </c>
      <c r="E45" s="7">
        <v>3845.11</v>
      </c>
      <c r="F45" s="7">
        <v>3694.93</v>
      </c>
      <c r="G45" s="7">
        <v>3497.1</v>
      </c>
      <c r="H45" s="7">
        <v>3308.29</v>
      </c>
      <c r="I45" s="7">
        <v>3588.02</v>
      </c>
      <c r="J45" s="7">
        <v>3315.85</v>
      </c>
      <c r="K45" s="7">
        <v>3301.63</v>
      </c>
      <c r="L45" s="7">
        <v>3086.08</v>
      </c>
      <c r="M45" s="7">
        <v>3991.98</v>
      </c>
      <c r="N45" s="7">
        <v>3244.29</v>
      </c>
      <c r="O45" s="7">
        <v>2720.1</v>
      </c>
      <c r="P45" s="7">
        <v>2372.28</v>
      </c>
      <c r="Q45" s="7">
        <f t="shared" si="0"/>
        <v>43951.82</v>
      </c>
    </row>
    <row r="46" spans="1:17" ht="12.75">
      <c r="A46" s="6">
        <v>42</v>
      </c>
      <c r="B46" s="6" t="s">
        <v>53</v>
      </c>
      <c r="C46" s="7">
        <v>293.73</v>
      </c>
      <c r="D46" s="7">
        <v>3253.59</v>
      </c>
      <c r="E46" s="7">
        <v>3494.05</v>
      </c>
      <c r="F46" s="7">
        <v>3341.02</v>
      </c>
      <c r="G46" s="7">
        <v>3408.39</v>
      </c>
      <c r="H46" s="7">
        <v>3146.57</v>
      </c>
      <c r="I46" s="7">
        <v>3129.51</v>
      </c>
      <c r="J46" s="7">
        <v>3344.59</v>
      </c>
      <c r="K46" s="7">
        <v>3477.83</v>
      </c>
      <c r="L46" s="7">
        <v>3254.09</v>
      </c>
      <c r="M46" s="7">
        <v>4107.4</v>
      </c>
      <c r="N46" s="7">
        <v>3339.68</v>
      </c>
      <c r="O46" s="7">
        <v>3014.75</v>
      </c>
      <c r="P46" s="7">
        <v>2594.53</v>
      </c>
      <c r="Q46" s="7">
        <f t="shared" si="0"/>
        <v>43199.729999999996</v>
      </c>
    </row>
    <row r="47" spans="1:17" ht="12.75">
      <c r="A47" s="6">
        <v>43</v>
      </c>
      <c r="B47" s="6" t="s">
        <v>54</v>
      </c>
      <c r="C47" s="7">
        <v>117.74</v>
      </c>
      <c r="D47" s="7">
        <v>1181.84</v>
      </c>
      <c r="E47" s="7">
        <v>1279.77</v>
      </c>
      <c r="F47" s="7">
        <v>1305.36</v>
      </c>
      <c r="G47" s="7">
        <v>1363.22</v>
      </c>
      <c r="H47" s="7">
        <v>1344.08</v>
      </c>
      <c r="I47" s="7">
        <v>1357.06</v>
      </c>
      <c r="J47" s="7">
        <v>1309.57</v>
      </c>
      <c r="K47" s="7">
        <v>1388.6</v>
      </c>
      <c r="L47" s="7">
        <v>1433.01</v>
      </c>
      <c r="M47" s="7">
        <v>1684.68</v>
      </c>
      <c r="N47" s="7">
        <v>1505.69</v>
      </c>
      <c r="O47" s="7">
        <v>1366.68</v>
      </c>
      <c r="P47" s="7">
        <v>1276.69</v>
      </c>
      <c r="Q47" s="7">
        <f t="shared" si="0"/>
        <v>17913.989999999998</v>
      </c>
    </row>
    <row r="48" spans="1:17" ht="12.75">
      <c r="A48" s="6">
        <v>44</v>
      </c>
      <c r="B48" s="6" t="s">
        <v>55</v>
      </c>
      <c r="C48" s="7">
        <v>79.58</v>
      </c>
      <c r="D48" s="7">
        <v>549.13</v>
      </c>
      <c r="E48" s="7">
        <v>576.09</v>
      </c>
      <c r="F48" s="7">
        <v>577.66</v>
      </c>
      <c r="G48" s="7">
        <v>555.96</v>
      </c>
      <c r="H48" s="7">
        <v>552.67</v>
      </c>
      <c r="I48" s="7">
        <v>571.19</v>
      </c>
      <c r="J48" s="7">
        <v>573.58</v>
      </c>
      <c r="K48" s="7">
        <v>627.51</v>
      </c>
      <c r="L48" s="7">
        <v>639.74</v>
      </c>
      <c r="M48" s="7">
        <v>741.03</v>
      </c>
      <c r="N48" s="7">
        <v>648.96</v>
      </c>
      <c r="O48" s="7">
        <v>584.93</v>
      </c>
      <c r="P48" s="7">
        <v>511.21</v>
      </c>
      <c r="Q48" s="7">
        <f t="shared" si="0"/>
        <v>7789.24</v>
      </c>
    </row>
    <row r="49" spans="1:17" ht="12.75">
      <c r="A49" s="6">
        <v>45</v>
      </c>
      <c r="B49" s="6" t="s">
        <v>56</v>
      </c>
      <c r="C49" s="7">
        <v>77.9</v>
      </c>
      <c r="D49" s="7">
        <v>775.83</v>
      </c>
      <c r="E49" s="7">
        <v>840.47</v>
      </c>
      <c r="F49" s="7">
        <v>906.12</v>
      </c>
      <c r="G49" s="7">
        <v>897.71</v>
      </c>
      <c r="H49" s="7">
        <v>835.87</v>
      </c>
      <c r="I49" s="7">
        <v>825.69</v>
      </c>
      <c r="J49" s="7">
        <v>837.94</v>
      </c>
      <c r="K49" s="7">
        <v>837.21</v>
      </c>
      <c r="L49" s="7">
        <v>821.18</v>
      </c>
      <c r="M49" s="7">
        <v>989.7</v>
      </c>
      <c r="N49" s="7">
        <v>845.39</v>
      </c>
      <c r="O49" s="7">
        <v>766.78</v>
      </c>
      <c r="P49" s="7">
        <v>701.83</v>
      </c>
      <c r="Q49" s="7">
        <f t="shared" si="0"/>
        <v>10959.62</v>
      </c>
    </row>
    <row r="50" spans="1:17" ht="12.75">
      <c r="A50" s="6">
        <v>46</v>
      </c>
      <c r="B50" s="6" t="s">
        <v>57</v>
      </c>
      <c r="C50" s="7">
        <v>205.64</v>
      </c>
      <c r="D50" s="7">
        <v>2172.94</v>
      </c>
      <c r="E50" s="7">
        <v>2286.31</v>
      </c>
      <c r="F50" s="7">
        <v>2275.46</v>
      </c>
      <c r="G50" s="7">
        <v>2271.8</v>
      </c>
      <c r="H50" s="7">
        <v>2216.32</v>
      </c>
      <c r="I50" s="7">
        <v>2288.23</v>
      </c>
      <c r="J50" s="7">
        <v>2258.37</v>
      </c>
      <c r="K50" s="7">
        <v>2285.18</v>
      </c>
      <c r="L50" s="7">
        <v>2340.48</v>
      </c>
      <c r="M50" s="7">
        <v>2742.98</v>
      </c>
      <c r="N50" s="7">
        <v>2378.38</v>
      </c>
      <c r="O50" s="7">
        <v>2266.84</v>
      </c>
      <c r="P50" s="7">
        <v>2040.2</v>
      </c>
      <c r="Q50" s="7">
        <f t="shared" si="0"/>
        <v>30029.13</v>
      </c>
    </row>
    <row r="51" spans="1:17" ht="12.75">
      <c r="A51" s="6">
        <v>47</v>
      </c>
      <c r="B51" s="6" t="s">
        <v>58</v>
      </c>
      <c r="C51" s="7">
        <v>64.02</v>
      </c>
      <c r="D51" s="7">
        <v>690</v>
      </c>
      <c r="E51" s="7">
        <v>709.51</v>
      </c>
      <c r="F51" s="7">
        <v>586.44</v>
      </c>
      <c r="G51" s="7">
        <v>616.86</v>
      </c>
      <c r="H51" s="7">
        <v>561.69</v>
      </c>
      <c r="I51" s="7">
        <v>545.92</v>
      </c>
      <c r="J51" s="7">
        <v>530.93</v>
      </c>
      <c r="K51" s="7">
        <v>516.72</v>
      </c>
      <c r="L51" s="7">
        <v>597.01</v>
      </c>
      <c r="M51" s="7">
        <v>661.08</v>
      </c>
      <c r="N51" s="7">
        <v>575.06</v>
      </c>
      <c r="O51" s="7">
        <v>464.92</v>
      </c>
      <c r="P51" s="7">
        <v>374.16</v>
      </c>
      <c r="Q51" s="7">
        <f t="shared" si="0"/>
        <v>7494.3200000000015</v>
      </c>
    </row>
    <row r="52" spans="1:17" ht="12.75">
      <c r="A52" s="6">
        <v>48</v>
      </c>
      <c r="B52" s="6" t="s">
        <v>59</v>
      </c>
      <c r="C52" s="7">
        <v>1111.96</v>
      </c>
      <c r="D52" s="7">
        <v>13519.24</v>
      </c>
      <c r="E52" s="7">
        <v>14512.17</v>
      </c>
      <c r="F52" s="7">
        <v>14598.42</v>
      </c>
      <c r="G52" s="7">
        <v>15354.35</v>
      </c>
      <c r="H52" s="7">
        <v>14569.18</v>
      </c>
      <c r="I52" s="7">
        <v>14250.62</v>
      </c>
      <c r="J52" s="7">
        <v>14614.78</v>
      </c>
      <c r="K52" s="7">
        <v>14553.93</v>
      </c>
      <c r="L52" s="7">
        <v>13333.84</v>
      </c>
      <c r="M52" s="7">
        <v>15264.5</v>
      </c>
      <c r="N52" s="7">
        <v>13373.08</v>
      </c>
      <c r="O52" s="7">
        <v>13407.09</v>
      </c>
      <c r="P52" s="7">
        <v>11696.56</v>
      </c>
      <c r="Q52" s="7">
        <f t="shared" si="0"/>
        <v>184159.71999999997</v>
      </c>
    </row>
    <row r="53" spans="1:17" ht="12.75">
      <c r="A53" s="6">
        <v>49</v>
      </c>
      <c r="B53" s="6" t="s">
        <v>60</v>
      </c>
      <c r="C53" s="7">
        <v>431</v>
      </c>
      <c r="D53" s="7">
        <v>3906.08</v>
      </c>
      <c r="E53" s="7">
        <v>4301.13</v>
      </c>
      <c r="F53" s="7">
        <v>4148.1</v>
      </c>
      <c r="G53" s="7">
        <v>4330.06</v>
      </c>
      <c r="H53" s="7">
        <v>4081.59</v>
      </c>
      <c r="I53" s="7">
        <v>4073.27</v>
      </c>
      <c r="J53" s="7">
        <v>4366.51</v>
      </c>
      <c r="K53" s="7">
        <v>4476.56</v>
      </c>
      <c r="L53" s="7">
        <v>4156.01</v>
      </c>
      <c r="M53" s="7">
        <v>5212.18</v>
      </c>
      <c r="N53" s="7">
        <v>4623.93</v>
      </c>
      <c r="O53" s="7">
        <v>4169.3</v>
      </c>
      <c r="P53" s="7">
        <v>2965.53</v>
      </c>
      <c r="Q53" s="7">
        <f t="shared" si="0"/>
        <v>55241.25</v>
      </c>
    </row>
    <row r="54" spans="1:17" ht="12.75">
      <c r="A54" s="6">
        <v>50</v>
      </c>
      <c r="B54" s="6" t="s">
        <v>61</v>
      </c>
      <c r="C54" s="7">
        <v>1222.78</v>
      </c>
      <c r="D54" s="7">
        <v>13038.43</v>
      </c>
      <c r="E54" s="7">
        <v>13750.76</v>
      </c>
      <c r="F54" s="7">
        <v>13325.51</v>
      </c>
      <c r="G54" s="7">
        <v>13726.62</v>
      </c>
      <c r="H54" s="7">
        <v>12750.86</v>
      </c>
      <c r="I54" s="7">
        <v>13039.78</v>
      </c>
      <c r="J54" s="7">
        <v>13407.94</v>
      </c>
      <c r="K54" s="7">
        <v>13721.17</v>
      </c>
      <c r="L54" s="7">
        <v>12902.38</v>
      </c>
      <c r="M54" s="7">
        <v>14635.67</v>
      </c>
      <c r="N54" s="7">
        <v>11821.53</v>
      </c>
      <c r="O54" s="7">
        <v>14509.5</v>
      </c>
      <c r="P54" s="7">
        <v>12712.2</v>
      </c>
      <c r="Q54" s="7">
        <f t="shared" si="0"/>
        <v>174565.13000000003</v>
      </c>
    </row>
    <row r="55" spans="1:17" ht="12.75">
      <c r="A55" s="6">
        <v>51</v>
      </c>
      <c r="B55" s="6" t="s">
        <v>62</v>
      </c>
      <c r="C55" s="7">
        <v>480.66</v>
      </c>
      <c r="D55" s="7">
        <v>4907.22</v>
      </c>
      <c r="E55" s="7">
        <v>5207.58</v>
      </c>
      <c r="F55" s="7">
        <v>5278.62</v>
      </c>
      <c r="G55" s="7">
        <v>5610.58</v>
      </c>
      <c r="H55" s="7">
        <v>5176.14</v>
      </c>
      <c r="I55" s="7">
        <v>5199.09</v>
      </c>
      <c r="J55" s="7">
        <v>5466.25</v>
      </c>
      <c r="K55" s="7">
        <v>5563.69</v>
      </c>
      <c r="L55" s="7">
        <v>4924.04</v>
      </c>
      <c r="M55" s="7">
        <v>7005.26</v>
      </c>
      <c r="N55" s="7">
        <v>5082.2</v>
      </c>
      <c r="O55" s="7">
        <v>4243.94</v>
      </c>
      <c r="P55" s="7">
        <v>3623.9</v>
      </c>
      <c r="Q55" s="7">
        <f t="shared" si="0"/>
        <v>67769.17</v>
      </c>
    </row>
    <row r="56" spans="1:17" ht="12.75">
      <c r="A56" s="6">
        <v>52</v>
      </c>
      <c r="B56" s="6" t="s">
        <v>63</v>
      </c>
      <c r="C56" s="7">
        <v>956.93</v>
      </c>
      <c r="D56" s="7">
        <v>7997.83</v>
      </c>
      <c r="E56" s="7">
        <v>8553.73</v>
      </c>
      <c r="F56" s="7">
        <v>8308.25</v>
      </c>
      <c r="G56" s="7">
        <v>8307.95</v>
      </c>
      <c r="H56" s="7">
        <v>8085.42</v>
      </c>
      <c r="I56" s="7">
        <v>7992.56</v>
      </c>
      <c r="J56" s="7">
        <v>8076.02</v>
      </c>
      <c r="K56" s="7">
        <v>8597.11</v>
      </c>
      <c r="L56" s="7">
        <v>8057.16</v>
      </c>
      <c r="M56" s="7">
        <v>10360.53</v>
      </c>
      <c r="N56" s="7">
        <v>8797.33</v>
      </c>
      <c r="O56" s="7">
        <v>7814.04</v>
      </c>
      <c r="P56" s="7">
        <v>7299.96</v>
      </c>
      <c r="Q56" s="7">
        <f t="shared" si="0"/>
        <v>109204.82</v>
      </c>
    </row>
    <row r="57" spans="1:17" ht="12.75">
      <c r="A57" s="6">
        <v>53</v>
      </c>
      <c r="B57" s="6" t="s">
        <v>64</v>
      </c>
      <c r="C57" s="7">
        <v>592.77</v>
      </c>
      <c r="D57" s="7">
        <v>8020.64</v>
      </c>
      <c r="E57" s="7">
        <v>7933.67</v>
      </c>
      <c r="F57" s="7">
        <v>7822.68</v>
      </c>
      <c r="G57" s="7">
        <v>7859.76</v>
      </c>
      <c r="H57" s="7">
        <v>7176.47</v>
      </c>
      <c r="I57" s="7">
        <v>7099.77</v>
      </c>
      <c r="J57" s="7">
        <v>7210.5</v>
      </c>
      <c r="K57" s="7">
        <v>7188.14</v>
      </c>
      <c r="L57" s="7">
        <v>6699.58</v>
      </c>
      <c r="M57" s="7">
        <v>8014.59</v>
      </c>
      <c r="N57" s="7">
        <v>6837.1</v>
      </c>
      <c r="O57" s="7">
        <v>6055.57</v>
      </c>
      <c r="P57" s="7">
        <v>5243.85</v>
      </c>
      <c r="Q57" s="7">
        <f t="shared" si="0"/>
        <v>93755.09000000003</v>
      </c>
    </row>
    <row r="58" spans="1:17" ht="12.75">
      <c r="A58" s="6">
        <v>54</v>
      </c>
      <c r="B58" s="6" t="s">
        <v>65</v>
      </c>
      <c r="C58" s="7">
        <v>123.09</v>
      </c>
      <c r="D58" s="7">
        <v>1075.11</v>
      </c>
      <c r="E58" s="7">
        <v>1071.38</v>
      </c>
      <c r="F58" s="7">
        <v>996.11</v>
      </c>
      <c r="G58" s="7">
        <v>945.2</v>
      </c>
      <c r="H58" s="7">
        <v>889.01</v>
      </c>
      <c r="I58" s="7">
        <v>882.1</v>
      </c>
      <c r="J58" s="7">
        <v>948.62</v>
      </c>
      <c r="K58" s="7">
        <v>935.54</v>
      </c>
      <c r="L58" s="7">
        <v>863.98</v>
      </c>
      <c r="M58" s="7">
        <v>923.07</v>
      </c>
      <c r="N58" s="7">
        <v>812.24</v>
      </c>
      <c r="O58" s="7">
        <v>679.21</v>
      </c>
      <c r="P58" s="7">
        <v>645.41</v>
      </c>
      <c r="Q58" s="7">
        <f t="shared" si="0"/>
        <v>11790.07</v>
      </c>
    </row>
    <row r="59" spans="1:17" ht="12.75">
      <c r="A59" s="6">
        <v>55</v>
      </c>
      <c r="B59" s="6" t="s">
        <v>66</v>
      </c>
      <c r="C59" s="7">
        <v>199.11</v>
      </c>
      <c r="D59" s="7">
        <v>2011.11</v>
      </c>
      <c r="E59" s="7">
        <v>2159.62</v>
      </c>
      <c r="F59" s="7">
        <v>2231.42</v>
      </c>
      <c r="G59" s="7">
        <v>2308.59</v>
      </c>
      <c r="H59" s="7">
        <v>2078.92</v>
      </c>
      <c r="I59" s="7">
        <v>2246.4</v>
      </c>
      <c r="J59" s="7">
        <v>2408.56</v>
      </c>
      <c r="K59" s="7">
        <v>2320.72</v>
      </c>
      <c r="L59" s="7">
        <v>2238.84</v>
      </c>
      <c r="M59" s="7">
        <v>2556.69</v>
      </c>
      <c r="N59" s="7">
        <v>2136.92</v>
      </c>
      <c r="O59" s="7">
        <v>2051.88</v>
      </c>
      <c r="P59" s="7">
        <v>1704.44</v>
      </c>
      <c r="Q59" s="7">
        <f t="shared" si="0"/>
        <v>28653.22</v>
      </c>
    </row>
    <row r="60" spans="1:17" ht="12.75">
      <c r="A60" s="6">
        <v>56</v>
      </c>
      <c r="B60" s="6" t="s">
        <v>67</v>
      </c>
      <c r="C60" s="7">
        <v>179.87</v>
      </c>
      <c r="D60" s="7">
        <v>3024.42</v>
      </c>
      <c r="E60" s="7">
        <v>3232.74</v>
      </c>
      <c r="F60" s="7">
        <v>3334.94</v>
      </c>
      <c r="G60" s="7">
        <v>3382.49</v>
      </c>
      <c r="H60" s="7">
        <v>3166.88</v>
      </c>
      <c r="I60" s="7">
        <v>3159.36</v>
      </c>
      <c r="J60" s="7">
        <v>3123.53</v>
      </c>
      <c r="K60" s="7">
        <v>3301.02</v>
      </c>
      <c r="L60" s="7">
        <v>2966.4</v>
      </c>
      <c r="M60" s="7">
        <v>3564.98</v>
      </c>
      <c r="N60" s="7">
        <v>2913.42</v>
      </c>
      <c r="O60" s="7">
        <v>2772.86</v>
      </c>
      <c r="P60" s="7">
        <v>1862.26</v>
      </c>
      <c r="Q60" s="7">
        <f t="shared" si="0"/>
        <v>39985.170000000006</v>
      </c>
    </row>
    <row r="61" spans="1:17" ht="12.75">
      <c r="A61" s="6">
        <v>57</v>
      </c>
      <c r="B61" s="6" t="s">
        <v>68</v>
      </c>
      <c r="C61" s="7">
        <v>228.73</v>
      </c>
      <c r="D61" s="7">
        <v>1927.73</v>
      </c>
      <c r="E61" s="7">
        <v>1888.6</v>
      </c>
      <c r="F61" s="7">
        <v>1911.5</v>
      </c>
      <c r="G61" s="7">
        <v>1877.39</v>
      </c>
      <c r="H61" s="7">
        <v>1916.21</v>
      </c>
      <c r="I61" s="7">
        <v>1902.76</v>
      </c>
      <c r="J61" s="7">
        <v>2004.41</v>
      </c>
      <c r="K61" s="7">
        <v>2071.65</v>
      </c>
      <c r="L61" s="7">
        <v>2055.46</v>
      </c>
      <c r="M61" s="7">
        <v>2119.26</v>
      </c>
      <c r="N61" s="7">
        <v>1975.88</v>
      </c>
      <c r="O61" s="7">
        <v>1835.13</v>
      </c>
      <c r="P61" s="7">
        <v>1792.51</v>
      </c>
      <c r="Q61" s="7">
        <f t="shared" si="0"/>
        <v>25507.219999999998</v>
      </c>
    </row>
    <row r="62" spans="1:17" ht="12.75">
      <c r="A62" s="6">
        <v>58</v>
      </c>
      <c r="B62" s="6" t="s">
        <v>69</v>
      </c>
      <c r="C62" s="7">
        <v>392.15</v>
      </c>
      <c r="D62" s="7">
        <v>3024.83</v>
      </c>
      <c r="E62" s="7">
        <v>3201.68</v>
      </c>
      <c r="F62" s="7">
        <v>3352.6</v>
      </c>
      <c r="G62" s="7">
        <v>3512.71</v>
      </c>
      <c r="H62" s="7">
        <v>3373.73</v>
      </c>
      <c r="I62" s="7">
        <v>3392.6</v>
      </c>
      <c r="J62" s="7">
        <v>3397.74</v>
      </c>
      <c r="K62" s="7">
        <v>3468.05</v>
      </c>
      <c r="L62" s="7">
        <v>3148.74</v>
      </c>
      <c r="M62" s="7">
        <v>3759.19</v>
      </c>
      <c r="N62" s="7">
        <v>3464.04</v>
      </c>
      <c r="O62" s="7">
        <v>3323.22</v>
      </c>
      <c r="P62" s="7">
        <v>3104.14</v>
      </c>
      <c r="Q62" s="7">
        <f t="shared" si="0"/>
        <v>43915.420000000006</v>
      </c>
    </row>
    <row r="63" spans="1:17" ht="12.75">
      <c r="A63" s="6">
        <v>59</v>
      </c>
      <c r="B63" s="6" t="s">
        <v>70</v>
      </c>
      <c r="C63" s="7">
        <v>408.17</v>
      </c>
      <c r="D63" s="7">
        <v>4417.67</v>
      </c>
      <c r="E63" s="7">
        <v>4967.57</v>
      </c>
      <c r="F63" s="7">
        <v>5069.82</v>
      </c>
      <c r="G63" s="7">
        <v>5389.85</v>
      </c>
      <c r="H63" s="7">
        <v>5120.31</v>
      </c>
      <c r="I63" s="7">
        <v>5265.8</v>
      </c>
      <c r="J63" s="7">
        <v>5500.52</v>
      </c>
      <c r="K63" s="7">
        <v>5766.61</v>
      </c>
      <c r="L63" s="7">
        <v>5490.89</v>
      </c>
      <c r="M63" s="7">
        <v>6462.57</v>
      </c>
      <c r="N63" s="7">
        <v>5653.27</v>
      </c>
      <c r="O63" s="7">
        <v>4955.93</v>
      </c>
      <c r="P63" s="7">
        <v>4445.94</v>
      </c>
      <c r="Q63" s="7">
        <f t="shared" si="0"/>
        <v>68914.92</v>
      </c>
    </row>
    <row r="64" spans="1:17" ht="12.75">
      <c r="A64" s="6">
        <v>60</v>
      </c>
      <c r="B64" s="6" t="s">
        <v>71</v>
      </c>
      <c r="C64" s="7">
        <v>29.88</v>
      </c>
      <c r="D64" s="7">
        <v>574.73</v>
      </c>
      <c r="E64" s="7">
        <v>569.56</v>
      </c>
      <c r="F64" s="7">
        <v>615.13</v>
      </c>
      <c r="G64" s="7">
        <v>615.3</v>
      </c>
      <c r="H64" s="7">
        <v>618.3</v>
      </c>
      <c r="I64" s="7">
        <v>586.45</v>
      </c>
      <c r="J64" s="7">
        <v>611.87</v>
      </c>
      <c r="K64" s="7">
        <v>649.85</v>
      </c>
      <c r="L64" s="7">
        <v>575.83</v>
      </c>
      <c r="M64" s="7">
        <v>648.15</v>
      </c>
      <c r="N64" s="7">
        <v>570.9</v>
      </c>
      <c r="O64" s="7">
        <v>479.77</v>
      </c>
      <c r="P64" s="7">
        <v>460.64</v>
      </c>
      <c r="Q64" s="7">
        <f t="shared" si="0"/>
        <v>7606.36</v>
      </c>
    </row>
    <row r="65" spans="1:17" ht="12.75">
      <c r="A65" s="6">
        <v>61</v>
      </c>
      <c r="B65" s="6" t="s">
        <v>72</v>
      </c>
      <c r="C65" s="7">
        <v>63.98</v>
      </c>
      <c r="D65" s="7">
        <v>490.5</v>
      </c>
      <c r="E65" s="7">
        <v>510.87</v>
      </c>
      <c r="F65" s="7">
        <v>479.82</v>
      </c>
      <c r="G65" s="7">
        <v>463.24</v>
      </c>
      <c r="H65" s="7">
        <v>459.83</v>
      </c>
      <c r="I65" s="7">
        <v>431.05</v>
      </c>
      <c r="J65" s="7">
        <v>432.32</v>
      </c>
      <c r="K65" s="7">
        <v>473.22</v>
      </c>
      <c r="L65" s="7">
        <v>458.48</v>
      </c>
      <c r="M65" s="7">
        <v>517.02</v>
      </c>
      <c r="N65" s="7">
        <v>433.49</v>
      </c>
      <c r="O65" s="7">
        <v>414.78</v>
      </c>
      <c r="P65" s="7">
        <v>369.22</v>
      </c>
      <c r="Q65" s="7">
        <f t="shared" si="0"/>
        <v>5997.82</v>
      </c>
    </row>
    <row r="66" spans="1:17" ht="12.75">
      <c r="A66" s="6">
        <v>62</v>
      </c>
      <c r="B66" s="6" t="s">
        <v>73</v>
      </c>
      <c r="C66" s="7">
        <v>24.55</v>
      </c>
      <c r="D66" s="7">
        <v>264.82</v>
      </c>
      <c r="E66" s="7">
        <v>253.2</v>
      </c>
      <c r="F66" s="7">
        <v>244.02</v>
      </c>
      <c r="G66" s="7">
        <v>221.86</v>
      </c>
      <c r="H66" s="7">
        <v>222.99</v>
      </c>
      <c r="I66" s="7">
        <v>228.58</v>
      </c>
      <c r="J66" s="7">
        <v>220.07</v>
      </c>
      <c r="K66" s="7">
        <v>226.36</v>
      </c>
      <c r="L66" s="7">
        <v>200.29</v>
      </c>
      <c r="M66" s="7">
        <v>275.39</v>
      </c>
      <c r="N66" s="7">
        <v>196.74</v>
      </c>
      <c r="O66" s="7">
        <v>146.16</v>
      </c>
      <c r="P66" s="7">
        <v>130.05</v>
      </c>
      <c r="Q66" s="7">
        <f t="shared" si="0"/>
        <v>2855.08</v>
      </c>
    </row>
    <row r="67" spans="1:17" ht="12.75">
      <c r="A67" s="6">
        <v>63</v>
      </c>
      <c r="B67" s="6" t="s">
        <v>74</v>
      </c>
      <c r="C67" s="7">
        <v>11.03</v>
      </c>
      <c r="D67" s="7">
        <v>209</v>
      </c>
      <c r="E67" s="7">
        <v>209.01</v>
      </c>
      <c r="F67" s="7">
        <v>205.16</v>
      </c>
      <c r="G67" s="7">
        <v>183.38</v>
      </c>
      <c r="H67" s="7">
        <v>174.8</v>
      </c>
      <c r="I67" s="7">
        <v>185.19</v>
      </c>
      <c r="J67" s="7">
        <v>185.55</v>
      </c>
      <c r="K67" s="7">
        <v>181.34</v>
      </c>
      <c r="L67" s="7">
        <v>169.61</v>
      </c>
      <c r="M67" s="7">
        <v>225.54</v>
      </c>
      <c r="N67" s="7">
        <v>161.96</v>
      </c>
      <c r="O67" s="7">
        <v>113.7</v>
      </c>
      <c r="P67" s="7">
        <v>110.59</v>
      </c>
      <c r="Q67" s="7">
        <f t="shared" si="0"/>
        <v>2325.8599999999997</v>
      </c>
    </row>
    <row r="68" spans="1:17" ht="12.75">
      <c r="A68" s="6">
        <v>64</v>
      </c>
      <c r="B68" s="6" t="s">
        <v>75</v>
      </c>
      <c r="C68" s="7">
        <v>404.81</v>
      </c>
      <c r="D68" s="7">
        <v>5000.19</v>
      </c>
      <c r="E68" s="7">
        <v>5175.31</v>
      </c>
      <c r="F68" s="7">
        <v>5070.28</v>
      </c>
      <c r="G68" s="7">
        <v>5282.32</v>
      </c>
      <c r="H68" s="7">
        <v>5134.2</v>
      </c>
      <c r="I68" s="7">
        <v>5167.57</v>
      </c>
      <c r="J68" s="7">
        <v>5107.05</v>
      </c>
      <c r="K68" s="7">
        <v>5368.91</v>
      </c>
      <c r="L68" s="7">
        <v>5070.58</v>
      </c>
      <c r="M68" s="7">
        <v>6274.62</v>
      </c>
      <c r="N68" s="7">
        <v>5431.76</v>
      </c>
      <c r="O68" s="7">
        <v>4668.85</v>
      </c>
      <c r="P68" s="7">
        <v>3999.39</v>
      </c>
      <c r="Q68" s="7">
        <f t="shared" si="0"/>
        <v>67155.84000000001</v>
      </c>
    </row>
    <row r="69" spans="1:17" ht="12.75">
      <c r="A69" s="6">
        <v>65</v>
      </c>
      <c r="B69" s="6" t="s">
        <v>76</v>
      </c>
      <c r="C69" s="7">
        <v>207.47</v>
      </c>
      <c r="D69" s="7">
        <v>417.86</v>
      </c>
      <c r="E69" s="7">
        <v>439.13</v>
      </c>
      <c r="F69" s="7">
        <v>383.92</v>
      </c>
      <c r="G69" s="7">
        <v>388.82</v>
      </c>
      <c r="H69" s="7">
        <v>371.04</v>
      </c>
      <c r="I69" s="7">
        <v>359.83</v>
      </c>
      <c r="J69" s="7">
        <v>422.39</v>
      </c>
      <c r="K69" s="7">
        <v>369.16</v>
      </c>
      <c r="L69" s="7">
        <v>383.76</v>
      </c>
      <c r="M69" s="7">
        <v>456.3</v>
      </c>
      <c r="N69" s="7">
        <v>326.83</v>
      </c>
      <c r="O69" s="7">
        <v>243.23</v>
      </c>
      <c r="P69" s="7">
        <v>254.55</v>
      </c>
      <c r="Q69" s="7">
        <f t="shared" si="0"/>
        <v>5024.29</v>
      </c>
    </row>
    <row r="70" spans="1:17" ht="12.75">
      <c r="A70" s="6">
        <v>66</v>
      </c>
      <c r="B70" s="6" t="s">
        <v>77</v>
      </c>
      <c r="C70" s="7">
        <v>58.37</v>
      </c>
      <c r="D70" s="7">
        <v>603.42</v>
      </c>
      <c r="E70" s="7">
        <v>635.78</v>
      </c>
      <c r="F70" s="7">
        <v>550.83</v>
      </c>
      <c r="G70" s="7">
        <v>539.91</v>
      </c>
      <c r="H70" s="7">
        <v>507.2</v>
      </c>
      <c r="I70" s="7">
        <v>524.83</v>
      </c>
      <c r="J70" s="7">
        <v>523.89</v>
      </c>
      <c r="K70" s="7">
        <v>561.55</v>
      </c>
      <c r="L70" s="7">
        <v>528.67</v>
      </c>
      <c r="M70" s="7">
        <v>629.91</v>
      </c>
      <c r="N70" s="7">
        <v>493.99</v>
      </c>
      <c r="O70" s="7">
        <v>466.23</v>
      </c>
      <c r="P70" s="7">
        <v>388.95</v>
      </c>
      <c r="Q70" s="7">
        <f aca="true" t="shared" si="1" ref="Q70:Q78">SUM(C70:P70)</f>
        <v>7013.53</v>
      </c>
    </row>
    <row r="71" spans="1:17" ht="12.75">
      <c r="A71" s="6">
        <v>67</v>
      </c>
      <c r="B71" s="6" t="s">
        <v>78</v>
      </c>
      <c r="C71" s="7">
        <v>58.76</v>
      </c>
      <c r="D71" s="7">
        <v>253.85</v>
      </c>
      <c r="E71" s="7">
        <v>291.32</v>
      </c>
      <c r="F71" s="7">
        <v>276.53</v>
      </c>
      <c r="G71" s="7">
        <v>260.78</v>
      </c>
      <c r="H71" s="7">
        <v>269.08</v>
      </c>
      <c r="I71" s="7">
        <v>254.51</v>
      </c>
      <c r="J71" s="7">
        <v>286.98</v>
      </c>
      <c r="K71" s="7">
        <v>290.61</v>
      </c>
      <c r="L71" s="7">
        <v>309.72</v>
      </c>
      <c r="M71" s="7">
        <v>346.95</v>
      </c>
      <c r="N71" s="7">
        <v>306.89</v>
      </c>
      <c r="O71" s="7">
        <v>234.2</v>
      </c>
      <c r="P71" s="7">
        <v>221.37</v>
      </c>
      <c r="Q71" s="7">
        <f t="shared" si="1"/>
        <v>3661.5499999999997</v>
      </c>
    </row>
    <row r="72" spans="1:17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1.68</v>
      </c>
      <c r="K72" s="7">
        <v>21</v>
      </c>
      <c r="L72" s="7">
        <v>39.28</v>
      </c>
      <c r="M72" s="7">
        <v>254.15</v>
      </c>
      <c r="N72" s="7">
        <v>119.64</v>
      </c>
      <c r="O72" s="7">
        <v>64.7</v>
      </c>
      <c r="P72" s="7">
        <v>32.32</v>
      </c>
      <c r="Q72" s="7">
        <f t="shared" si="1"/>
        <v>532.77</v>
      </c>
    </row>
    <row r="73" spans="1:17" ht="12.75">
      <c r="A73" s="6">
        <v>69</v>
      </c>
      <c r="B73" s="6" t="s">
        <v>80</v>
      </c>
      <c r="C73" s="7">
        <v>0</v>
      </c>
      <c r="D73" s="7">
        <v>34</v>
      </c>
      <c r="E73" s="7">
        <v>33</v>
      </c>
      <c r="F73" s="7">
        <v>34</v>
      </c>
      <c r="G73" s="7">
        <v>32</v>
      </c>
      <c r="H73" s="7">
        <v>35.29</v>
      </c>
      <c r="I73" s="7">
        <v>22.1</v>
      </c>
      <c r="J73" s="7">
        <v>35.51</v>
      </c>
      <c r="K73" s="7">
        <v>47.83</v>
      </c>
      <c r="L73" s="7">
        <v>49.27</v>
      </c>
      <c r="M73" s="7">
        <v>48</v>
      </c>
      <c r="N73" s="7">
        <v>50</v>
      </c>
      <c r="O73" s="7">
        <v>38</v>
      </c>
      <c r="P73" s="7">
        <v>41</v>
      </c>
      <c r="Q73" s="7">
        <f t="shared" si="1"/>
        <v>499.99999999999994</v>
      </c>
    </row>
    <row r="74" spans="1:17" ht="12.75">
      <c r="A74" s="6">
        <v>70</v>
      </c>
      <c r="B74" s="6" t="s">
        <v>84</v>
      </c>
      <c r="C74" s="7">
        <v>0</v>
      </c>
      <c r="D74" s="7">
        <v>65.5</v>
      </c>
      <c r="E74" s="7">
        <v>71</v>
      </c>
      <c r="F74" s="7">
        <v>73.5</v>
      </c>
      <c r="G74" s="7">
        <v>68</v>
      </c>
      <c r="H74" s="7">
        <v>73</v>
      </c>
      <c r="I74" s="7">
        <v>72</v>
      </c>
      <c r="J74" s="7">
        <v>74</v>
      </c>
      <c r="K74" s="7">
        <v>76</v>
      </c>
      <c r="L74" s="7">
        <v>74</v>
      </c>
      <c r="M74" s="7">
        <v>30</v>
      </c>
      <c r="N74" s="7">
        <v>17</v>
      </c>
      <c r="O74" s="7">
        <v>18</v>
      </c>
      <c r="P74" s="7">
        <v>6.84</v>
      </c>
      <c r="Q74" s="7">
        <f t="shared" si="1"/>
        <v>718.84</v>
      </c>
    </row>
    <row r="75" spans="1:17" ht="12.75">
      <c r="A75" s="6">
        <v>71</v>
      </c>
      <c r="B75" s="6" t="s">
        <v>85</v>
      </c>
      <c r="C75" s="7">
        <v>0</v>
      </c>
      <c r="D75" s="7">
        <v>109.53</v>
      </c>
      <c r="E75" s="7">
        <v>104.28</v>
      </c>
      <c r="F75" s="7">
        <v>103.04</v>
      </c>
      <c r="G75" s="7">
        <v>103.14</v>
      </c>
      <c r="H75" s="7">
        <v>100.14</v>
      </c>
      <c r="I75" s="7">
        <v>99.86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f t="shared" si="1"/>
        <v>619.99</v>
      </c>
    </row>
    <row r="76" spans="1:17" ht="12.75">
      <c r="A76" s="6">
        <v>72</v>
      </c>
      <c r="B76" s="6" t="s">
        <v>86</v>
      </c>
      <c r="C76" s="7">
        <v>0</v>
      </c>
      <c r="D76" s="7">
        <v>76.17</v>
      </c>
      <c r="E76" s="7">
        <v>96.34</v>
      </c>
      <c r="F76" s="7">
        <v>92.53</v>
      </c>
      <c r="G76" s="7">
        <v>95.02</v>
      </c>
      <c r="H76" s="7">
        <v>79.87</v>
      </c>
      <c r="I76" s="7">
        <v>84.16</v>
      </c>
      <c r="J76" s="7">
        <v>156.77</v>
      </c>
      <c r="K76" s="7">
        <v>154.74</v>
      </c>
      <c r="L76" s="7">
        <v>162.79</v>
      </c>
      <c r="M76" s="7">
        <v>169.29</v>
      </c>
      <c r="N76" s="7">
        <v>156.02</v>
      </c>
      <c r="O76" s="7">
        <v>154.01</v>
      </c>
      <c r="P76" s="7">
        <v>131.29</v>
      </c>
      <c r="Q76" s="7">
        <f t="shared" si="1"/>
        <v>1608.9999999999998</v>
      </c>
    </row>
    <row r="77" spans="1:17" ht="12.75">
      <c r="A77" s="6">
        <v>73</v>
      </c>
      <c r="B77" s="6" t="s">
        <v>87</v>
      </c>
      <c r="C77" s="7">
        <v>0</v>
      </c>
      <c r="D77" s="7">
        <v>54</v>
      </c>
      <c r="E77" s="7">
        <v>54</v>
      </c>
      <c r="F77" s="7">
        <v>54</v>
      </c>
      <c r="G77" s="7">
        <v>54</v>
      </c>
      <c r="H77" s="7">
        <v>62</v>
      </c>
      <c r="I77" s="7">
        <v>66</v>
      </c>
      <c r="J77" s="7">
        <v>110</v>
      </c>
      <c r="K77" s="7">
        <v>111</v>
      </c>
      <c r="L77" s="7">
        <v>110</v>
      </c>
      <c r="M77" s="7">
        <v>133</v>
      </c>
      <c r="N77" s="7">
        <v>130</v>
      </c>
      <c r="O77" s="7">
        <v>122</v>
      </c>
      <c r="P77" s="7">
        <v>115</v>
      </c>
      <c r="Q77" s="7">
        <f t="shared" si="1"/>
        <v>1175</v>
      </c>
    </row>
    <row r="78" spans="1:17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37.43</v>
      </c>
      <c r="K78" s="7">
        <v>154.35</v>
      </c>
      <c r="L78" s="7">
        <v>404.86</v>
      </c>
      <c r="M78" s="7">
        <v>522.64</v>
      </c>
      <c r="N78" s="7">
        <v>1108.91</v>
      </c>
      <c r="O78" s="7">
        <v>1462.76</v>
      </c>
      <c r="P78" s="7">
        <v>2275.65</v>
      </c>
      <c r="Q78" s="7">
        <f t="shared" si="1"/>
        <v>5966.6</v>
      </c>
    </row>
    <row r="80" spans="2:17" ht="12.75">
      <c r="B80" s="6" t="s">
        <v>12</v>
      </c>
      <c r="C80" s="7">
        <f>SUM(C5:C78)</f>
        <v>21195.679999999997</v>
      </c>
      <c r="D80" s="7">
        <f aca="true" t="shared" si="2" ref="D80:Q80">SUM(D5:D78)</f>
        <v>203350.45</v>
      </c>
      <c r="E80" s="7">
        <f t="shared" si="2"/>
        <v>215548.59000000005</v>
      </c>
      <c r="F80" s="7">
        <f t="shared" si="2"/>
        <v>213254.53000000003</v>
      </c>
      <c r="G80" s="7">
        <f t="shared" si="2"/>
        <v>219284.70999999996</v>
      </c>
      <c r="H80" s="7">
        <f t="shared" si="2"/>
        <v>206395.65000000005</v>
      </c>
      <c r="I80" s="7">
        <f t="shared" si="2"/>
        <v>206321.20999999993</v>
      </c>
      <c r="J80" s="7">
        <f t="shared" si="2"/>
        <v>211025.33000000002</v>
      </c>
      <c r="K80" s="7">
        <f t="shared" si="2"/>
        <v>215092.09</v>
      </c>
      <c r="L80" s="7">
        <f t="shared" si="2"/>
        <v>199820.28999999995</v>
      </c>
      <c r="M80" s="7">
        <f t="shared" si="2"/>
        <v>238713.58000000005</v>
      </c>
      <c r="N80" s="7">
        <f t="shared" si="2"/>
        <v>206372.36</v>
      </c>
      <c r="O80" s="7">
        <f t="shared" si="2"/>
        <v>192708.13000000003</v>
      </c>
      <c r="P80" s="7">
        <f t="shared" si="2"/>
        <v>171676.10000000006</v>
      </c>
      <c r="Q80" s="7">
        <f t="shared" si="2"/>
        <v>2720758.699999999</v>
      </c>
    </row>
    <row r="82" ht="12.75">
      <c r="Q82" s="6" t="b">
        <f>Q80='Final FTE By Prog'!M80</f>
        <v>1</v>
      </c>
    </row>
  </sheetData>
  <sheetProtection sheet="1" objects="1" scenarios="1"/>
  <printOptions/>
  <pageMargins left="0.75" right="0.75" top="1" bottom="1" header="0.5" footer="0.5"/>
  <pageSetup fitToHeight="2" fitToWidth="1" horizontalDpi="300" verticalDpi="300" orientation="landscape" scale="61" r:id="rId1"/>
  <headerFooter alignWithMargins="0">
    <oddHeader>&amp;CFTE Forecast for 2006-07 by District by Grade
as of 4/19/06</oddHeader>
    <oddFooter>&amp;C&amp;10-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BX8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88671875" defaultRowHeight="15"/>
  <cols>
    <col min="1" max="1" width="3.10546875" style="6" customWidth="1"/>
    <col min="2" max="2" width="15.4453125" style="6" bestFit="1" customWidth="1"/>
    <col min="3" max="16" width="9.10546875" style="6" bestFit="1" customWidth="1"/>
    <col min="17" max="17" width="8.4453125" style="6" bestFit="1" customWidth="1"/>
    <col min="18" max="18" width="7.99609375" style="6" bestFit="1" customWidth="1"/>
    <col min="19" max="19" width="7.4453125" style="6" bestFit="1" customWidth="1"/>
    <col min="20" max="22" width="7.99609375" style="6" bestFit="1" customWidth="1"/>
    <col min="23" max="24" width="7.4453125" style="6" bestFit="1" customWidth="1"/>
    <col min="25" max="25" width="7.99609375" style="6" bestFit="1" customWidth="1"/>
    <col min="26" max="27" width="7.10546875" style="6" bestFit="1" customWidth="1"/>
    <col min="28" max="30" width="7.88671875" style="6" bestFit="1" customWidth="1"/>
    <col min="31" max="31" width="8.3359375" style="6" bestFit="1" customWidth="1"/>
    <col min="32" max="32" width="7.10546875" style="6" bestFit="1" customWidth="1"/>
    <col min="33" max="41" width="6.88671875" style="6" bestFit="1" customWidth="1"/>
    <col min="42" max="44" width="7.88671875" style="6" bestFit="1" customWidth="1"/>
    <col min="45" max="48" width="8.10546875" style="6" bestFit="1" customWidth="1"/>
    <col min="49" max="49" width="8.3359375" style="6" bestFit="1" customWidth="1"/>
    <col min="50" max="62" width="8.99609375" style="6" bestFit="1" customWidth="1"/>
    <col min="63" max="67" width="8.10546875" style="6" bestFit="1" customWidth="1"/>
    <col min="68" max="70" width="7.10546875" style="6" bestFit="1" customWidth="1"/>
    <col min="71" max="71" width="6.77734375" style="6" bestFit="1" customWidth="1"/>
    <col min="72" max="72" width="7.10546875" style="6" bestFit="1" customWidth="1"/>
    <col min="73" max="75" width="7.77734375" style="6" bestFit="1" customWidth="1"/>
    <col min="76" max="76" width="9.5546875" style="6" bestFit="1" customWidth="1"/>
    <col min="77" max="16384" width="8.88671875" style="6" customWidth="1"/>
  </cols>
  <sheetData>
    <row r="2" spans="3:75" ht="12.75">
      <c r="C2" s="8" t="str">
        <f>LEFT(C4,3)</f>
        <v>111</v>
      </c>
      <c r="D2" s="8" t="str">
        <f aca="true" t="shared" si="0" ref="D2:BO2">LEFT(D4,3)</f>
        <v>111</v>
      </c>
      <c r="E2" s="8" t="str">
        <f t="shared" si="0"/>
        <v>111</v>
      </c>
      <c r="F2" s="8" t="str">
        <f t="shared" si="0"/>
        <v>111</v>
      </c>
      <c r="G2" s="8" t="str">
        <f t="shared" si="0"/>
        <v>111</v>
      </c>
      <c r="H2" s="8" t="str">
        <f t="shared" si="0"/>
        <v>112</v>
      </c>
      <c r="I2" s="8" t="str">
        <f t="shared" si="0"/>
        <v>112</v>
      </c>
      <c r="J2" s="8" t="str">
        <f t="shared" si="0"/>
        <v>112</v>
      </c>
      <c r="K2" s="8" t="str">
        <f t="shared" si="0"/>
        <v>112</v>
      </c>
      <c r="L2" s="8" t="str">
        <f t="shared" si="0"/>
        <v>112</v>
      </c>
      <c r="M2" s="8" t="str">
        <f t="shared" si="0"/>
        <v>113</v>
      </c>
      <c r="N2" s="8" t="str">
        <f t="shared" si="0"/>
        <v>113</v>
      </c>
      <c r="O2" s="8" t="str">
        <f t="shared" si="0"/>
        <v>113</v>
      </c>
      <c r="P2" s="8" t="str">
        <f t="shared" si="0"/>
        <v>113</v>
      </c>
      <c r="Q2" s="8" t="str">
        <f t="shared" si="0"/>
        <v>254</v>
      </c>
      <c r="R2" s="8" t="str">
        <f t="shared" si="0"/>
        <v>254</v>
      </c>
      <c r="S2" s="8" t="str">
        <f t="shared" si="0"/>
        <v>254</v>
      </c>
      <c r="T2" s="8" t="str">
        <f t="shared" si="0"/>
        <v>254</v>
      </c>
      <c r="U2" s="8" t="str">
        <f t="shared" si="0"/>
        <v>254</v>
      </c>
      <c r="V2" s="8" t="str">
        <f t="shared" si="0"/>
        <v>254</v>
      </c>
      <c r="W2" s="8" t="str">
        <f t="shared" si="0"/>
        <v>254</v>
      </c>
      <c r="X2" s="8" t="str">
        <f t="shared" si="0"/>
        <v>254</v>
      </c>
      <c r="Y2" s="8" t="str">
        <f t="shared" si="0"/>
        <v>254</v>
      </c>
      <c r="Z2" s="8" t="str">
        <f t="shared" si="0"/>
        <v>254</v>
      </c>
      <c r="AA2" s="8" t="str">
        <f t="shared" si="0"/>
        <v>254</v>
      </c>
      <c r="AB2" s="8" t="str">
        <f t="shared" si="0"/>
        <v>254</v>
      </c>
      <c r="AC2" s="8" t="str">
        <f t="shared" si="0"/>
        <v>254</v>
      </c>
      <c r="AD2" s="8" t="str">
        <f t="shared" si="0"/>
        <v>254</v>
      </c>
      <c r="AE2" s="8" t="str">
        <f t="shared" si="0"/>
        <v>255</v>
      </c>
      <c r="AF2" s="8" t="str">
        <f t="shared" si="0"/>
        <v>255</v>
      </c>
      <c r="AG2" s="8" t="str">
        <f t="shared" si="0"/>
        <v>255</v>
      </c>
      <c r="AH2" s="8" t="str">
        <f t="shared" si="0"/>
        <v>255</v>
      </c>
      <c r="AI2" s="8" t="str">
        <f t="shared" si="0"/>
        <v>255</v>
      </c>
      <c r="AJ2" s="8" t="str">
        <f t="shared" si="0"/>
        <v>255</v>
      </c>
      <c r="AK2" s="8" t="str">
        <f t="shared" si="0"/>
        <v>255</v>
      </c>
      <c r="AL2" s="8" t="str">
        <f t="shared" si="0"/>
        <v>255</v>
      </c>
      <c r="AM2" s="8" t="str">
        <f t="shared" si="0"/>
        <v>255</v>
      </c>
      <c r="AN2" s="8" t="str">
        <f t="shared" si="0"/>
        <v>255</v>
      </c>
      <c r="AO2" s="8" t="str">
        <f t="shared" si="0"/>
        <v>255</v>
      </c>
      <c r="AP2" s="8" t="str">
        <f t="shared" si="0"/>
        <v>255</v>
      </c>
      <c r="AQ2" s="8" t="str">
        <f t="shared" si="0"/>
        <v>255</v>
      </c>
      <c r="AR2" s="8" t="str">
        <f t="shared" si="0"/>
        <v>255</v>
      </c>
      <c r="AS2" s="8" t="str">
        <f t="shared" si="0"/>
        <v>300</v>
      </c>
      <c r="AT2" s="8" t="str">
        <f t="shared" si="0"/>
        <v>300</v>
      </c>
      <c r="AU2" s="8" t="str">
        <f t="shared" si="0"/>
        <v>300</v>
      </c>
      <c r="AV2" s="8" t="str">
        <f t="shared" si="0"/>
        <v>300</v>
      </c>
      <c r="AW2" s="8" t="str">
        <f t="shared" si="0"/>
        <v>101</v>
      </c>
      <c r="AX2" s="8" t="str">
        <f t="shared" si="0"/>
        <v>101</v>
      </c>
      <c r="AY2" s="8" t="str">
        <f t="shared" si="0"/>
        <v>101</v>
      </c>
      <c r="AZ2" s="8" t="str">
        <f t="shared" si="0"/>
        <v>101</v>
      </c>
      <c r="BA2" s="8" t="str">
        <f t="shared" si="0"/>
        <v>101</v>
      </c>
      <c r="BB2" s="8" t="str">
        <f t="shared" si="0"/>
        <v>102</v>
      </c>
      <c r="BC2" s="8" t="str">
        <f t="shared" si="0"/>
        <v>102</v>
      </c>
      <c r="BD2" s="8" t="str">
        <f t="shared" si="0"/>
        <v>102</v>
      </c>
      <c r="BE2" s="8" t="str">
        <f t="shared" si="0"/>
        <v>102</v>
      </c>
      <c r="BF2" s="8" t="str">
        <f t="shared" si="0"/>
        <v>102</v>
      </c>
      <c r="BG2" s="8" t="str">
        <f t="shared" si="0"/>
        <v>103</v>
      </c>
      <c r="BH2" s="8" t="str">
        <f t="shared" si="0"/>
        <v>103</v>
      </c>
      <c r="BI2" s="8" t="str">
        <f t="shared" si="0"/>
        <v>103</v>
      </c>
      <c r="BJ2" s="8" t="str">
        <f t="shared" si="0"/>
        <v>103</v>
      </c>
      <c r="BK2" s="8" t="str">
        <f t="shared" si="0"/>
        <v>130</v>
      </c>
      <c r="BL2" s="8" t="str">
        <f t="shared" si="0"/>
        <v>130</v>
      </c>
      <c r="BM2" s="8" t="str">
        <f t="shared" si="0"/>
        <v>130</v>
      </c>
      <c r="BN2" s="8" t="str">
        <f t="shared" si="0"/>
        <v>130</v>
      </c>
      <c r="BO2" s="8" t="str">
        <f t="shared" si="0"/>
        <v>130</v>
      </c>
      <c r="BP2" s="8" t="str">
        <f aca="true" t="shared" si="1" ref="BP2:BW2">LEFT(BP4,3)</f>
        <v>130</v>
      </c>
      <c r="BQ2" s="8" t="str">
        <f t="shared" si="1"/>
        <v>130</v>
      </c>
      <c r="BR2" s="8" t="str">
        <f t="shared" si="1"/>
        <v>130</v>
      </c>
      <c r="BS2" s="8" t="str">
        <f t="shared" si="1"/>
        <v>130</v>
      </c>
      <c r="BT2" s="8" t="str">
        <f t="shared" si="1"/>
        <v>130</v>
      </c>
      <c r="BU2" s="8" t="str">
        <f t="shared" si="1"/>
        <v>130</v>
      </c>
      <c r="BV2" s="8" t="str">
        <f t="shared" si="1"/>
        <v>130</v>
      </c>
      <c r="BW2" s="8" t="str">
        <f t="shared" si="1"/>
        <v>130</v>
      </c>
    </row>
    <row r="3" spans="3:75" ht="12.75">
      <c r="C3" s="8" t="str">
        <f>MID(C4,FIND("G",C4,1)+1,LEN(C4))</f>
        <v>PK</v>
      </c>
      <c r="D3" s="8" t="str">
        <f aca="true" t="shared" si="2" ref="D3:BO3">MID(D4,FIND("G",D4,1)+1,LEN(D4))</f>
        <v>K</v>
      </c>
      <c r="E3" s="8" t="str">
        <f t="shared" si="2"/>
        <v>1</v>
      </c>
      <c r="F3" s="8" t="str">
        <f t="shared" si="2"/>
        <v>2</v>
      </c>
      <c r="G3" s="8" t="str">
        <f t="shared" si="2"/>
        <v>3</v>
      </c>
      <c r="H3" s="8" t="str">
        <f t="shared" si="2"/>
        <v>4</v>
      </c>
      <c r="I3" s="8" t="str">
        <f t="shared" si="2"/>
        <v>5</v>
      </c>
      <c r="J3" s="8" t="str">
        <f t="shared" si="2"/>
        <v>6</v>
      </c>
      <c r="K3" s="8" t="str">
        <f t="shared" si="2"/>
        <v>7</v>
      </c>
      <c r="L3" s="8" t="str">
        <f t="shared" si="2"/>
        <v>8</v>
      </c>
      <c r="M3" s="8" t="str">
        <f t="shared" si="2"/>
        <v>9</v>
      </c>
      <c r="N3" s="8" t="str">
        <f t="shared" si="2"/>
        <v>10</v>
      </c>
      <c r="O3" s="8" t="str">
        <f t="shared" si="2"/>
        <v>11</v>
      </c>
      <c r="P3" s="8" t="str">
        <f t="shared" si="2"/>
        <v>12</v>
      </c>
      <c r="Q3" s="8" t="str">
        <f t="shared" si="2"/>
        <v>PK</v>
      </c>
      <c r="R3" s="8" t="str">
        <f t="shared" si="2"/>
        <v>K</v>
      </c>
      <c r="S3" s="8" t="str">
        <f t="shared" si="2"/>
        <v>1</v>
      </c>
      <c r="T3" s="8" t="str">
        <f t="shared" si="2"/>
        <v>2</v>
      </c>
      <c r="U3" s="8" t="str">
        <f t="shared" si="2"/>
        <v>3</v>
      </c>
      <c r="V3" s="8" t="str">
        <f t="shared" si="2"/>
        <v>4</v>
      </c>
      <c r="W3" s="8" t="str">
        <f t="shared" si="2"/>
        <v>5</v>
      </c>
      <c r="X3" s="8" t="str">
        <f t="shared" si="2"/>
        <v>6</v>
      </c>
      <c r="Y3" s="8" t="str">
        <f t="shared" si="2"/>
        <v>7</v>
      </c>
      <c r="Z3" s="8" t="str">
        <f t="shared" si="2"/>
        <v>8</v>
      </c>
      <c r="AA3" s="8" t="str">
        <f t="shared" si="2"/>
        <v>9</v>
      </c>
      <c r="AB3" s="8" t="str">
        <f t="shared" si="2"/>
        <v>10</v>
      </c>
      <c r="AC3" s="8" t="str">
        <f t="shared" si="2"/>
        <v>11</v>
      </c>
      <c r="AD3" s="8" t="str">
        <f t="shared" si="2"/>
        <v>12</v>
      </c>
      <c r="AE3" s="8" t="str">
        <f t="shared" si="2"/>
        <v>PK</v>
      </c>
      <c r="AF3" s="8" t="str">
        <f t="shared" si="2"/>
        <v>K</v>
      </c>
      <c r="AG3" s="8" t="str">
        <f t="shared" si="2"/>
        <v>1</v>
      </c>
      <c r="AH3" s="8" t="str">
        <f t="shared" si="2"/>
        <v>2</v>
      </c>
      <c r="AI3" s="8" t="str">
        <f t="shared" si="2"/>
        <v>3</v>
      </c>
      <c r="AJ3" s="8" t="str">
        <f t="shared" si="2"/>
        <v>4</v>
      </c>
      <c r="AK3" s="8" t="str">
        <f t="shared" si="2"/>
        <v>5</v>
      </c>
      <c r="AL3" s="8" t="str">
        <f t="shared" si="2"/>
        <v>6</v>
      </c>
      <c r="AM3" s="8" t="str">
        <f t="shared" si="2"/>
        <v>7</v>
      </c>
      <c r="AN3" s="8" t="str">
        <f t="shared" si="2"/>
        <v>8</v>
      </c>
      <c r="AO3" s="8" t="str">
        <f t="shared" si="2"/>
        <v>9</v>
      </c>
      <c r="AP3" s="8" t="str">
        <f t="shared" si="2"/>
        <v>10</v>
      </c>
      <c r="AQ3" s="8" t="str">
        <f t="shared" si="2"/>
        <v>11</v>
      </c>
      <c r="AR3" s="8" t="str">
        <f t="shared" si="2"/>
        <v>12</v>
      </c>
      <c r="AS3" s="8" t="str">
        <f t="shared" si="2"/>
        <v>9</v>
      </c>
      <c r="AT3" s="8" t="str">
        <f t="shared" si="2"/>
        <v>10</v>
      </c>
      <c r="AU3" s="8" t="str">
        <f t="shared" si="2"/>
        <v>11</v>
      </c>
      <c r="AV3" s="8" t="str">
        <f t="shared" si="2"/>
        <v>12</v>
      </c>
      <c r="AW3" s="8" t="str">
        <f t="shared" si="2"/>
        <v>PK</v>
      </c>
      <c r="AX3" s="8" t="str">
        <f t="shared" si="2"/>
        <v>K</v>
      </c>
      <c r="AY3" s="8" t="str">
        <f t="shared" si="2"/>
        <v>1</v>
      </c>
      <c r="AZ3" s="8" t="str">
        <f t="shared" si="2"/>
        <v>2</v>
      </c>
      <c r="BA3" s="8" t="str">
        <f t="shared" si="2"/>
        <v>3</v>
      </c>
      <c r="BB3" s="8" t="str">
        <f t="shared" si="2"/>
        <v>4</v>
      </c>
      <c r="BC3" s="8" t="str">
        <f t="shared" si="2"/>
        <v>5</v>
      </c>
      <c r="BD3" s="8" t="str">
        <f t="shared" si="2"/>
        <v>6</v>
      </c>
      <c r="BE3" s="8" t="str">
        <f t="shared" si="2"/>
        <v>7</v>
      </c>
      <c r="BF3" s="8" t="str">
        <f t="shared" si="2"/>
        <v>8</v>
      </c>
      <c r="BG3" s="8" t="str">
        <f t="shared" si="2"/>
        <v>9</v>
      </c>
      <c r="BH3" s="8" t="str">
        <f t="shared" si="2"/>
        <v>10</v>
      </c>
      <c r="BI3" s="8" t="str">
        <f t="shared" si="2"/>
        <v>11</v>
      </c>
      <c r="BJ3" s="8" t="str">
        <f t="shared" si="2"/>
        <v>12</v>
      </c>
      <c r="BK3" s="8" t="str">
        <f t="shared" si="2"/>
        <v>K</v>
      </c>
      <c r="BL3" s="8" t="str">
        <f t="shared" si="2"/>
        <v>1</v>
      </c>
      <c r="BM3" s="8" t="str">
        <f t="shared" si="2"/>
        <v>2</v>
      </c>
      <c r="BN3" s="8" t="str">
        <f t="shared" si="2"/>
        <v>3</v>
      </c>
      <c r="BO3" s="8" t="str">
        <f t="shared" si="2"/>
        <v>4</v>
      </c>
      <c r="BP3" s="8" t="str">
        <f aca="true" t="shared" si="3" ref="BP3:BW3">MID(BP4,FIND("G",BP4,1)+1,LEN(BP4))</f>
        <v>5</v>
      </c>
      <c r="BQ3" s="8" t="str">
        <f t="shared" si="3"/>
        <v>6</v>
      </c>
      <c r="BR3" s="8" t="str">
        <f t="shared" si="3"/>
        <v>7</v>
      </c>
      <c r="BS3" s="8" t="str">
        <f t="shared" si="3"/>
        <v>8</v>
      </c>
      <c r="BT3" s="8" t="str">
        <f t="shared" si="3"/>
        <v>9</v>
      </c>
      <c r="BU3" s="8" t="str">
        <f t="shared" si="3"/>
        <v>10</v>
      </c>
      <c r="BV3" s="8" t="str">
        <f t="shared" si="3"/>
        <v>11</v>
      </c>
      <c r="BW3" s="8" t="str">
        <f t="shared" si="3"/>
        <v>12</v>
      </c>
    </row>
    <row r="4" spans="2:76" ht="15.75">
      <c r="B4" s="6" t="s">
        <v>1</v>
      </c>
      <c r="C4" s="68" t="s">
        <v>142</v>
      </c>
      <c r="D4" s="68" t="s">
        <v>143</v>
      </c>
      <c r="E4" s="68" t="s">
        <v>144</v>
      </c>
      <c r="F4" s="68" t="s">
        <v>145</v>
      </c>
      <c r="G4" s="68" t="s">
        <v>146</v>
      </c>
      <c r="H4" s="68" t="s">
        <v>147</v>
      </c>
      <c r="I4" s="68" t="s">
        <v>148</v>
      </c>
      <c r="J4" s="68" t="s">
        <v>149</v>
      </c>
      <c r="K4" s="68" t="s">
        <v>150</v>
      </c>
      <c r="L4" s="68" t="s">
        <v>151</v>
      </c>
      <c r="M4" s="68" t="s">
        <v>152</v>
      </c>
      <c r="N4" s="68" t="s">
        <v>153</v>
      </c>
      <c r="O4" s="68" t="s">
        <v>154</v>
      </c>
      <c r="P4" s="68" t="s">
        <v>155</v>
      </c>
      <c r="Q4" s="68" t="s">
        <v>169</v>
      </c>
      <c r="R4" s="68" t="s">
        <v>170</v>
      </c>
      <c r="S4" s="68" t="s">
        <v>171</v>
      </c>
      <c r="T4" s="68" t="s">
        <v>172</v>
      </c>
      <c r="U4" s="68" t="s">
        <v>173</v>
      </c>
      <c r="V4" s="68" t="s">
        <v>174</v>
      </c>
      <c r="W4" s="68" t="s">
        <v>175</v>
      </c>
      <c r="X4" s="68" t="s">
        <v>176</v>
      </c>
      <c r="Y4" s="68" t="s">
        <v>177</v>
      </c>
      <c r="Z4" s="68" t="s">
        <v>178</v>
      </c>
      <c r="AA4" s="68" t="s">
        <v>179</v>
      </c>
      <c r="AB4" s="68" t="s">
        <v>180</v>
      </c>
      <c r="AC4" s="68" t="s">
        <v>181</v>
      </c>
      <c r="AD4" s="68" t="s">
        <v>182</v>
      </c>
      <c r="AE4" s="68" t="s">
        <v>183</v>
      </c>
      <c r="AF4" s="68" t="s">
        <v>184</v>
      </c>
      <c r="AG4" s="68" t="s">
        <v>185</v>
      </c>
      <c r="AH4" s="68" t="s">
        <v>186</v>
      </c>
      <c r="AI4" s="68" t="s">
        <v>187</v>
      </c>
      <c r="AJ4" s="68" t="s">
        <v>188</v>
      </c>
      <c r="AK4" s="68" t="s">
        <v>189</v>
      </c>
      <c r="AL4" s="68" t="s">
        <v>190</v>
      </c>
      <c r="AM4" s="68" t="s">
        <v>191</v>
      </c>
      <c r="AN4" s="68" t="s">
        <v>192</v>
      </c>
      <c r="AO4" s="68" t="s">
        <v>193</v>
      </c>
      <c r="AP4" s="68" t="s">
        <v>194</v>
      </c>
      <c r="AQ4" s="68" t="s">
        <v>195</v>
      </c>
      <c r="AR4" s="68" t="s">
        <v>196</v>
      </c>
      <c r="AS4" s="68" t="s">
        <v>197</v>
      </c>
      <c r="AT4" s="68" t="s">
        <v>198</v>
      </c>
      <c r="AU4" s="68" t="s">
        <v>199</v>
      </c>
      <c r="AV4" s="68" t="s">
        <v>200</v>
      </c>
      <c r="AW4" s="68" t="s">
        <v>128</v>
      </c>
      <c r="AX4" s="68" t="s">
        <v>129</v>
      </c>
      <c r="AY4" s="68" t="s">
        <v>130</v>
      </c>
      <c r="AZ4" s="68" t="s">
        <v>131</v>
      </c>
      <c r="BA4" s="68" t="s">
        <v>132</v>
      </c>
      <c r="BB4" s="68" t="s">
        <v>133</v>
      </c>
      <c r="BC4" s="68" t="s">
        <v>134</v>
      </c>
      <c r="BD4" s="68" t="s">
        <v>135</v>
      </c>
      <c r="BE4" s="68" t="s">
        <v>136</v>
      </c>
      <c r="BF4" s="68" t="s">
        <v>137</v>
      </c>
      <c r="BG4" s="68" t="s">
        <v>138</v>
      </c>
      <c r="BH4" s="68" t="s">
        <v>139</v>
      </c>
      <c r="BI4" s="68" t="s">
        <v>140</v>
      </c>
      <c r="BJ4" s="68" t="s">
        <v>141</v>
      </c>
      <c r="BK4" s="68" t="s">
        <v>156</v>
      </c>
      <c r="BL4" s="68" t="s">
        <v>157</v>
      </c>
      <c r="BM4" s="68" t="s">
        <v>158</v>
      </c>
      <c r="BN4" s="68" t="s">
        <v>159</v>
      </c>
      <c r="BO4" s="68" t="s">
        <v>160</v>
      </c>
      <c r="BP4" s="68" t="s">
        <v>161</v>
      </c>
      <c r="BQ4" s="68" t="s">
        <v>162</v>
      </c>
      <c r="BR4" s="68" t="s">
        <v>163</v>
      </c>
      <c r="BS4" s="68" t="s">
        <v>164</v>
      </c>
      <c r="BT4" s="68" t="s">
        <v>165</v>
      </c>
      <c r="BU4" s="68" t="s">
        <v>166</v>
      </c>
      <c r="BV4" s="68" t="s">
        <v>167</v>
      </c>
      <c r="BW4" s="68" t="s">
        <v>168</v>
      </c>
      <c r="BX4" s="9" t="s">
        <v>12</v>
      </c>
    </row>
    <row r="5" spans="1:76" ht="12.75">
      <c r="A5" s="6">
        <v>1</v>
      </c>
      <c r="B5" s="6" t="s">
        <v>13</v>
      </c>
      <c r="C5" s="7">
        <v>137.49</v>
      </c>
      <c r="D5" s="7">
        <v>263.02</v>
      </c>
      <c r="E5" s="7">
        <v>403.59</v>
      </c>
      <c r="F5" s="7">
        <v>674.85</v>
      </c>
      <c r="G5" s="7">
        <v>825.53</v>
      </c>
      <c r="H5" s="7">
        <v>854.53</v>
      </c>
      <c r="I5" s="7">
        <v>870.93</v>
      </c>
      <c r="J5" s="7">
        <v>922.93</v>
      </c>
      <c r="K5" s="7">
        <v>863.92</v>
      </c>
      <c r="L5" s="7">
        <v>734.25</v>
      </c>
      <c r="M5" s="7">
        <v>777.97</v>
      </c>
      <c r="N5" s="7">
        <v>558.44</v>
      </c>
      <c r="O5" s="7">
        <v>457.38</v>
      </c>
      <c r="P5" s="7">
        <v>306.63</v>
      </c>
      <c r="Q5" s="7">
        <v>13.28</v>
      </c>
      <c r="R5" s="7">
        <v>6.74</v>
      </c>
      <c r="S5" s="7">
        <v>6.7</v>
      </c>
      <c r="T5" s="7">
        <v>6.92</v>
      </c>
      <c r="U5" s="7">
        <v>11.35</v>
      </c>
      <c r="V5" s="7">
        <v>10.57</v>
      </c>
      <c r="W5" s="7">
        <v>18.65</v>
      </c>
      <c r="X5" s="7">
        <v>8.83</v>
      </c>
      <c r="Y5" s="7">
        <v>10.71</v>
      </c>
      <c r="Z5" s="7">
        <v>5.24</v>
      </c>
      <c r="AA5" s="7">
        <v>14.03</v>
      </c>
      <c r="AB5" s="7">
        <v>8.7</v>
      </c>
      <c r="AC5" s="7">
        <v>9.53</v>
      </c>
      <c r="AD5" s="7">
        <v>14.85</v>
      </c>
      <c r="AE5" s="7">
        <v>3.16</v>
      </c>
      <c r="AF5" s="7">
        <v>5.49</v>
      </c>
      <c r="AG5" s="7">
        <v>6.1</v>
      </c>
      <c r="AH5" s="7">
        <v>3.15</v>
      </c>
      <c r="AI5" s="7">
        <v>2.14</v>
      </c>
      <c r="AJ5" s="7">
        <v>3.93</v>
      </c>
      <c r="AK5" s="7">
        <v>1.57</v>
      </c>
      <c r="AL5" s="7">
        <v>0.98</v>
      </c>
      <c r="AM5" s="7">
        <v>0.65</v>
      </c>
      <c r="AN5" s="7">
        <v>2.6</v>
      </c>
      <c r="AO5" s="7">
        <v>3.39</v>
      </c>
      <c r="AP5" s="7">
        <v>4.54</v>
      </c>
      <c r="AQ5" s="7">
        <v>3.68</v>
      </c>
      <c r="AR5" s="7">
        <v>7.67</v>
      </c>
      <c r="AS5" s="7">
        <v>134.44</v>
      </c>
      <c r="AT5" s="7">
        <v>159.58</v>
      </c>
      <c r="AU5" s="7">
        <v>165.17</v>
      </c>
      <c r="AV5" s="7">
        <v>191.93</v>
      </c>
      <c r="AW5" s="7">
        <v>30.91</v>
      </c>
      <c r="AX5" s="7">
        <v>1884.18</v>
      </c>
      <c r="AY5" s="7">
        <v>1698.63</v>
      </c>
      <c r="AZ5" s="7">
        <v>1474.85</v>
      </c>
      <c r="BA5" s="7">
        <v>1273.84</v>
      </c>
      <c r="BB5" s="7">
        <v>1176.82</v>
      </c>
      <c r="BC5" s="7">
        <v>1113.65</v>
      </c>
      <c r="BD5" s="7">
        <v>1132.13</v>
      </c>
      <c r="BE5" s="7">
        <v>1201.27</v>
      </c>
      <c r="BF5" s="7">
        <v>1183.79</v>
      </c>
      <c r="BG5" s="7">
        <v>1571.66</v>
      </c>
      <c r="BH5" s="7">
        <v>1671.78</v>
      </c>
      <c r="BI5" s="7">
        <v>1625.69</v>
      </c>
      <c r="BJ5" s="7">
        <v>1377.12</v>
      </c>
      <c r="BK5" s="7">
        <v>37.85</v>
      </c>
      <c r="BL5" s="7">
        <v>39.84</v>
      </c>
      <c r="BM5" s="7">
        <v>41.87</v>
      </c>
      <c r="BN5" s="7">
        <v>43.68</v>
      </c>
      <c r="BO5" s="7">
        <v>43.47</v>
      </c>
      <c r="BP5" s="7">
        <v>15.52</v>
      </c>
      <c r="BQ5" s="7">
        <v>20.44</v>
      </c>
      <c r="BR5" s="7">
        <v>20.77</v>
      </c>
      <c r="BS5" s="7">
        <v>13.33</v>
      </c>
      <c r="BT5" s="7">
        <v>22.56</v>
      </c>
      <c r="BU5" s="7">
        <v>15.19</v>
      </c>
      <c r="BV5" s="7">
        <v>13.04</v>
      </c>
      <c r="BW5" s="7">
        <v>4.45</v>
      </c>
      <c r="BX5" s="7">
        <f>SUM(C5:BW5)</f>
        <v>28246.060000000005</v>
      </c>
    </row>
    <row r="6" spans="1:76" ht="12.75">
      <c r="A6" s="6">
        <v>2</v>
      </c>
      <c r="B6" s="6" t="s">
        <v>14</v>
      </c>
      <c r="C6" s="7">
        <v>55.02</v>
      </c>
      <c r="D6" s="7">
        <v>20.75</v>
      </c>
      <c r="E6" s="7">
        <v>22.24</v>
      </c>
      <c r="F6" s="7">
        <v>39.74</v>
      </c>
      <c r="G6" s="7">
        <v>51.22</v>
      </c>
      <c r="H6" s="7">
        <v>41.1</v>
      </c>
      <c r="I6" s="7">
        <v>36</v>
      </c>
      <c r="J6" s="7">
        <v>44.74</v>
      </c>
      <c r="K6" s="7">
        <v>52.76</v>
      </c>
      <c r="L6" s="7">
        <v>42.21</v>
      </c>
      <c r="M6" s="7">
        <v>40.67</v>
      </c>
      <c r="N6" s="7">
        <v>27.13</v>
      </c>
      <c r="O6" s="7">
        <v>26.25</v>
      </c>
      <c r="P6" s="7">
        <v>10.35</v>
      </c>
      <c r="Q6" s="7">
        <v>2.61</v>
      </c>
      <c r="R6" s="7">
        <v>0</v>
      </c>
      <c r="S6" s="7">
        <v>0</v>
      </c>
      <c r="T6" s="7">
        <v>0.93</v>
      </c>
      <c r="U6" s="7">
        <v>0</v>
      </c>
      <c r="V6" s="7">
        <v>0</v>
      </c>
      <c r="W6" s="7">
        <v>0.97</v>
      </c>
      <c r="X6" s="7">
        <v>0</v>
      </c>
      <c r="Y6" s="7">
        <v>0</v>
      </c>
      <c r="Z6" s="7">
        <v>0</v>
      </c>
      <c r="AA6" s="7">
        <v>1.04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0.1</v>
      </c>
      <c r="AP6" s="7">
        <v>0.13</v>
      </c>
      <c r="AQ6" s="7">
        <v>0.38</v>
      </c>
      <c r="AR6" s="7">
        <v>0</v>
      </c>
      <c r="AS6" s="7">
        <v>62.09</v>
      </c>
      <c r="AT6" s="7">
        <v>43.49</v>
      </c>
      <c r="AU6" s="7">
        <v>51.8</v>
      </c>
      <c r="AV6" s="7">
        <v>101.11</v>
      </c>
      <c r="AW6" s="7">
        <v>1.16</v>
      </c>
      <c r="AX6" s="7">
        <v>377.42</v>
      </c>
      <c r="AY6" s="7">
        <v>373.59</v>
      </c>
      <c r="AZ6" s="7">
        <v>380.95</v>
      </c>
      <c r="BA6" s="7">
        <v>387</v>
      </c>
      <c r="BB6" s="7">
        <v>325.79</v>
      </c>
      <c r="BC6" s="7">
        <v>302.4</v>
      </c>
      <c r="BD6" s="7">
        <v>345.52</v>
      </c>
      <c r="BE6" s="7">
        <v>360.97</v>
      </c>
      <c r="BF6" s="7">
        <v>321.79</v>
      </c>
      <c r="BG6" s="7">
        <v>284.17</v>
      </c>
      <c r="BH6" s="7">
        <v>267.62</v>
      </c>
      <c r="BI6" s="7">
        <v>213.8</v>
      </c>
      <c r="BJ6" s="7">
        <v>143.07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f aca="true" t="shared" si="4" ref="BX6:BX69">SUM(C6:BW6)</f>
        <v>4860.08</v>
      </c>
    </row>
    <row r="7" spans="1:76" ht="12.75">
      <c r="A7" s="6">
        <v>3</v>
      </c>
      <c r="B7" s="6" t="s">
        <v>15</v>
      </c>
      <c r="C7" s="7">
        <v>232.37</v>
      </c>
      <c r="D7" s="7">
        <v>289.06</v>
      </c>
      <c r="E7" s="7">
        <v>372.25</v>
      </c>
      <c r="F7" s="7">
        <v>435.89</v>
      </c>
      <c r="G7" s="7">
        <v>517.65</v>
      </c>
      <c r="H7" s="7">
        <v>400.25</v>
      </c>
      <c r="I7" s="7">
        <v>423.76</v>
      </c>
      <c r="J7" s="7">
        <v>443.44</v>
      </c>
      <c r="K7" s="7">
        <v>372.53</v>
      </c>
      <c r="L7" s="7">
        <v>406.36</v>
      </c>
      <c r="M7" s="7">
        <v>432.25</v>
      </c>
      <c r="N7" s="7">
        <v>296.29</v>
      </c>
      <c r="O7" s="7">
        <v>238.19</v>
      </c>
      <c r="P7" s="7">
        <v>268.74</v>
      </c>
      <c r="Q7" s="7">
        <v>39.4</v>
      </c>
      <c r="R7" s="7">
        <v>29.1</v>
      </c>
      <c r="S7" s="7">
        <v>25.93</v>
      </c>
      <c r="T7" s="7">
        <v>25.55</v>
      </c>
      <c r="U7" s="7">
        <v>36.96</v>
      </c>
      <c r="V7" s="7">
        <v>24.62</v>
      </c>
      <c r="W7" s="7">
        <v>18.08</v>
      </c>
      <c r="X7" s="7">
        <v>31.87</v>
      </c>
      <c r="Y7" s="7">
        <v>25.14</v>
      </c>
      <c r="Z7" s="7">
        <v>28.28</v>
      </c>
      <c r="AA7" s="7">
        <v>40.36</v>
      </c>
      <c r="AB7" s="7">
        <v>27.9</v>
      </c>
      <c r="AC7" s="7">
        <v>22.4</v>
      </c>
      <c r="AD7" s="7">
        <v>12.24</v>
      </c>
      <c r="AE7" s="7">
        <v>11.04</v>
      </c>
      <c r="AF7" s="7">
        <v>14.4</v>
      </c>
      <c r="AG7" s="7">
        <v>11.15</v>
      </c>
      <c r="AH7" s="7">
        <v>8.45</v>
      </c>
      <c r="AI7" s="7">
        <v>4.86</v>
      </c>
      <c r="AJ7" s="7">
        <v>9.89</v>
      </c>
      <c r="AK7" s="7">
        <v>6.39</v>
      </c>
      <c r="AL7" s="7">
        <v>10.61</v>
      </c>
      <c r="AM7" s="7">
        <v>4.93</v>
      </c>
      <c r="AN7" s="7">
        <v>7.37</v>
      </c>
      <c r="AO7" s="7">
        <v>8.77</v>
      </c>
      <c r="AP7" s="7">
        <v>4.92</v>
      </c>
      <c r="AQ7" s="7">
        <v>6.18</v>
      </c>
      <c r="AR7" s="7">
        <v>14.31</v>
      </c>
      <c r="AS7" s="7">
        <v>160.74</v>
      </c>
      <c r="AT7" s="7">
        <v>141.55</v>
      </c>
      <c r="AU7" s="7">
        <v>210.66</v>
      </c>
      <c r="AV7" s="7">
        <v>261.76</v>
      </c>
      <c r="AW7" s="7">
        <v>27.34</v>
      </c>
      <c r="AX7" s="7">
        <v>1681.6</v>
      </c>
      <c r="AY7" s="7">
        <v>1794.56</v>
      </c>
      <c r="AZ7" s="7">
        <v>1661.45</v>
      </c>
      <c r="BA7" s="7">
        <v>1521.52</v>
      </c>
      <c r="BB7" s="7">
        <v>1523.27</v>
      </c>
      <c r="BC7" s="7">
        <v>1528.43</v>
      </c>
      <c r="BD7" s="7">
        <v>1608.59</v>
      </c>
      <c r="BE7" s="7">
        <v>1616.32</v>
      </c>
      <c r="BF7" s="7">
        <v>1686.83</v>
      </c>
      <c r="BG7" s="7">
        <v>1584.87</v>
      </c>
      <c r="BH7" s="7">
        <v>1493.21</v>
      </c>
      <c r="BI7" s="7">
        <v>1470.96</v>
      </c>
      <c r="BJ7" s="7">
        <v>1349.27</v>
      </c>
      <c r="BK7" s="7">
        <v>42.99</v>
      </c>
      <c r="BL7" s="7">
        <v>42.59</v>
      </c>
      <c r="BM7" s="7">
        <v>65.81</v>
      </c>
      <c r="BN7" s="7">
        <v>26.74</v>
      </c>
      <c r="BO7" s="7">
        <v>53.1</v>
      </c>
      <c r="BP7" s="7">
        <v>24.7</v>
      </c>
      <c r="BQ7" s="7">
        <v>32.85</v>
      </c>
      <c r="BR7" s="7">
        <v>31.72</v>
      </c>
      <c r="BS7" s="7">
        <v>16.53</v>
      </c>
      <c r="BT7" s="7">
        <v>36.87</v>
      </c>
      <c r="BU7" s="7">
        <v>19.64</v>
      </c>
      <c r="BV7" s="7">
        <v>9.68</v>
      </c>
      <c r="BW7" s="7">
        <v>5.2</v>
      </c>
      <c r="BX7" s="7">
        <f t="shared" si="4"/>
        <v>27371.48</v>
      </c>
    </row>
    <row r="8" spans="1:76" ht="12.75">
      <c r="A8" s="6">
        <v>4</v>
      </c>
      <c r="B8" s="6" t="s">
        <v>16</v>
      </c>
      <c r="C8" s="7">
        <v>18.4</v>
      </c>
      <c r="D8" s="7">
        <v>52.01</v>
      </c>
      <c r="E8" s="7">
        <v>56.71</v>
      </c>
      <c r="F8" s="7">
        <v>83.86</v>
      </c>
      <c r="G8" s="7">
        <v>92.81</v>
      </c>
      <c r="H8" s="7">
        <v>81.74</v>
      </c>
      <c r="I8" s="7">
        <v>83.36</v>
      </c>
      <c r="J8" s="7">
        <v>74.68</v>
      </c>
      <c r="K8" s="7">
        <v>73.4</v>
      </c>
      <c r="L8" s="7">
        <v>60.04</v>
      </c>
      <c r="M8" s="7">
        <v>83.09</v>
      </c>
      <c r="N8" s="7">
        <v>71.2</v>
      </c>
      <c r="O8" s="7">
        <v>56.49</v>
      </c>
      <c r="P8" s="7">
        <v>54.05</v>
      </c>
      <c r="Q8" s="7">
        <v>0</v>
      </c>
      <c r="R8" s="7">
        <v>3.03</v>
      </c>
      <c r="S8" s="7">
        <v>2.69</v>
      </c>
      <c r="T8" s="7">
        <v>0</v>
      </c>
      <c r="U8" s="7">
        <v>7.77</v>
      </c>
      <c r="V8" s="7">
        <v>0</v>
      </c>
      <c r="W8" s="7">
        <v>0</v>
      </c>
      <c r="X8" s="7">
        <v>2.41</v>
      </c>
      <c r="Y8" s="7">
        <v>5.92</v>
      </c>
      <c r="Z8" s="7">
        <v>2.56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0.16</v>
      </c>
      <c r="AI8" s="7">
        <v>0</v>
      </c>
      <c r="AJ8" s="7">
        <v>0</v>
      </c>
      <c r="AK8" s="7">
        <v>0.31</v>
      </c>
      <c r="AL8" s="7">
        <v>0</v>
      </c>
      <c r="AM8" s="7">
        <v>0</v>
      </c>
      <c r="AN8" s="7">
        <v>0</v>
      </c>
      <c r="AO8" s="7">
        <v>1.68</v>
      </c>
      <c r="AP8" s="7">
        <v>0.38</v>
      </c>
      <c r="AQ8" s="7">
        <v>0.27</v>
      </c>
      <c r="AR8" s="7">
        <v>0</v>
      </c>
      <c r="AS8" s="7">
        <v>33.59</v>
      </c>
      <c r="AT8" s="7">
        <v>20.42</v>
      </c>
      <c r="AU8" s="7">
        <v>34.86</v>
      </c>
      <c r="AV8" s="7">
        <v>43.23</v>
      </c>
      <c r="AW8" s="7">
        <v>0</v>
      </c>
      <c r="AX8" s="7">
        <v>266.71</v>
      </c>
      <c r="AY8" s="7">
        <v>224.76</v>
      </c>
      <c r="AZ8" s="7">
        <v>183.84</v>
      </c>
      <c r="BA8" s="7">
        <v>178.34</v>
      </c>
      <c r="BB8" s="7">
        <v>157.89</v>
      </c>
      <c r="BC8" s="7">
        <v>158.36</v>
      </c>
      <c r="BD8" s="7">
        <v>204.44</v>
      </c>
      <c r="BE8" s="7">
        <v>198.55</v>
      </c>
      <c r="BF8" s="7">
        <v>206.6</v>
      </c>
      <c r="BG8" s="7">
        <v>170.54</v>
      </c>
      <c r="BH8" s="7">
        <v>134.64</v>
      </c>
      <c r="BI8" s="7">
        <v>152.19</v>
      </c>
      <c r="BJ8" s="7">
        <v>114.69</v>
      </c>
      <c r="BK8" s="7">
        <v>0</v>
      </c>
      <c r="BL8" s="7">
        <v>0</v>
      </c>
      <c r="BM8" s="7">
        <v>0</v>
      </c>
      <c r="BN8" s="7">
        <v>0</v>
      </c>
      <c r="BO8" s="7">
        <v>0.99</v>
      </c>
      <c r="BP8" s="7">
        <v>0.91</v>
      </c>
      <c r="BQ8" s="7">
        <v>0</v>
      </c>
      <c r="BR8" s="7">
        <v>0.61</v>
      </c>
      <c r="BS8" s="7">
        <v>0</v>
      </c>
      <c r="BT8" s="7">
        <v>1.37</v>
      </c>
      <c r="BU8" s="7">
        <v>0</v>
      </c>
      <c r="BV8" s="7">
        <v>0</v>
      </c>
      <c r="BW8" s="7">
        <v>0</v>
      </c>
      <c r="BX8" s="7">
        <f t="shared" si="4"/>
        <v>3456.5499999999993</v>
      </c>
    </row>
    <row r="9" spans="1:76" ht="12.75">
      <c r="A9" s="6">
        <v>5</v>
      </c>
      <c r="B9" s="6" t="s">
        <v>17</v>
      </c>
      <c r="C9" s="7">
        <v>482.88</v>
      </c>
      <c r="D9" s="7">
        <v>841.43</v>
      </c>
      <c r="E9" s="7">
        <v>1016.12</v>
      </c>
      <c r="F9" s="7">
        <v>1295.18</v>
      </c>
      <c r="G9" s="7">
        <v>1476.16</v>
      </c>
      <c r="H9" s="7">
        <v>1453.87</v>
      </c>
      <c r="I9" s="7">
        <v>1610.66</v>
      </c>
      <c r="J9" s="7">
        <v>1492.64</v>
      </c>
      <c r="K9" s="7">
        <v>1491.11</v>
      </c>
      <c r="L9" s="7">
        <v>1501.88</v>
      </c>
      <c r="M9" s="7">
        <v>1456.66</v>
      </c>
      <c r="N9" s="7">
        <v>1111.05</v>
      </c>
      <c r="O9" s="7">
        <v>1044.23</v>
      </c>
      <c r="P9" s="7">
        <v>935.48</v>
      </c>
      <c r="Q9" s="7">
        <v>49.12</v>
      </c>
      <c r="R9" s="7">
        <v>47.68</v>
      </c>
      <c r="S9" s="7">
        <v>44.27</v>
      </c>
      <c r="T9" s="7">
        <v>42.47</v>
      </c>
      <c r="U9" s="7">
        <v>51.81</v>
      </c>
      <c r="V9" s="7">
        <v>54.82</v>
      </c>
      <c r="W9" s="7">
        <v>49.28</v>
      </c>
      <c r="X9" s="7">
        <v>67.46</v>
      </c>
      <c r="Y9" s="7">
        <v>68.69</v>
      </c>
      <c r="Z9" s="7">
        <v>123.93</v>
      </c>
      <c r="AA9" s="7">
        <v>84.32</v>
      </c>
      <c r="AB9" s="7">
        <v>73.53</v>
      </c>
      <c r="AC9" s="7">
        <v>73.15</v>
      </c>
      <c r="AD9" s="7">
        <v>55.7</v>
      </c>
      <c r="AE9" s="7">
        <v>24.07</v>
      </c>
      <c r="AF9" s="7">
        <v>12.11</v>
      </c>
      <c r="AG9" s="7">
        <v>14.5</v>
      </c>
      <c r="AH9" s="7">
        <v>23.3</v>
      </c>
      <c r="AI9" s="7">
        <v>16.37</v>
      </c>
      <c r="AJ9" s="7">
        <v>6.61</v>
      </c>
      <c r="AK9" s="7">
        <v>18.71</v>
      </c>
      <c r="AL9" s="7">
        <v>14.41</v>
      </c>
      <c r="AM9" s="7">
        <v>15.96</v>
      </c>
      <c r="AN9" s="7">
        <v>24.75</v>
      </c>
      <c r="AO9" s="7">
        <v>13.22</v>
      </c>
      <c r="AP9" s="7">
        <v>20.13</v>
      </c>
      <c r="AQ9" s="7">
        <v>16.18</v>
      </c>
      <c r="AR9" s="7">
        <v>37.13</v>
      </c>
      <c r="AS9" s="7">
        <v>205.9</v>
      </c>
      <c r="AT9" s="7">
        <v>370.98</v>
      </c>
      <c r="AU9" s="7">
        <v>475.77</v>
      </c>
      <c r="AV9" s="7">
        <v>875.02</v>
      </c>
      <c r="AW9" s="7">
        <v>57.3</v>
      </c>
      <c r="AX9" s="7">
        <v>4529.12</v>
      </c>
      <c r="AY9" s="7">
        <v>4490.34</v>
      </c>
      <c r="AZ9" s="7">
        <v>4285.35</v>
      </c>
      <c r="BA9" s="7">
        <v>3932.58</v>
      </c>
      <c r="BB9" s="7">
        <v>3789.15</v>
      </c>
      <c r="BC9" s="7">
        <v>3977.21</v>
      </c>
      <c r="BD9" s="7">
        <v>3893.37</v>
      </c>
      <c r="BE9" s="7">
        <v>4825.93</v>
      </c>
      <c r="BF9" s="7">
        <v>4510.88</v>
      </c>
      <c r="BG9" s="7">
        <v>4415.93</v>
      </c>
      <c r="BH9" s="7">
        <v>4173.4</v>
      </c>
      <c r="BI9" s="7">
        <v>3740.39</v>
      </c>
      <c r="BJ9" s="7">
        <v>3096.34</v>
      </c>
      <c r="BK9" s="7">
        <v>214.88</v>
      </c>
      <c r="BL9" s="7">
        <v>141.75</v>
      </c>
      <c r="BM9" s="7">
        <v>148.29</v>
      </c>
      <c r="BN9" s="7">
        <v>140.37</v>
      </c>
      <c r="BO9" s="7">
        <v>133.9</v>
      </c>
      <c r="BP9" s="7">
        <v>79.66</v>
      </c>
      <c r="BQ9" s="7">
        <v>73.86</v>
      </c>
      <c r="BR9" s="7">
        <v>74.07</v>
      </c>
      <c r="BS9" s="7">
        <v>63.7</v>
      </c>
      <c r="BT9" s="7">
        <v>79.13</v>
      </c>
      <c r="BU9" s="7">
        <v>40.87</v>
      </c>
      <c r="BV9" s="7">
        <v>29.28</v>
      </c>
      <c r="BW9" s="7">
        <v>22.3</v>
      </c>
      <c r="BX9" s="7">
        <f t="shared" si="4"/>
        <v>75240.04999999999</v>
      </c>
    </row>
    <row r="10" spans="1:76" ht="12.75">
      <c r="A10" s="6">
        <v>6</v>
      </c>
      <c r="B10" s="6" t="s">
        <v>18</v>
      </c>
      <c r="C10" s="7">
        <v>1762.11</v>
      </c>
      <c r="D10" s="7">
        <v>1957.74</v>
      </c>
      <c r="E10" s="7">
        <v>2408.15</v>
      </c>
      <c r="F10" s="7">
        <v>2840.62</v>
      </c>
      <c r="G10" s="7">
        <v>3629.2</v>
      </c>
      <c r="H10" s="7">
        <v>3681.44</v>
      </c>
      <c r="I10" s="7">
        <v>3813.27</v>
      </c>
      <c r="J10" s="7">
        <v>3664.39</v>
      </c>
      <c r="K10" s="7">
        <v>3438.58</v>
      </c>
      <c r="L10" s="7">
        <v>3059.25</v>
      </c>
      <c r="M10" s="7">
        <v>3453.53</v>
      </c>
      <c r="N10" s="7">
        <v>1938.93</v>
      </c>
      <c r="O10" s="7">
        <v>2569.89</v>
      </c>
      <c r="P10" s="7">
        <v>2190.48</v>
      </c>
      <c r="Q10" s="7">
        <v>443.97</v>
      </c>
      <c r="R10" s="7">
        <v>163.8</v>
      </c>
      <c r="S10" s="7">
        <v>170.85</v>
      </c>
      <c r="T10" s="7">
        <v>161.16</v>
      </c>
      <c r="U10" s="7">
        <v>125.54</v>
      </c>
      <c r="V10" s="7">
        <v>112.93</v>
      </c>
      <c r="W10" s="7">
        <v>80.49</v>
      </c>
      <c r="X10" s="7">
        <v>78.92</v>
      </c>
      <c r="Y10" s="7">
        <v>80.79</v>
      </c>
      <c r="Z10" s="7">
        <v>75.22</v>
      </c>
      <c r="AA10" s="7">
        <v>89</v>
      </c>
      <c r="AB10" s="7">
        <v>47</v>
      </c>
      <c r="AC10" s="7">
        <v>57.65</v>
      </c>
      <c r="AD10" s="7">
        <v>109.81</v>
      </c>
      <c r="AE10" s="7">
        <v>22.96</v>
      </c>
      <c r="AF10" s="7">
        <v>19.48</v>
      </c>
      <c r="AG10" s="7">
        <v>34.2</v>
      </c>
      <c r="AH10" s="7">
        <v>47.31</v>
      </c>
      <c r="AI10" s="7">
        <v>47.56</v>
      </c>
      <c r="AJ10" s="7">
        <v>50.71</v>
      </c>
      <c r="AK10" s="7">
        <v>66.65</v>
      </c>
      <c r="AL10" s="7">
        <v>82.02</v>
      </c>
      <c r="AM10" s="7">
        <v>122.42</v>
      </c>
      <c r="AN10" s="7">
        <v>98.01</v>
      </c>
      <c r="AO10" s="7">
        <v>125.82</v>
      </c>
      <c r="AP10" s="7">
        <v>76.32</v>
      </c>
      <c r="AQ10" s="7">
        <v>84.77</v>
      </c>
      <c r="AR10" s="7">
        <v>176.46</v>
      </c>
      <c r="AS10" s="7">
        <v>1444.19</v>
      </c>
      <c r="AT10" s="7">
        <v>1494.23</v>
      </c>
      <c r="AU10" s="7">
        <v>2023.7</v>
      </c>
      <c r="AV10" s="7">
        <v>2462.57</v>
      </c>
      <c r="AW10" s="7">
        <v>234.39</v>
      </c>
      <c r="AX10" s="7">
        <v>13756.78</v>
      </c>
      <c r="AY10" s="7">
        <v>15056.37</v>
      </c>
      <c r="AZ10" s="7">
        <v>14818.55</v>
      </c>
      <c r="BA10" s="7">
        <v>15721.66</v>
      </c>
      <c r="BB10" s="7">
        <v>14656.1</v>
      </c>
      <c r="BC10" s="7">
        <v>14941.59</v>
      </c>
      <c r="BD10" s="7">
        <v>15648.46</v>
      </c>
      <c r="BE10" s="7">
        <v>16913.93</v>
      </c>
      <c r="BF10" s="7">
        <v>15623.19</v>
      </c>
      <c r="BG10" s="7">
        <v>14245.4</v>
      </c>
      <c r="BH10" s="7">
        <v>15751.05</v>
      </c>
      <c r="BI10" s="7">
        <v>14884.42</v>
      </c>
      <c r="BJ10" s="7">
        <v>12405.95</v>
      </c>
      <c r="BK10" s="7">
        <v>2901.99</v>
      </c>
      <c r="BL10" s="7">
        <v>2924.47</v>
      </c>
      <c r="BM10" s="7">
        <v>2234.15</v>
      </c>
      <c r="BN10" s="7">
        <v>1952.3</v>
      </c>
      <c r="BO10" s="7">
        <v>1501.15</v>
      </c>
      <c r="BP10" s="7">
        <v>1343.22</v>
      </c>
      <c r="BQ10" s="7">
        <v>943.3</v>
      </c>
      <c r="BR10" s="7">
        <v>1080.07</v>
      </c>
      <c r="BS10" s="7">
        <v>1070.02</v>
      </c>
      <c r="BT10" s="7">
        <v>1380.08</v>
      </c>
      <c r="BU10" s="7">
        <v>825.67</v>
      </c>
      <c r="BV10" s="7">
        <v>1292.56</v>
      </c>
      <c r="BW10" s="7">
        <v>847.99</v>
      </c>
      <c r="BX10" s="7">
        <f t="shared" si="4"/>
        <v>265638.8999999999</v>
      </c>
    </row>
    <row r="11" spans="1:76" ht="12.75">
      <c r="A11" s="6">
        <v>7</v>
      </c>
      <c r="B11" s="6" t="s">
        <v>19</v>
      </c>
      <c r="C11" s="7">
        <v>62.37</v>
      </c>
      <c r="D11" s="7">
        <v>36.9</v>
      </c>
      <c r="E11" s="7">
        <v>46.99</v>
      </c>
      <c r="F11" s="7">
        <v>48.59</v>
      </c>
      <c r="G11" s="7">
        <v>44.66</v>
      </c>
      <c r="H11" s="7">
        <v>44.51</v>
      </c>
      <c r="I11" s="7">
        <v>61.05</v>
      </c>
      <c r="J11" s="7">
        <v>37.41</v>
      </c>
      <c r="K11" s="7">
        <v>31.12</v>
      </c>
      <c r="L11" s="7">
        <v>38.22</v>
      </c>
      <c r="M11" s="7">
        <v>53.82</v>
      </c>
      <c r="N11" s="7">
        <v>28.75</v>
      </c>
      <c r="O11" s="7">
        <v>26.42</v>
      </c>
      <c r="P11" s="7">
        <v>19.83</v>
      </c>
      <c r="Q11" s="7">
        <v>10.54</v>
      </c>
      <c r="R11" s="7">
        <v>0</v>
      </c>
      <c r="S11" s="7">
        <v>0</v>
      </c>
      <c r="T11" s="7">
        <v>0</v>
      </c>
      <c r="U11" s="7">
        <v>0</v>
      </c>
      <c r="V11" s="7">
        <v>1.07</v>
      </c>
      <c r="W11" s="7">
        <v>2.61</v>
      </c>
      <c r="X11" s="7">
        <v>0</v>
      </c>
      <c r="Y11" s="7">
        <v>1.61</v>
      </c>
      <c r="Z11" s="7">
        <v>3.44</v>
      </c>
      <c r="AA11" s="7">
        <v>4.11</v>
      </c>
      <c r="AB11" s="7">
        <v>9.4</v>
      </c>
      <c r="AC11" s="7">
        <v>1.76</v>
      </c>
      <c r="AD11" s="7">
        <v>1.26</v>
      </c>
      <c r="AE11" s="7">
        <v>0</v>
      </c>
      <c r="AF11" s="7">
        <v>0</v>
      </c>
      <c r="AG11" s="7">
        <v>0</v>
      </c>
      <c r="AH11" s="7">
        <v>0.16</v>
      </c>
      <c r="AI11" s="7">
        <v>0</v>
      </c>
      <c r="AJ11" s="7">
        <v>0</v>
      </c>
      <c r="AK11" s="7">
        <v>0</v>
      </c>
      <c r="AL11" s="7">
        <v>0.27</v>
      </c>
      <c r="AM11" s="7">
        <v>1.08</v>
      </c>
      <c r="AN11" s="7">
        <v>0</v>
      </c>
      <c r="AO11" s="7">
        <v>0</v>
      </c>
      <c r="AP11" s="7">
        <v>1.9</v>
      </c>
      <c r="AQ11" s="7">
        <v>0.23</v>
      </c>
      <c r="AR11" s="7">
        <v>0</v>
      </c>
      <c r="AS11" s="7">
        <v>22.85</v>
      </c>
      <c r="AT11" s="7">
        <v>14.91</v>
      </c>
      <c r="AU11" s="7">
        <v>15.86</v>
      </c>
      <c r="AV11" s="7">
        <v>23.09</v>
      </c>
      <c r="AW11" s="7">
        <v>9.58</v>
      </c>
      <c r="AX11" s="7">
        <v>135.34</v>
      </c>
      <c r="AY11" s="7">
        <v>132.87</v>
      </c>
      <c r="AZ11" s="7">
        <v>133.28</v>
      </c>
      <c r="BA11" s="7">
        <v>124.57</v>
      </c>
      <c r="BB11" s="7">
        <v>120.48</v>
      </c>
      <c r="BC11" s="7">
        <v>119.43</v>
      </c>
      <c r="BD11" s="7">
        <v>108.09</v>
      </c>
      <c r="BE11" s="7">
        <v>128.74</v>
      </c>
      <c r="BF11" s="7">
        <v>115.42</v>
      </c>
      <c r="BG11" s="7">
        <v>131.26</v>
      </c>
      <c r="BH11" s="7">
        <v>99.27</v>
      </c>
      <c r="BI11" s="7">
        <v>97.05</v>
      </c>
      <c r="BJ11" s="7">
        <v>91.63</v>
      </c>
      <c r="BK11" s="7">
        <v>0</v>
      </c>
      <c r="BL11" s="7">
        <v>0</v>
      </c>
      <c r="BM11" s="7">
        <v>1.35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0.68</v>
      </c>
      <c r="BW11" s="7">
        <v>0.72</v>
      </c>
      <c r="BX11" s="7">
        <f t="shared" si="4"/>
        <v>2246.55</v>
      </c>
    </row>
    <row r="12" spans="1:76" ht="12.75">
      <c r="A12" s="6">
        <v>8</v>
      </c>
      <c r="B12" s="6" t="s">
        <v>20</v>
      </c>
      <c r="C12" s="7">
        <v>77.82</v>
      </c>
      <c r="D12" s="7">
        <v>161.09</v>
      </c>
      <c r="E12" s="7">
        <v>221.74</v>
      </c>
      <c r="F12" s="7">
        <v>247.53</v>
      </c>
      <c r="G12" s="7">
        <v>306.8</v>
      </c>
      <c r="H12" s="7">
        <v>255.93</v>
      </c>
      <c r="I12" s="7">
        <v>277.65</v>
      </c>
      <c r="J12" s="7">
        <v>345.1</v>
      </c>
      <c r="K12" s="7">
        <v>276.44</v>
      </c>
      <c r="L12" s="7">
        <v>290.61</v>
      </c>
      <c r="M12" s="7">
        <v>380.91</v>
      </c>
      <c r="N12" s="7">
        <v>276.54</v>
      </c>
      <c r="O12" s="7">
        <v>205.61</v>
      </c>
      <c r="P12" s="7">
        <v>263.06</v>
      </c>
      <c r="Q12" s="7">
        <v>7.2</v>
      </c>
      <c r="R12" s="7">
        <v>8.33</v>
      </c>
      <c r="S12" s="7">
        <v>10.69</v>
      </c>
      <c r="T12" s="7">
        <v>7.82</v>
      </c>
      <c r="U12" s="7">
        <v>11.52</v>
      </c>
      <c r="V12" s="7">
        <v>20.08</v>
      </c>
      <c r="W12" s="7">
        <v>6.89</v>
      </c>
      <c r="X12" s="7">
        <v>3.82</v>
      </c>
      <c r="Y12" s="7">
        <v>9.86</v>
      </c>
      <c r="Z12" s="7">
        <v>5.77</v>
      </c>
      <c r="AA12" s="7">
        <v>19.53</v>
      </c>
      <c r="AB12" s="7">
        <v>15.4</v>
      </c>
      <c r="AC12" s="7">
        <v>9.14</v>
      </c>
      <c r="AD12" s="7">
        <v>10.83</v>
      </c>
      <c r="AE12" s="7">
        <v>0.97</v>
      </c>
      <c r="AF12" s="7">
        <v>1</v>
      </c>
      <c r="AG12" s="7">
        <v>1.79</v>
      </c>
      <c r="AH12" s="7">
        <v>4.89</v>
      </c>
      <c r="AI12" s="7">
        <v>2.54</v>
      </c>
      <c r="AJ12" s="7">
        <v>6.18</v>
      </c>
      <c r="AK12" s="7">
        <v>4.51</v>
      </c>
      <c r="AL12" s="7">
        <v>0.28</v>
      </c>
      <c r="AM12" s="7">
        <v>2.96</v>
      </c>
      <c r="AN12" s="7">
        <v>5.52</v>
      </c>
      <c r="AO12" s="7">
        <v>3.76</v>
      </c>
      <c r="AP12" s="7">
        <v>2.54</v>
      </c>
      <c r="AQ12" s="7">
        <v>1.39</v>
      </c>
      <c r="AR12" s="7">
        <v>3.56</v>
      </c>
      <c r="AS12" s="7">
        <v>184.96</v>
      </c>
      <c r="AT12" s="7">
        <v>121.8</v>
      </c>
      <c r="AU12" s="7">
        <v>131.08</v>
      </c>
      <c r="AV12" s="7">
        <v>323.74</v>
      </c>
      <c r="AW12" s="7">
        <v>43.14</v>
      </c>
      <c r="AX12" s="7">
        <v>831.7</v>
      </c>
      <c r="AY12" s="7">
        <v>920.13</v>
      </c>
      <c r="AZ12" s="7">
        <v>932.02</v>
      </c>
      <c r="BA12" s="7">
        <v>964.53</v>
      </c>
      <c r="BB12" s="7">
        <v>954.56</v>
      </c>
      <c r="BC12" s="7">
        <v>913.31</v>
      </c>
      <c r="BD12" s="7">
        <v>1032.31</v>
      </c>
      <c r="BE12" s="7">
        <v>1097.89</v>
      </c>
      <c r="BF12" s="7">
        <v>1002.38</v>
      </c>
      <c r="BG12" s="7">
        <v>1012.27</v>
      </c>
      <c r="BH12" s="7">
        <v>1105.86</v>
      </c>
      <c r="BI12" s="7">
        <v>1079.58</v>
      </c>
      <c r="BJ12" s="7">
        <v>927.05</v>
      </c>
      <c r="BK12" s="7">
        <v>32.83</v>
      </c>
      <c r="BL12" s="7">
        <v>20.6</v>
      </c>
      <c r="BM12" s="7">
        <v>11.37</v>
      </c>
      <c r="BN12" s="7">
        <v>11.54</v>
      </c>
      <c r="BO12" s="7">
        <v>4.45</v>
      </c>
      <c r="BP12" s="7">
        <v>10.35</v>
      </c>
      <c r="BQ12" s="7">
        <v>9.02</v>
      </c>
      <c r="BR12" s="7">
        <v>6.79</v>
      </c>
      <c r="BS12" s="7">
        <v>28.42</v>
      </c>
      <c r="BT12" s="7">
        <v>12.91</v>
      </c>
      <c r="BU12" s="7">
        <v>9.14</v>
      </c>
      <c r="BV12" s="7">
        <v>15.43</v>
      </c>
      <c r="BW12" s="7">
        <v>8.35</v>
      </c>
      <c r="BX12" s="7">
        <f t="shared" si="4"/>
        <v>17535.109999999997</v>
      </c>
    </row>
    <row r="13" spans="1:76" ht="12.75">
      <c r="A13" s="6">
        <v>9</v>
      </c>
      <c r="B13" s="6" t="s">
        <v>21</v>
      </c>
      <c r="C13" s="7">
        <v>90.54</v>
      </c>
      <c r="D13" s="7">
        <v>176.84</v>
      </c>
      <c r="E13" s="7">
        <v>237.17</v>
      </c>
      <c r="F13" s="7">
        <v>237.17</v>
      </c>
      <c r="G13" s="7">
        <v>314.63</v>
      </c>
      <c r="H13" s="7">
        <v>281.35</v>
      </c>
      <c r="I13" s="7">
        <v>293.16</v>
      </c>
      <c r="J13" s="7">
        <v>314</v>
      </c>
      <c r="K13" s="7">
        <v>270.51</v>
      </c>
      <c r="L13" s="7">
        <v>231.2</v>
      </c>
      <c r="M13" s="7">
        <v>294.62</v>
      </c>
      <c r="N13" s="7">
        <v>206.81</v>
      </c>
      <c r="O13" s="7">
        <v>186.54</v>
      </c>
      <c r="P13" s="7">
        <v>162.17</v>
      </c>
      <c r="Q13" s="7">
        <v>6.61</v>
      </c>
      <c r="R13" s="7">
        <v>1.06</v>
      </c>
      <c r="S13" s="7">
        <v>0.78</v>
      </c>
      <c r="T13" s="7">
        <v>1.24</v>
      </c>
      <c r="U13" s="7">
        <v>7.77</v>
      </c>
      <c r="V13" s="7">
        <v>4.59</v>
      </c>
      <c r="W13" s="7">
        <v>5.51</v>
      </c>
      <c r="X13" s="7">
        <v>8.75</v>
      </c>
      <c r="Y13" s="7">
        <v>15.77</v>
      </c>
      <c r="Z13" s="7">
        <v>13.31</v>
      </c>
      <c r="AA13" s="7">
        <v>16.81</v>
      </c>
      <c r="AB13" s="7">
        <v>16.39</v>
      </c>
      <c r="AC13" s="7">
        <v>15.51</v>
      </c>
      <c r="AD13" s="7">
        <v>31.53</v>
      </c>
      <c r="AE13" s="7">
        <v>4.18</v>
      </c>
      <c r="AF13" s="7">
        <v>4.29</v>
      </c>
      <c r="AG13" s="7">
        <v>4.45</v>
      </c>
      <c r="AH13" s="7">
        <v>2.22</v>
      </c>
      <c r="AI13" s="7">
        <v>1.98</v>
      </c>
      <c r="AJ13" s="7">
        <v>6.19</v>
      </c>
      <c r="AK13" s="7">
        <v>3.19</v>
      </c>
      <c r="AL13" s="7">
        <v>5.32</v>
      </c>
      <c r="AM13" s="7">
        <v>1.61</v>
      </c>
      <c r="AN13" s="7">
        <v>1.63</v>
      </c>
      <c r="AO13" s="7">
        <v>5.35</v>
      </c>
      <c r="AP13" s="7">
        <v>2.82</v>
      </c>
      <c r="AQ13" s="7">
        <v>0.29</v>
      </c>
      <c r="AR13" s="7">
        <v>5.11</v>
      </c>
      <c r="AS13" s="7">
        <v>237.56</v>
      </c>
      <c r="AT13" s="7">
        <v>185.54</v>
      </c>
      <c r="AU13" s="7">
        <v>188.57</v>
      </c>
      <c r="AV13" s="7">
        <v>222.85</v>
      </c>
      <c r="AW13" s="7">
        <v>31.93</v>
      </c>
      <c r="AX13" s="7">
        <v>858.9</v>
      </c>
      <c r="AY13" s="7">
        <v>912.32</v>
      </c>
      <c r="AZ13" s="7">
        <v>952.57</v>
      </c>
      <c r="BA13" s="7">
        <v>870.81</v>
      </c>
      <c r="BB13" s="7">
        <v>877.28</v>
      </c>
      <c r="BC13" s="7">
        <v>874.13</v>
      </c>
      <c r="BD13" s="7">
        <v>863.51</v>
      </c>
      <c r="BE13" s="7">
        <v>969.69</v>
      </c>
      <c r="BF13" s="7">
        <v>973.14</v>
      </c>
      <c r="BG13" s="7">
        <v>930.91</v>
      </c>
      <c r="BH13" s="7">
        <v>897.69</v>
      </c>
      <c r="BI13" s="7">
        <v>767.12</v>
      </c>
      <c r="BJ13" s="7">
        <v>642.97</v>
      </c>
      <c r="BK13" s="7">
        <v>15.86</v>
      </c>
      <c r="BL13" s="7">
        <v>16.46</v>
      </c>
      <c r="BM13" s="7">
        <v>14.41</v>
      </c>
      <c r="BN13" s="7">
        <v>9.14</v>
      </c>
      <c r="BO13" s="7">
        <v>9.22</v>
      </c>
      <c r="BP13" s="7">
        <v>8.01</v>
      </c>
      <c r="BQ13" s="7">
        <v>2.97</v>
      </c>
      <c r="BR13" s="7">
        <v>2.92</v>
      </c>
      <c r="BS13" s="7">
        <v>4.41</v>
      </c>
      <c r="BT13" s="7">
        <v>2.32</v>
      </c>
      <c r="BU13" s="7">
        <v>2.14</v>
      </c>
      <c r="BV13" s="7">
        <v>1.75</v>
      </c>
      <c r="BW13" s="7">
        <v>0.3</v>
      </c>
      <c r="BX13" s="7">
        <f t="shared" si="4"/>
        <v>15838.369999999997</v>
      </c>
    </row>
    <row r="14" spans="1:76" ht="12.75">
      <c r="A14" s="6">
        <v>10</v>
      </c>
      <c r="B14" s="6" t="s">
        <v>22</v>
      </c>
      <c r="C14" s="7">
        <v>277.56</v>
      </c>
      <c r="D14" s="7">
        <v>410.15</v>
      </c>
      <c r="E14" s="7">
        <v>514.3</v>
      </c>
      <c r="F14" s="7">
        <v>616.87</v>
      </c>
      <c r="G14" s="7">
        <v>698.74</v>
      </c>
      <c r="H14" s="7">
        <v>737.3</v>
      </c>
      <c r="I14" s="7">
        <v>666.6</v>
      </c>
      <c r="J14" s="7">
        <v>694.99</v>
      </c>
      <c r="K14" s="7">
        <v>594.45</v>
      </c>
      <c r="L14" s="7">
        <v>617.64</v>
      </c>
      <c r="M14" s="7">
        <v>627.75</v>
      </c>
      <c r="N14" s="7">
        <v>483.51</v>
      </c>
      <c r="O14" s="7">
        <v>352.83</v>
      </c>
      <c r="P14" s="7">
        <v>306.49</v>
      </c>
      <c r="Q14" s="7">
        <v>13.28</v>
      </c>
      <c r="R14" s="7">
        <v>15.22</v>
      </c>
      <c r="S14" s="7">
        <v>14.29</v>
      </c>
      <c r="T14" s="7">
        <v>30.34</v>
      </c>
      <c r="U14" s="7">
        <v>14.37</v>
      </c>
      <c r="V14" s="7">
        <v>7.87</v>
      </c>
      <c r="W14" s="7">
        <v>14.77</v>
      </c>
      <c r="X14" s="7">
        <v>12.32</v>
      </c>
      <c r="Y14" s="7">
        <v>11.62</v>
      </c>
      <c r="Z14" s="7">
        <v>23.07</v>
      </c>
      <c r="AA14" s="7">
        <v>23.36</v>
      </c>
      <c r="AB14" s="7">
        <v>21.15</v>
      </c>
      <c r="AC14" s="7">
        <v>23.78</v>
      </c>
      <c r="AD14" s="7">
        <v>20.76</v>
      </c>
      <c r="AE14" s="7">
        <v>19.79</v>
      </c>
      <c r="AF14" s="7">
        <v>5.92</v>
      </c>
      <c r="AG14" s="7">
        <v>3.75</v>
      </c>
      <c r="AH14" s="7">
        <v>3.29</v>
      </c>
      <c r="AI14" s="7">
        <v>10.03</v>
      </c>
      <c r="AJ14" s="7">
        <v>8.21</v>
      </c>
      <c r="AK14" s="7">
        <v>2.36</v>
      </c>
      <c r="AL14" s="7">
        <v>5.73</v>
      </c>
      <c r="AM14" s="7">
        <v>5.95</v>
      </c>
      <c r="AN14" s="7">
        <v>11.41</v>
      </c>
      <c r="AO14" s="7">
        <v>10.88</v>
      </c>
      <c r="AP14" s="7">
        <v>2.59</v>
      </c>
      <c r="AQ14" s="7">
        <v>10.69</v>
      </c>
      <c r="AR14" s="7">
        <v>6.69</v>
      </c>
      <c r="AS14" s="7">
        <v>165.11</v>
      </c>
      <c r="AT14" s="7">
        <v>142.05</v>
      </c>
      <c r="AU14" s="7">
        <v>231.21</v>
      </c>
      <c r="AV14" s="7">
        <v>365.68</v>
      </c>
      <c r="AW14" s="7">
        <v>16.17</v>
      </c>
      <c r="AX14" s="7">
        <v>2186.6</v>
      </c>
      <c r="AY14" s="7">
        <v>2311.25</v>
      </c>
      <c r="AZ14" s="7">
        <v>2289.38</v>
      </c>
      <c r="BA14" s="7">
        <v>2217.16</v>
      </c>
      <c r="BB14" s="7">
        <v>2095.77</v>
      </c>
      <c r="BC14" s="7">
        <v>2175.34</v>
      </c>
      <c r="BD14" s="7">
        <v>2154.27</v>
      </c>
      <c r="BE14" s="7">
        <v>2235.54</v>
      </c>
      <c r="BF14" s="7">
        <v>2292.95</v>
      </c>
      <c r="BG14" s="7">
        <v>2505.93</v>
      </c>
      <c r="BH14" s="7">
        <v>2243.58</v>
      </c>
      <c r="BI14" s="7">
        <v>2262.46</v>
      </c>
      <c r="BJ14" s="7">
        <v>1628.99</v>
      </c>
      <c r="BK14" s="7">
        <v>35.11</v>
      </c>
      <c r="BL14" s="7">
        <v>19.51</v>
      </c>
      <c r="BM14" s="7">
        <v>18.52</v>
      </c>
      <c r="BN14" s="7">
        <v>11.23</v>
      </c>
      <c r="BO14" s="7">
        <v>21.79</v>
      </c>
      <c r="BP14" s="7">
        <v>14.6</v>
      </c>
      <c r="BQ14" s="7">
        <v>16.67</v>
      </c>
      <c r="BR14" s="7">
        <v>12.43</v>
      </c>
      <c r="BS14" s="7">
        <v>16.29</v>
      </c>
      <c r="BT14" s="7">
        <v>19.18</v>
      </c>
      <c r="BU14" s="7">
        <v>16.33</v>
      </c>
      <c r="BV14" s="7">
        <v>14.39</v>
      </c>
      <c r="BW14" s="7">
        <v>13.76</v>
      </c>
      <c r="BX14" s="7">
        <f t="shared" si="4"/>
        <v>37701.92</v>
      </c>
    </row>
    <row r="15" spans="1:76" ht="12.75">
      <c r="A15" s="6">
        <v>11</v>
      </c>
      <c r="B15" s="6" t="s">
        <v>23</v>
      </c>
      <c r="C15" s="7">
        <v>274.71</v>
      </c>
      <c r="D15" s="7">
        <v>403.99</v>
      </c>
      <c r="E15" s="7">
        <v>458.91</v>
      </c>
      <c r="F15" s="7">
        <v>550.02</v>
      </c>
      <c r="G15" s="7">
        <v>682.51</v>
      </c>
      <c r="H15" s="7">
        <v>685.8</v>
      </c>
      <c r="I15" s="7">
        <v>789.66</v>
      </c>
      <c r="J15" s="7">
        <v>828.42</v>
      </c>
      <c r="K15" s="7">
        <v>656.45</v>
      </c>
      <c r="L15" s="7">
        <v>611.47</v>
      </c>
      <c r="M15" s="7">
        <v>791.54</v>
      </c>
      <c r="N15" s="7">
        <v>612.33</v>
      </c>
      <c r="O15" s="7">
        <v>539.67</v>
      </c>
      <c r="P15" s="7">
        <v>497.67</v>
      </c>
      <c r="Q15" s="7">
        <v>35.8</v>
      </c>
      <c r="R15" s="7">
        <v>26.68</v>
      </c>
      <c r="S15" s="7">
        <v>23.88</v>
      </c>
      <c r="T15" s="7">
        <v>23.37</v>
      </c>
      <c r="U15" s="7">
        <v>13.72</v>
      </c>
      <c r="V15" s="7">
        <v>8.66</v>
      </c>
      <c r="W15" s="7">
        <v>9.61</v>
      </c>
      <c r="X15" s="7">
        <v>17.09</v>
      </c>
      <c r="Y15" s="7">
        <v>13.43</v>
      </c>
      <c r="Z15" s="7">
        <v>28.3</v>
      </c>
      <c r="AA15" s="7">
        <v>25.49</v>
      </c>
      <c r="AB15" s="7">
        <v>38.58</v>
      </c>
      <c r="AC15" s="7">
        <v>32.03</v>
      </c>
      <c r="AD15" s="7">
        <v>25.37</v>
      </c>
      <c r="AE15" s="7">
        <v>23.23</v>
      </c>
      <c r="AF15" s="7">
        <v>6.56</v>
      </c>
      <c r="AG15" s="7">
        <v>7.47</v>
      </c>
      <c r="AH15" s="7">
        <v>9.2</v>
      </c>
      <c r="AI15" s="7">
        <v>13.01</v>
      </c>
      <c r="AJ15" s="7">
        <v>13.86</v>
      </c>
      <c r="AK15" s="7">
        <v>6.78</v>
      </c>
      <c r="AL15" s="7">
        <v>11.48</v>
      </c>
      <c r="AM15" s="7">
        <v>19.91</v>
      </c>
      <c r="AN15" s="7">
        <v>16.62</v>
      </c>
      <c r="AO15" s="7">
        <v>15.27</v>
      </c>
      <c r="AP15" s="7">
        <v>8.52</v>
      </c>
      <c r="AQ15" s="7">
        <v>9.62</v>
      </c>
      <c r="AR15" s="7">
        <v>7.16</v>
      </c>
      <c r="AS15" s="7">
        <v>533.67</v>
      </c>
      <c r="AT15" s="7">
        <v>193.14</v>
      </c>
      <c r="AU15" s="7">
        <v>176.93</v>
      </c>
      <c r="AV15" s="7">
        <v>209.11</v>
      </c>
      <c r="AW15" s="7">
        <v>108.1</v>
      </c>
      <c r="AX15" s="7">
        <v>2371.02</v>
      </c>
      <c r="AY15" s="7">
        <v>2517.06</v>
      </c>
      <c r="AZ15" s="7">
        <v>2329.49</v>
      </c>
      <c r="BA15" s="7">
        <v>2323.83</v>
      </c>
      <c r="BB15" s="7">
        <v>2438.77</v>
      </c>
      <c r="BC15" s="7">
        <v>2161.4</v>
      </c>
      <c r="BD15" s="7">
        <v>2359.26</v>
      </c>
      <c r="BE15" s="7">
        <v>2585.05</v>
      </c>
      <c r="BF15" s="7">
        <v>2195.45</v>
      </c>
      <c r="BG15" s="7">
        <v>2327.49</v>
      </c>
      <c r="BH15" s="7">
        <v>2497.68</v>
      </c>
      <c r="BI15" s="7">
        <v>2124.44</v>
      </c>
      <c r="BJ15" s="7">
        <v>1970.85</v>
      </c>
      <c r="BK15" s="7">
        <v>1248.53</v>
      </c>
      <c r="BL15" s="7">
        <v>942.38</v>
      </c>
      <c r="BM15" s="7">
        <v>685.39</v>
      </c>
      <c r="BN15" s="7">
        <v>577.32</v>
      </c>
      <c r="BO15" s="7">
        <v>426.88</v>
      </c>
      <c r="BP15" s="7">
        <v>441.66</v>
      </c>
      <c r="BQ15" s="7">
        <v>294.44</v>
      </c>
      <c r="BR15" s="7">
        <v>343.97</v>
      </c>
      <c r="BS15" s="7">
        <v>265.91</v>
      </c>
      <c r="BT15" s="7">
        <v>427.58</v>
      </c>
      <c r="BU15" s="7">
        <v>305.67</v>
      </c>
      <c r="BV15" s="7">
        <v>220</v>
      </c>
      <c r="BW15" s="7">
        <v>129.73</v>
      </c>
      <c r="BX15" s="7">
        <f t="shared" si="4"/>
        <v>46606.05000000001</v>
      </c>
    </row>
    <row r="16" spans="1:76" ht="12.75">
      <c r="A16" s="6">
        <v>12</v>
      </c>
      <c r="B16" s="6" t="s">
        <v>24</v>
      </c>
      <c r="C16" s="7">
        <v>143.51</v>
      </c>
      <c r="D16" s="7">
        <v>154.06</v>
      </c>
      <c r="E16" s="7">
        <v>158.86</v>
      </c>
      <c r="F16" s="7">
        <v>170.6</v>
      </c>
      <c r="G16" s="7">
        <v>168</v>
      </c>
      <c r="H16" s="7">
        <v>155.39</v>
      </c>
      <c r="I16" s="7">
        <v>162.69</v>
      </c>
      <c r="J16" s="7">
        <v>158.18</v>
      </c>
      <c r="K16" s="7">
        <v>173.92</v>
      </c>
      <c r="L16" s="7">
        <v>140.79</v>
      </c>
      <c r="M16" s="7">
        <v>179.69</v>
      </c>
      <c r="N16" s="7">
        <v>121.38</v>
      </c>
      <c r="O16" s="7">
        <v>89.61</v>
      </c>
      <c r="P16" s="7">
        <v>88.97</v>
      </c>
      <c r="Q16" s="7">
        <v>11.29</v>
      </c>
      <c r="R16" s="7">
        <v>3.95</v>
      </c>
      <c r="S16" s="7">
        <v>3.08</v>
      </c>
      <c r="T16" s="7">
        <v>2.71</v>
      </c>
      <c r="U16" s="7">
        <v>1.72</v>
      </c>
      <c r="V16" s="7">
        <v>1.18</v>
      </c>
      <c r="W16" s="7">
        <v>1.07</v>
      </c>
      <c r="X16" s="7">
        <v>1.13</v>
      </c>
      <c r="Y16" s="7">
        <v>2.25</v>
      </c>
      <c r="Z16" s="7">
        <v>1.36</v>
      </c>
      <c r="AA16" s="7">
        <v>1.31</v>
      </c>
      <c r="AB16" s="7">
        <v>1.77</v>
      </c>
      <c r="AC16" s="7">
        <v>0.59</v>
      </c>
      <c r="AD16" s="7">
        <v>1.45</v>
      </c>
      <c r="AE16" s="7">
        <v>3.49</v>
      </c>
      <c r="AF16" s="7">
        <v>0.37</v>
      </c>
      <c r="AG16" s="7">
        <v>0.31</v>
      </c>
      <c r="AH16" s="7">
        <v>0</v>
      </c>
      <c r="AI16" s="7">
        <v>0</v>
      </c>
      <c r="AJ16" s="7">
        <v>2.16</v>
      </c>
      <c r="AK16" s="7">
        <v>1.12</v>
      </c>
      <c r="AL16" s="7">
        <v>1.98</v>
      </c>
      <c r="AM16" s="7">
        <v>2.47</v>
      </c>
      <c r="AN16" s="7">
        <v>0.74</v>
      </c>
      <c r="AO16" s="7">
        <v>0</v>
      </c>
      <c r="AP16" s="7">
        <v>1.25</v>
      </c>
      <c r="AQ16" s="7">
        <v>0.34</v>
      </c>
      <c r="AR16" s="7">
        <v>0.29</v>
      </c>
      <c r="AS16" s="7">
        <v>76.58</v>
      </c>
      <c r="AT16" s="7">
        <v>49.61</v>
      </c>
      <c r="AU16" s="7">
        <v>69.21</v>
      </c>
      <c r="AV16" s="7">
        <v>149.16</v>
      </c>
      <c r="AW16" s="7">
        <v>4.19</v>
      </c>
      <c r="AX16" s="7">
        <v>718.54</v>
      </c>
      <c r="AY16" s="7">
        <v>716.59</v>
      </c>
      <c r="AZ16" s="7">
        <v>685.68</v>
      </c>
      <c r="BA16" s="7">
        <v>633.33</v>
      </c>
      <c r="BB16" s="7">
        <v>607.08</v>
      </c>
      <c r="BC16" s="7">
        <v>598.34</v>
      </c>
      <c r="BD16" s="7">
        <v>710.81</v>
      </c>
      <c r="BE16" s="7">
        <v>659.79</v>
      </c>
      <c r="BF16" s="7">
        <v>629.95</v>
      </c>
      <c r="BG16" s="7">
        <v>718.27</v>
      </c>
      <c r="BH16" s="7">
        <v>476.08</v>
      </c>
      <c r="BI16" s="7">
        <v>485.22</v>
      </c>
      <c r="BJ16" s="7">
        <v>285.92</v>
      </c>
      <c r="BK16" s="7">
        <v>1.54</v>
      </c>
      <c r="BL16" s="7">
        <v>1.07</v>
      </c>
      <c r="BM16" s="7">
        <v>1.25</v>
      </c>
      <c r="BN16" s="7">
        <v>1.06</v>
      </c>
      <c r="BO16" s="7">
        <v>0</v>
      </c>
      <c r="BP16" s="7">
        <v>1.06</v>
      </c>
      <c r="BQ16" s="7">
        <v>0.94</v>
      </c>
      <c r="BR16" s="7">
        <v>0.64</v>
      </c>
      <c r="BS16" s="7">
        <v>2.93</v>
      </c>
      <c r="BT16" s="7">
        <v>3.47</v>
      </c>
      <c r="BU16" s="7">
        <v>4.14</v>
      </c>
      <c r="BV16" s="7">
        <v>2.55</v>
      </c>
      <c r="BW16" s="7">
        <v>2.9</v>
      </c>
      <c r="BX16" s="7">
        <f t="shared" si="4"/>
        <v>10412.929999999997</v>
      </c>
    </row>
    <row r="17" spans="1:76" ht="12.75">
      <c r="A17" s="6">
        <v>13</v>
      </c>
      <c r="B17" s="54" t="s">
        <v>25</v>
      </c>
      <c r="C17" s="7">
        <v>1697.87</v>
      </c>
      <c r="D17" s="7">
        <v>1649.44</v>
      </c>
      <c r="E17" s="7">
        <v>2642.56</v>
      </c>
      <c r="F17" s="7">
        <v>4181.19</v>
      </c>
      <c r="G17" s="7">
        <v>6185.53</v>
      </c>
      <c r="H17" s="7">
        <v>5993.97</v>
      </c>
      <c r="I17" s="7">
        <v>6449.77</v>
      </c>
      <c r="J17" s="7">
        <v>6819.52</v>
      </c>
      <c r="K17" s="7">
        <v>6066.13</v>
      </c>
      <c r="L17" s="7">
        <v>5534.83</v>
      </c>
      <c r="M17" s="7">
        <v>6757.16</v>
      </c>
      <c r="N17" s="7">
        <v>5268.88</v>
      </c>
      <c r="O17" s="7">
        <v>3807.21</v>
      </c>
      <c r="P17" s="7">
        <v>3444.59</v>
      </c>
      <c r="Q17" s="7">
        <v>156.8</v>
      </c>
      <c r="R17" s="7">
        <v>74.24</v>
      </c>
      <c r="S17" s="7">
        <v>90.17</v>
      </c>
      <c r="T17" s="7">
        <v>102.69</v>
      </c>
      <c r="U17" s="7">
        <v>175.02</v>
      </c>
      <c r="V17" s="7">
        <v>121.96</v>
      </c>
      <c r="W17" s="7">
        <v>120.12</v>
      </c>
      <c r="X17" s="7">
        <v>137.9</v>
      </c>
      <c r="Y17" s="7">
        <v>94.72</v>
      </c>
      <c r="Z17" s="7">
        <v>111.21</v>
      </c>
      <c r="AA17" s="7">
        <v>149.07</v>
      </c>
      <c r="AB17" s="7">
        <v>103.92</v>
      </c>
      <c r="AC17" s="7">
        <v>108.56</v>
      </c>
      <c r="AD17" s="7">
        <v>196.51</v>
      </c>
      <c r="AE17" s="7">
        <v>6.23</v>
      </c>
      <c r="AF17" s="7">
        <v>7.04</v>
      </c>
      <c r="AG17" s="7">
        <v>9.28</v>
      </c>
      <c r="AH17" s="7">
        <v>17.35</v>
      </c>
      <c r="AI17" s="7">
        <v>18.23</v>
      </c>
      <c r="AJ17" s="7">
        <v>14.52</v>
      </c>
      <c r="AK17" s="7">
        <v>11.99</v>
      </c>
      <c r="AL17" s="7">
        <v>17.45</v>
      </c>
      <c r="AM17" s="7">
        <v>22.96</v>
      </c>
      <c r="AN17" s="7">
        <v>28.79</v>
      </c>
      <c r="AO17" s="7">
        <v>32.96</v>
      </c>
      <c r="AP17" s="7">
        <v>27.42</v>
      </c>
      <c r="AQ17" s="7">
        <v>32.37</v>
      </c>
      <c r="AR17" s="7">
        <v>70.54</v>
      </c>
      <c r="AS17" s="7">
        <v>1547.69</v>
      </c>
      <c r="AT17" s="7">
        <v>2288.04</v>
      </c>
      <c r="AU17" s="7">
        <v>2072.88</v>
      </c>
      <c r="AV17" s="7">
        <v>3437.56</v>
      </c>
      <c r="AW17" s="7">
        <v>429.17</v>
      </c>
      <c r="AX17" s="7">
        <v>17993.46</v>
      </c>
      <c r="AY17" s="7">
        <v>19407.6</v>
      </c>
      <c r="AZ17" s="7">
        <v>20162.65</v>
      </c>
      <c r="BA17" s="7">
        <v>21188.3</v>
      </c>
      <c r="BB17" s="7">
        <v>19744.95</v>
      </c>
      <c r="BC17" s="7">
        <v>18800.78</v>
      </c>
      <c r="BD17" s="7">
        <v>19700.58</v>
      </c>
      <c r="BE17" s="7">
        <v>19444.97</v>
      </c>
      <c r="BF17" s="7">
        <v>16477.48</v>
      </c>
      <c r="BG17" s="7">
        <v>20290.77</v>
      </c>
      <c r="BH17" s="7">
        <v>19485.32</v>
      </c>
      <c r="BI17" s="7">
        <v>17285.64</v>
      </c>
      <c r="BJ17" s="7">
        <v>14959.34</v>
      </c>
      <c r="BK17" s="7">
        <v>5404.53</v>
      </c>
      <c r="BL17" s="7">
        <v>4821.74</v>
      </c>
      <c r="BM17" s="7">
        <v>2997</v>
      </c>
      <c r="BN17" s="7">
        <v>1811.28</v>
      </c>
      <c r="BO17" s="7">
        <v>958.34</v>
      </c>
      <c r="BP17" s="7">
        <v>822.39</v>
      </c>
      <c r="BQ17" s="7">
        <v>1013.66</v>
      </c>
      <c r="BR17" s="7">
        <v>2000.8</v>
      </c>
      <c r="BS17" s="7">
        <v>1560.79</v>
      </c>
      <c r="BT17" s="7">
        <v>2133.89</v>
      </c>
      <c r="BU17" s="7">
        <v>1840.43</v>
      </c>
      <c r="BV17" s="7">
        <v>1752.3</v>
      </c>
      <c r="BW17" s="7">
        <v>989.49</v>
      </c>
      <c r="BX17" s="7">
        <f t="shared" si="4"/>
        <v>351382.4900000001</v>
      </c>
    </row>
    <row r="18" spans="1:76" ht="12.75">
      <c r="A18" s="6">
        <v>14</v>
      </c>
      <c r="B18" s="6" t="s">
        <v>83</v>
      </c>
      <c r="C18" s="7">
        <v>54.64</v>
      </c>
      <c r="D18" s="7">
        <v>56.88</v>
      </c>
      <c r="E18" s="7">
        <v>71.39</v>
      </c>
      <c r="F18" s="7">
        <v>64.88</v>
      </c>
      <c r="G18" s="7">
        <v>68.96</v>
      </c>
      <c r="H18" s="7">
        <v>67.35</v>
      </c>
      <c r="I18" s="7">
        <v>58.89</v>
      </c>
      <c r="J18" s="7">
        <v>59.78</v>
      </c>
      <c r="K18" s="7">
        <v>56.64</v>
      </c>
      <c r="L18" s="7">
        <v>60.19</v>
      </c>
      <c r="M18" s="7">
        <v>109.97</v>
      </c>
      <c r="N18" s="7">
        <v>104.94</v>
      </c>
      <c r="O18" s="7">
        <v>95.65</v>
      </c>
      <c r="P18" s="7">
        <v>59.24</v>
      </c>
      <c r="Q18" s="7">
        <v>1.17</v>
      </c>
      <c r="R18" s="7">
        <v>1.38</v>
      </c>
      <c r="S18" s="7">
        <v>1.38</v>
      </c>
      <c r="T18" s="7">
        <v>1.18</v>
      </c>
      <c r="U18" s="7">
        <v>0</v>
      </c>
      <c r="V18" s="7">
        <v>1.4</v>
      </c>
      <c r="W18" s="7">
        <v>0</v>
      </c>
      <c r="X18" s="7">
        <v>0</v>
      </c>
      <c r="Y18" s="7">
        <v>0</v>
      </c>
      <c r="Z18" s="7">
        <v>0.99</v>
      </c>
      <c r="AA18" s="7">
        <v>1.39</v>
      </c>
      <c r="AB18" s="7">
        <v>2.15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3.06</v>
      </c>
      <c r="AJ18" s="7">
        <v>3.51</v>
      </c>
      <c r="AK18" s="7">
        <v>0</v>
      </c>
      <c r="AL18" s="7">
        <v>0</v>
      </c>
      <c r="AM18" s="7">
        <v>0.35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67.98</v>
      </c>
      <c r="AT18" s="7">
        <v>50.5</v>
      </c>
      <c r="AU18" s="7">
        <v>41.8</v>
      </c>
      <c r="AV18" s="7">
        <v>69.34</v>
      </c>
      <c r="AW18" s="7">
        <v>9.5</v>
      </c>
      <c r="AX18" s="7">
        <v>277.1</v>
      </c>
      <c r="AY18" s="7">
        <v>327.75</v>
      </c>
      <c r="AZ18" s="7">
        <v>323.71</v>
      </c>
      <c r="BA18" s="7">
        <v>328.47</v>
      </c>
      <c r="BB18" s="7">
        <v>252.1</v>
      </c>
      <c r="BC18" s="7">
        <v>246.21</v>
      </c>
      <c r="BD18" s="7">
        <v>271.59</v>
      </c>
      <c r="BE18" s="7">
        <v>323.68</v>
      </c>
      <c r="BF18" s="7">
        <v>315.17</v>
      </c>
      <c r="BG18" s="7">
        <v>340.53</v>
      </c>
      <c r="BH18" s="7">
        <v>223.01</v>
      </c>
      <c r="BI18" s="7">
        <v>187.58</v>
      </c>
      <c r="BJ18" s="7">
        <v>139.54</v>
      </c>
      <c r="BK18" s="7">
        <v>144.45</v>
      </c>
      <c r="BL18" s="7">
        <v>93.4</v>
      </c>
      <c r="BM18" s="7">
        <v>37.77</v>
      </c>
      <c r="BN18" s="7">
        <v>24.52</v>
      </c>
      <c r="BO18" s="7">
        <v>24.45</v>
      </c>
      <c r="BP18" s="7">
        <v>15.25</v>
      </c>
      <c r="BQ18" s="7">
        <v>5.9</v>
      </c>
      <c r="BR18" s="7">
        <v>1.11</v>
      </c>
      <c r="BS18" s="7">
        <v>4.21</v>
      </c>
      <c r="BT18" s="7">
        <v>2.04</v>
      </c>
      <c r="BU18" s="7">
        <v>2.65</v>
      </c>
      <c r="BV18" s="7">
        <v>1.47</v>
      </c>
      <c r="BW18" s="7">
        <v>0.88</v>
      </c>
      <c r="BX18" s="7">
        <f t="shared" si="4"/>
        <v>5161.019999999999</v>
      </c>
    </row>
    <row r="19" spans="1:76" ht="12.75">
      <c r="A19" s="6">
        <v>15</v>
      </c>
      <c r="B19" s="6" t="s">
        <v>26</v>
      </c>
      <c r="C19" s="7">
        <v>43.43</v>
      </c>
      <c r="D19" s="7">
        <v>32.7</v>
      </c>
      <c r="E19" s="7">
        <v>31.52</v>
      </c>
      <c r="F19" s="7">
        <v>31.07</v>
      </c>
      <c r="G19" s="7">
        <v>37.02</v>
      </c>
      <c r="H19" s="7">
        <v>28.9</v>
      </c>
      <c r="I19" s="7">
        <v>22.28</v>
      </c>
      <c r="J19" s="7">
        <v>40.55</v>
      </c>
      <c r="K19" s="7">
        <v>27.41</v>
      </c>
      <c r="L19" s="7">
        <v>19.5</v>
      </c>
      <c r="M19" s="7">
        <v>26.44</v>
      </c>
      <c r="N19" s="7">
        <v>27.47</v>
      </c>
      <c r="O19" s="7">
        <v>25.96</v>
      </c>
      <c r="P19" s="7">
        <v>25.08</v>
      </c>
      <c r="Q19" s="7">
        <v>1.97</v>
      </c>
      <c r="R19" s="7">
        <v>2.82</v>
      </c>
      <c r="S19" s="7">
        <v>1.66</v>
      </c>
      <c r="T19" s="7">
        <v>0.66</v>
      </c>
      <c r="U19" s="7">
        <v>1</v>
      </c>
      <c r="V19" s="7">
        <v>1.01</v>
      </c>
      <c r="W19" s="7">
        <v>0</v>
      </c>
      <c r="X19" s="7">
        <v>2.25</v>
      </c>
      <c r="Y19" s="7">
        <v>1.54</v>
      </c>
      <c r="Z19" s="7">
        <v>1.01</v>
      </c>
      <c r="AA19" s="7">
        <v>1.07</v>
      </c>
      <c r="AB19" s="7">
        <v>2.08</v>
      </c>
      <c r="AC19" s="7">
        <v>0.78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0.48</v>
      </c>
      <c r="AJ19" s="7">
        <v>0</v>
      </c>
      <c r="AK19" s="7">
        <v>0</v>
      </c>
      <c r="AL19" s="7">
        <v>0.38</v>
      </c>
      <c r="AM19" s="7">
        <v>0</v>
      </c>
      <c r="AN19" s="7">
        <v>0.16</v>
      </c>
      <c r="AO19" s="7">
        <v>0</v>
      </c>
      <c r="AP19" s="7">
        <v>0</v>
      </c>
      <c r="AQ19" s="7">
        <v>0</v>
      </c>
      <c r="AR19" s="7">
        <v>0.43</v>
      </c>
      <c r="AS19" s="7">
        <v>16.55</v>
      </c>
      <c r="AT19" s="7">
        <v>17.54</v>
      </c>
      <c r="AU19" s="7">
        <v>21.4</v>
      </c>
      <c r="AV19" s="7">
        <v>35.81</v>
      </c>
      <c r="AW19" s="7">
        <v>0</v>
      </c>
      <c r="AX19" s="7">
        <v>134.69</v>
      </c>
      <c r="AY19" s="7">
        <v>141.54</v>
      </c>
      <c r="AZ19" s="7">
        <v>150.87</v>
      </c>
      <c r="BA19" s="7">
        <v>153</v>
      </c>
      <c r="BB19" s="7">
        <v>116.9</v>
      </c>
      <c r="BC19" s="7">
        <v>116.25</v>
      </c>
      <c r="BD19" s="7">
        <v>115.57</v>
      </c>
      <c r="BE19" s="7">
        <v>137.83</v>
      </c>
      <c r="BF19" s="7">
        <v>105.71</v>
      </c>
      <c r="BG19" s="7">
        <v>155.4</v>
      </c>
      <c r="BH19" s="7">
        <v>105.08</v>
      </c>
      <c r="BI19" s="7">
        <v>95.45</v>
      </c>
      <c r="BJ19" s="7">
        <v>56.98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f t="shared" si="4"/>
        <v>2115.2000000000003</v>
      </c>
    </row>
    <row r="20" spans="1:76" ht="12.75">
      <c r="A20" s="6">
        <v>16</v>
      </c>
      <c r="B20" s="6" t="s">
        <v>27</v>
      </c>
      <c r="C20" s="7">
        <v>789.52</v>
      </c>
      <c r="D20" s="7">
        <v>1229.34</v>
      </c>
      <c r="E20" s="7">
        <v>1608.35</v>
      </c>
      <c r="F20" s="7">
        <v>2015.52</v>
      </c>
      <c r="G20" s="7">
        <v>2281.45</v>
      </c>
      <c r="H20" s="7">
        <v>2291.96</v>
      </c>
      <c r="I20" s="7">
        <v>2216.65</v>
      </c>
      <c r="J20" s="7">
        <v>2222.05</v>
      </c>
      <c r="K20" s="7">
        <v>2147.13</v>
      </c>
      <c r="L20" s="7">
        <v>1867.13</v>
      </c>
      <c r="M20" s="7">
        <v>2055.47</v>
      </c>
      <c r="N20" s="7">
        <v>1440.63</v>
      </c>
      <c r="O20" s="7">
        <v>1011.79</v>
      </c>
      <c r="P20" s="7">
        <v>732.29</v>
      </c>
      <c r="Q20" s="7">
        <v>57.55</v>
      </c>
      <c r="R20" s="7">
        <v>34.83</v>
      </c>
      <c r="S20" s="7">
        <v>36.02</v>
      </c>
      <c r="T20" s="7">
        <v>48.19</v>
      </c>
      <c r="U20" s="7">
        <v>58.5</v>
      </c>
      <c r="V20" s="7">
        <v>51.26</v>
      </c>
      <c r="W20" s="7">
        <v>41.01</v>
      </c>
      <c r="X20" s="7">
        <v>65.08</v>
      </c>
      <c r="Y20" s="7">
        <v>61.08</v>
      </c>
      <c r="Z20" s="7">
        <v>51.01</v>
      </c>
      <c r="AA20" s="7">
        <v>62.65</v>
      </c>
      <c r="AB20" s="7">
        <v>69.55</v>
      </c>
      <c r="AC20" s="7">
        <v>42</v>
      </c>
      <c r="AD20" s="7">
        <v>114.05</v>
      </c>
      <c r="AE20" s="7">
        <v>14.36</v>
      </c>
      <c r="AF20" s="7">
        <v>10.13</v>
      </c>
      <c r="AG20" s="7">
        <v>11.77</v>
      </c>
      <c r="AH20" s="7">
        <v>17.84</v>
      </c>
      <c r="AI20" s="7">
        <v>20.34</v>
      </c>
      <c r="AJ20" s="7">
        <v>27.94</v>
      </c>
      <c r="AK20" s="7">
        <v>22.19</v>
      </c>
      <c r="AL20" s="7">
        <v>15.06</v>
      </c>
      <c r="AM20" s="7">
        <v>31.47</v>
      </c>
      <c r="AN20" s="7">
        <v>22.93</v>
      </c>
      <c r="AO20" s="7">
        <v>21.83</v>
      </c>
      <c r="AP20" s="7">
        <v>24.56</v>
      </c>
      <c r="AQ20" s="7">
        <v>20.11</v>
      </c>
      <c r="AR20" s="7">
        <v>52.15</v>
      </c>
      <c r="AS20" s="7">
        <v>567.18</v>
      </c>
      <c r="AT20" s="7">
        <v>462.01</v>
      </c>
      <c r="AU20" s="7">
        <v>787.26</v>
      </c>
      <c r="AV20" s="7">
        <v>944.08</v>
      </c>
      <c r="AW20" s="7">
        <v>234.21</v>
      </c>
      <c r="AX20" s="7">
        <v>8505.43</v>
      </c>
      <c r="AY20" s="7">
        <v>8559.71</v>
      </c>
      <c r="AZ20" s="7">
        <v>8184.15</v>
      </c>
      <c r="BA20" s="7">
        <v>8237.43</v>
      </c>
      <c r="BB20" s="7">
        <v>7467.93</v>
      </c>
      <c r="BC20" s="7">
        <v>7559.47</v>
      </c>
      <c r="BD20" s="7">
        <v>7737.38</v>
      </c>
      <c r="BE20" s="7">
        <v>7274.71</v>
      </c>
      <c r="BF20" s="7">
        <v>6998.18</v>
      </c>
      <c r="BG20" s="7">
        <v>8945.03</v>
      </c>
      <c r="BH20" s="7">
        <v>5881.55</v>
      </c>
      <c r="BI20" s="7">
        <v>5069.04</v>
      </c>
      <c r="BJ20" s="7">
        <v>4444.62</v>
      </c>
      <c r="BK20" s="7">
        <v>482.42</v>
      </c>
      <c r="BL20" s="7">
        <v>378.35</v>
      </c>
      <c r="BM20" s="7">
        <v>272.71</v>
      </c>
      <c r="BN20" s="7">
        <v>239.56</v>
      </c>
      <c r="BO20" s="7">
        <v>209.14</v>
      </c>
      <c r="BP20" s="7">
        <v>253.14</v>
      </c>
      <c r="BQ20" s="7">
        <v>304.71</v>
      </c>
      <c r="BR20" s="7">
        <v>267.95</v>
      </c>
      <c r="BS20" s="7">
        <v>270.56</v>
      </c>
      <c r="BT20" s="7">
        <v>311.71</v>
      </c>
      <c r="BU20" s="7">
        <v>274.21</v>
      </c>
      <c r="BV20" s="7">
        <v>199.83</v>
      </c>
      <c r="BW20" s="7">
        <v>122.89</v>
      </c>
      <c r="BX20" s="7">
        <f t="shared" si="4"/>
        <v>126461.29000000004</v>
      </c>
    </row>
    <row r="21" spans="1:76" ht="12.75">
      <c r="A21" s="6">
        <v>17</v>
      </c>
      <c r="B21" s="6" t="s">
        <v>28</v>
      </c>
      <c r="C21" s="7">
        <v>202.01</v>
      </c>
      <c r="D21" s="7">
        <v>431.71</v>
      </c>
      <c r="E21" s="7">
        <v>622.45</v>
      </c>
      <c r="F21" s="7">
        <v>596.72</v>
      </c>
      <c r="G21" s="7">
        <v>846.46</v>
      </c>
      <c r="H21" s="7">
        <v>750.46</v>
      </c>
      <c r="I21" s="7">
        <v>818.48</v>
      </c>
      <c r="J21" s="7">
        <v>753.29</v>
      </c>
      <c r="K21" s="7">
        <v>742.12</v>
      </c>
      <c r="L21" s="7">
        <v>698.04</v>
      </c>
      <c r="M21" s="7">
        <v>871.85</v>
      </c>
      <c r="N21" s="7">
        <v>746.13</v>
      </c>
      <c r="O21" s="7">
        <v>590.86</v>
      </c>
      <c r="P21" s="7">
        <v>504.27</v>
      </c>
      <c r="Q21" s="7">
        <v>47.04</v>
      </c>
      <c r="R21" s="7">
        <v>34.98</v>
      </c>
      <c r="S21" s="7">
        <v>20.45</v>
      </c>
      <c r="T21" s="7">
        <v>8.84</v>
      </c>
      <c r="U21" s="7">
        <v>15.13</v>
      </c>
      <c r="V21" s="7">
        <v>14.05</v>
      </c>
      <c r="W21" s="7">
        <v>9.34</v>
      </c>
      <c r="X21" s="7">
        <v>9.17</v>
      </c>
      <c r="Y21" s="7">
        <v>22.35</v>
      </c>
      <c r="Z21" s="7">
        <v>38.84</v>
      </c>
      <c r="AA21" s="7">
        <v>24.84</v>
      </c>
      <c r="AB21" s="7">
        <v>9.88</v>
      </c>
      <c r="AC21" s="7">
        <v>9.37</v>
      </c>
      <c r="AD21" s="7">
        <v>17.03</v>
      </c>
      <c r="AE21" s="7">
        <v>4.67</v>
      </c>
      <c r="AF21" s="7">
        <v>10.9</v>
      </c>
      <c r="AG21" s="7">
        <v>8.06</v>
      </c>
      <c r="AH21" s="7">
        <v>5.34</v>
      </c>
      <c r="AI21" s="7">
        <v>13.67</v>
      </c>
      <c r="AJ21" s="7">
        <v>6.71</v>
      </c>
      <c r="AK21" s="7">
        <v>7.22</v>
      </c>
      <c r="AL21" s="7">
        <v>14.13</v>
      </c>
      <c r="AM21" s="7">
        <v>19.73</v>
      </c>
      <c r="AN21" s="7">
        <v>12.74</v>
      </c>
      <c r="AO21" s="7">
        <v>13.56</v>
      </c>
      <c r="AP21" s="7">
        <v>8.89</v>
      </c>
      <c r="AQ21" s="7">
        <v>9.34</v>
      </c>
      <c r="AR21" s="7">
        <v>31.69</v>
      </c>
      <c r="AS21" s="7">
        <v>569.05</v>
      </c>
      <c r="AT21" s="7">
        <v>313.78</v>
      </c>
      <c r="AU21" s="7">
        <v>330.8</v>
      </c>
      <c r="AV21" s="7">
        <v>484.41</v>
      </c>
      <c r="AW21" s="7">
        <v>63.91</v>
      </c>
      <c r="AX21" s="7">
        <v>2776.81</v>
      </c>
      <c r="AY21" s="7">
        <v>2683.94</v>
      </c>
      <c r="AZ21" s="7">
        <v>2671.74</v>
      </c>
      <c r="BA21" s="7">
        <v>2494.5</v>
      </c>
      <c r="BB21" s="7">
        <v>2425.34</v>
      </c>
      <c r="BC21" s="7">
        <v>2430.78</v>
      </c>
      <c r="BD21" s="7">
        <v>2416.63</v>
      </c>
      <c r="BE21" s="7">
        <v>2673.79</v>
      </c>
      <c r="BF21" s="7">
        <v>2322.24</v>
      </c>
      <c r="BG21" s="7">
        <v>2523.85</v>
      </c>
      <c r="BH21" s="7">
        <v>2197.42</v>
      </c>
      <c r="BI21" s="7">
        <v>1833</v>
      </c>
      <c r="BJ21" s="7">
        <v>1319.94</v>
      </c>
      <c r="BK21" s="7">
        <v>55.17</v>
      </c>
      <c r="BL21" s="7">
        <v>48.2</v>
      </c>
      <c r="BM21" s="7">
        <v>33.39</v>
      </c>
      <c r="BN21" s="7">
        <v>51.87</v>
      </c>
      <c r="BO21" s="7">
        <v>32.23</v>
      </c>
      <c r="BP21" s="7">
        <v>29.58</v>
      </c>
      <c r="BQ21" s="7">
        <v>13.52</v>
      </c>
      <c r="BR21" s="7">
        <v>10.72</v>
      </c>
      <c r="BS21" s="7">
        <v>8.43</v>
      </c>
      <c r="BT21" s="7">
        <v>15.23</v>
      </c>
      <c r="BU21" s="7">
        <v>5.89</v>
      </c>
      <c r="BV21" s="7">
        <v>3.56</v>
      </c>
      <c r="BW21" s="7">
        <v>7.02</v>
      </c>
      <c r="BX21" s="7">
        <f t="shared" si="4"/>
        <v>42469.549999999996</v>
      </c>
    </row>
    <row r="22" spans="1:76" ht="12.75">
      <c r="A22" s="6">
        <v>18</v>
      </c>
      <c r="B22" s="6" t="s">
        <v>29</v>
      </c>
      <c r="C22" s="7">
        <v>73.15</v>
      </c>
      <c r="D22" s="7">
        <v>95.84</v>
      </c>
      <c r="E22" s="7">
        <v>101.96</v>
      </c>
      <c r="F22" s="7">
        <v>157.52</v>
      </c>
      <c r="G22" s="7">
        <v>180.41</v>
      </c>
      <c r="H22" s="7">
        <v>166.03</v>
      </c>
      <c r="I22" s="7">
        <v>187.68</v>
      </c>
      <c r="J22" s="7">
        <v>166.22</v>
      </c>
      <c r="K22" s="7">
        <v>157</v>
      </c>
      <c r="L22" s="7">
        <v>209.77</v>
      </c>
      <c r="M22" s="7">
        <v>232.11</v>
      </c>
      <c r="N22" s="7">
        <v>193.49</v>
      </c>
      <c r="O22" s="7">
        <v>140.33</v>
      </c>
      <c r="P22" s="7">
        <v>151.51</v>
      </c>
      <c r="Q22" s="7">
        <v>3.52</v>
      </c>
      <c r="R22" s="7">
        <v>0</v>
      </c>
      <c r="S22" s="7">
        <v>0</v>
      </c>
      <c r="T22" s="7">
        <v>2.99</v>
      </c>
      <c r="U22" s="7">
        <v>6.96</v>
      </c>
      <c r="V22" s="7">
        <v>0</v>
      </c>
      <c r="W22" s="7">
        <v>5.89</v>
      </c>
      <c r="X22" s="7">
        <v>3.68</v>
      </c>
      <c r="Y22" s="7">
        <v>0</v>
      </c>
      <c r="Z22" s="7">
        <v>7.25</v>
      </c>
      <c r="AA22" s="7">
        <v>5.63</v>
      </c>
      <c r="AB22" s="7">
        <v>2.98</v>
      </c>
      <c r="AC22" s="7">
        <v>1.61</v>
      </c>
      <c r="AD22" s="7">
        <v>2.21</v>
      </c>
      <c r="AE22" s="7">
        <v>0</v>
      </c>
      <c r="AF22" s="7">
        <v>0</v>
      </c>
      <c r="AG22" s="7">
        <v>0</v>
      </c>
      <c r="AH22" s="7">
        <v>2.7</v>
      </c>
      <c r="AI22" s="7">
        <v>0</v>
      </c>
      <c r="AJ22" s="7">
        <v>1.06</v>
      </c>
      <c r="AK22" s="7">
        <v>0</v>
      </c>
      <c r="AL22" s="7">
        <v>1.5</v>
      </c>
      <c r="AM22" s="7">
        <v>2.41</v>
      </c>
      <c r="AN22" s="7">
        <v>2.44</v>
      </c>
      <c r="AO22" s="7">
        <v>0</v>
      </c>
      <c r="AP22" s="7">
        <v>2.06</v>
      </c>
      <c r="AQ22" s="7">
        <v>1.24</v>
      </c>
      <c r="AR22" s="7">
        <v>3.78</v>
      </c>
      <c r="AS22" s="7">
        <v>165.17</v>
      </c>
      <c r="AT22" s="7">
        <v>74.97</v>
      </c>
      <c r="AU22" s="7">
        <v>126.04</v>
      </c>
      <c r="AV22" s="7">
        <v>168.34</v>
      </c>
      <c r="AW22" s="7">
        <v>0</v>
      </c>
      <c r="AX22" s="7">
        <v>895.94</v>
      </c>
      <c r="AY22" s="7">
        <v>940.48</v>
      </c>
      <c r="AZ22" s="7">
        <v>956.3</v>
      </c>
      <c r="BA22" s="7">
        <v>913.17</v>
      </c>
      <c r="BB22" s="7">
        <v>943.28</v>
      </c>
      <c r="BC22" s="7">
        <v>972.13</v>
      </c>
      <c r="BD22" s="7">
        <v>873.58</v>
      </c>
      <c r="BE22" s="7">
        <v>949.98</v>
      </c>
      <c r="BF22" s="7">
        <v>864.49</v>
      </c>
      <c r="BG22" s="7">
        <v>846.83</v>
      </c>
      <c r="BH22" s="7">
        <v>739.25</v>
      </c>
      <c r="BI22" s="7">
        <v>619.98</v>
      </c>
      <c r="BJ22" s="7">
        <v>499.48</v>
      </c>
      <c r="BK22" s="7">
        <v>64.22</v>
      </c>
      <c r="BL22" s="7">
        <v>44.73</v>
      </c>
      <c r="BM22" s="7">
        <v>40.78</v>
      </c>
      <c r="BN22" s="7">
        <v>28.96</v>
      </c>
      <c r="BO22" s="7">
        <v>20.48</v>
      </c>
      <c r="BP22" s="7">
        <v>23.66</v>
      </c>
      <c r="BQ22" s="7">
        <v>27.8</v>
      </c>
      <c r="BR22" s="7">
        <v>17.47</v>
      </c>
      <c r="BS22" s="7">
        <v>15.35</v>
      </c>
      <c r="BT22" s="7">
        <v>16.19</v>
      </c>
      <c r="BU22" s="7">
        <v>13.64</v>
      </c>
      <c r="BV22" s="7">
        <v>24.03</v>
      </c>
      <c r="BW22" s="7">
        <v>9.11</v>
      </c>
      <c r="BX22" s="7">
        <f t="shared" si="4"/>
        <v>14168.759999999997</v>
      </c>
    </row>
    <row r="23" spans="1:76" ht="12.75">
      <c r="A23" s="6">
        <v>19</v>
      </c>
      <c r="B23" s="6" t="s">
        <v>30</v>
      </c>
      <c r="C23" s="7">
        <v>36.82</v>
      </c>
      <c r="D23" s="7">
        <v>8.21</v>
      </c>
      <c r="E23" s="7">
        <v>7.9</v>
      </c>
      <c r="F23" s="7">
        <v>21.06</v>
      </c>
      <c r="G23" s="7">
        <v>17.51</v>
      </c>
      <c r="H23" s="7">
        <v>25.23</v>
      </c>
      <c r="I23" s="7">
        <v>11.75</v>
      </c>
      <c r="J23" s="7">
        <v>11.76</v>
      </c>
      <c r="K23" s="7">
        <v>10.35</v>
      </c>
      <c r="L23" s="7">
        <v>11.29</v>
      </c>
      <c r="M23" s="7">
        <v>23.61</v>
      </c>
      <c r="N23" s="7">
        <v>11.89</v>
      </c>
      <c r="O23" s="7">
        <v>21.42</v>
      </c>
      <c r="P23" s="7">
        <v>11.66</v>
      </c>
      <c r="Q23" s="7">
        <v>4.44</v>
      </c>
      <c r="R23" s="7">
        <v>0</v>
      </c>
      <c r="S23" s="7">
        <v>0</v>
      </c>
      <c r="T23" s="7">
        <v>1.21</v>
      </c>
      <c r="U23" s="7">
        <v>0</v>
      </c>
      <c r="V23" s="7">
        <v>0</v>
      </c>
      <c r="W23" s="7">
        <v>0</v>
      </c>
      <c r="X23" s="7">
        <v>1.09</v>
      </c>
      <c r="Y23" s="7">
        <v>1.01</v>
      </c>
      <c r="Z23" s="7">
        <v>0</v>
      </c>
      <c r="AA23" s="7">
        <v>0</v>
      </c>
      <c r="AB23" s="7">
        <v>0.47</v>
      </c>
      <c r="AC23" s="7">
        <v>0</v>
      </c>
      <c r="AD23" s="7">
        <v>0.88</v>
      </c>
      <c r="AE23" s="7">
        <v>1.33</v>
      </c>
      <c r="AF23" s="7">
        <v>0</v>
      </c>
      <c r="AG23" s="7">
        <v>0</v>
      </c>
      <c r="AH23" s="7">
        <v>0</v>
      </c>
      <c r="AI23" s="7">
        <v>0</v>
      </c>
      <c r="AJ23" s="7">
        <v>0.66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2.73</v>
      </c>
      <c r="AR23" s="7">
        <v>0</v>
      </c>
      <c r="AS23" s="7">
        <v>14.57</v>
      </c>
      <c r="AT23" s="7">
        <v>3.83</v>
      </c>
      <c r="AU23" s="7">
        <v>9.81</v>
      </c>
      <c r="AV23" s="7">
        <v>29.88</v>
      </c>
      <c r="AW23" s="7">
        <v>0</v>
      </c>
      <c r="AX23" s="7">
        <v>88.86</v>
      </c>
      <c r="AY23" s="7">
        <v>87.56</v>
      </c>
      <c r="AZ23" s="7">
        <v>98.02</v>
      </c>
      <c r="BA23" s="7">
        <v>93.15</v>
      </c>
      <c r="BB23" s="7">
        <v>78.45</v>
      </c>
      <c r="BC23" s="7">
        <v>78.54</v>
      </c>
      <c r="BD23" s="7">
        <v>82.64</v>
      </c>
      <c r="BE23" s="7">
        <v>90.13</v>
      </c>
      <c r="BF23" s="7">
        <v>82</v>
      </c>
      <c r="BG23" s="7">
        <v>79.29</v>
      </c>
      <c r="BH23" s="7">
        <v>64.43</v>
      </c>
      <c r="BI23" s="7">
        <v>47.57</v>
      </c>
      <c r="BJ23" s="7">
        <v>16.72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f t="shared" si="4"/>
        <v>1289.73</v>
      </c>
    </row>
    <row r="24" spans="1:76" ht="12.75">
      <c r="A24" s="6">
        <v>20</v>
      </c>
      <c r="B24" s="6" t="s">
        <v>31</v>
      </c>
      <c r="C24" s="7">
        <v>63.98</v>
      </c>
      <c r="D24" s="7">
        <v>74.5</v>
      </c>
      <c r="E24" s="7">
        <v>83.79</v>
      </c>
      <c r="F24" s="7">
        <v>78.58</v>
      </c>
      <c r="G24" s="7">
        <v>84.94</v>
      </c>
      <c r="H24" s="7">
        <v>69.2</v>
      </c>
      <c r="I24" s="7">
        <v>76.85</v>
      </c>
      <c r="J24" s="7">
        <v>97.88</v>
      </c>
      <c r="K24" s="7">
        <v>73.17</v>
      </c>
      <c r="L24" s="7">
        <v>71.27</v>
      </c>
      <c r="M24" s="7">
        <v>96.4</v>
      </c>
      <c r="N24" s="7">
        <v>54.86</v>
      </c>
      <c r="O24" s="7">
        <v>38.63</v>
      </c>
      <c r="P24" s="7">
        <v>52.78</v>
      </c>
      <c r="Q24" s="7">
        <v>17.07</v>
      </c>
      <c r="R24" s="7">
        <v>0.93</v>
      </c>
      <c r="S24" s="7">
        <v>1.1</v>
      </c>
      <c r="T24" s="7">
        <v>4.42</v>
      </c>
      <c r="U24" s="7">
        <v>9.98</v>
      </c>
      <c r="V24" s="7">
        <v>1.81</v>
      </c>
      <c r="W24" s="7">
        <v>5.44</v>
      </c>
      <c r="X24" s="7">
        <v>5.16</v>
      </c>
      <c r="Y24" s="7">
        <v>7.53</v>
      </c>
      <c r="Z24" s="7">
        <v>8.51</v>
      </c>
      <c r="AA24" s="7">
        <v>18.72</v>
      </c>
      <c r="AB24" s="7">
        <v>7.32</v>
      </c>
      <c r="AC24" s="7">
        <v>2.44</v>
      </c>
      <c r="AD24" s="7">
        <v>3.83</v>
      </c>
      <c r="AE24" s="7">
        <v>2.14</v>
      </c>
      <c r="AF24" s="7">
        <v>0</v>
      </c>
      <c r="AG24" s="7">
        <v>0</v>
      </c>
      <c r="AH24" s="7">
        <v>0</v>
      </c>
      <c r="AI24" s="7">
        <v>2.08</v>
      </c>
      <c r="AJ24" s="7">
        <v>0</v>
      </c>
      <c r="AK24" s="7">
        <v>0</v>
      </c>
      <c r="AL24" s="7">
        <v>1.16</v>
      </c>
      <c r="AM24" s="7">
        <v>0.71</v>
      </c>
      <c r="AN24" s="7">
        <v>2.54</v>
      </c>
      <c r="AO24" s="7">
        <v>0</v>
      </c>
      <c r="AP24" s="7">
        <v>0.63</v>
      </c>
      <c r="AQ24" s="7">
        <v>1.02</v>
      </c>
      <c r="AR24" s="7">
        <v>0.36</v>
      </c>
      <c r="AS24" s="7">
        <v>29.69</v>
      </c>
      <c r="AT24" s="7">
        <v>23.51</v>
      </c>
      <c r="AU24" s="7">
        <v>20.45</v>
      </c>
      <c r="AV24" s="7">
        <v>33.32</v>
      </c>
      <c r="AW24" s="7">
        <v>16.61</v>
      </c>
      <c r="AX24" s="7">
        <v>355.31</v>
      </c>
      <c r="AY24" s="7">
        <v>369.56</v>
      </c>
      <c r="AZ24" s="7">
        <v>395.16</v>
      </c>
      <c r="BA24" s="7">
        <v>393.35</v>
      </c>
      <c r="BB24" s="7">
        <v>369.57</v>
      </c>
      <c r="BC24" s="7">
        <v>360.36</v>
      </c>
      <c r="BD24" s="7">
        <v>326.14</v>
      </c>
      <c r="BE24" s="7">
        <v>368.31</v>
      </c>
      <c r="BF24" s="7">
        <v>374.18</v>
      </c>
      <c r="BG24" s="7">
        <v>259.13</v>
      </c>
      <c r="BH24" s="7">
        <v>246.38</v>
      </c>
      <c r="BI24" s="7">
        <v>276.42</v>
      </c>
      <c r="BJ24" s="7">
        <v>191.19</v>
      </c>
      <c r="BK24" s="7">
        <v>44.96</v>
      </c>
      <c r="BL24" s="7">
        <v>41.35</v>
      </c>
      <c r="BM24" s="7">
        <v>31.13</v>
      </c>
      <c r="BN24" s="7">
        <v>33.33</v>
      </c>
      <c r="BO24" s="7">
        <v>18.8</v>
      </c>
      <c r="BP24" s="7">
        <v>14.32</v>
      </c>
      <c r="BQ24" s="7">
        <v>10.55</v>
      </c>
      <c r="BR24" s="7">
        <v>7.85</v>
      </c>
      <c r="BS24" s="7">
        <v>4.85</v>
      </c>
      <c r="BT24" s="7">
        <v>10.82</v>
      </c>
      <c r="BU24" s="7">
        <v>13.04</v>
      </c>
      <c r="BV24" s="7">
        <v>14.69</v>
      </c>
      <c r="BW24" s="7">
        <v>3.35</v>
      </c>
      <c r="BX24" s="7">
        <f t="shared" si="4"/>
        <v>5779.410000000001</v>
      </c>
    </row>
    <row r="25" spans="1:76" ht="12.75">
      <c r="A25" s="6">
        <v>21</v>
      </c>
      <c r="B25" s="6" t="s">
        <v>32</v>
      </c>
      <c r="C25" s="7">
        <v>29.95</v>
      </c>
      <c r="D25" s="7">
        <v>61.93</v>
      </c>
      <c r="E25" s="7">
        <v>73.79</v>
      </c>
      <c r="F25" s="7">
        <v>59.51</v>
      </c>
      <c r="G25" s="7">
        <v>64.65</v>
      </c>
      <c r="H25" s="7">
        <v>72.71</v>
      </c>
      <c r="I25" s="7">
        <v>53.78</v>
      </c>
      <c r="J25" s="7">
        <v>117.7</v>
      </c>
      <c r="K25" s="7">
        <v>83.78</v>
      </c>
      <c r="L25" s="7">
        <v>80.63</v>
      </c>
      <c r="M25" s="7">
        <v>73.52</v>
      </c>
      <c r="N25" s="7">
        <v>68.67</v>
      </c>
      <c r="O25" s="7">
        <v>52.66</v>
      </c>
      <c r="P25" s="7">
        <v>46.96</v>
      </c>
      <c r="Q25" s="7">
        <v>36.67</v>
      </c>
      <c r="R25" s="7">
        <v>2.73</v>
      </c>
      <c r="S25" s="7">
        <v>2.42</v>
      </c>
      <c r="T25" s="7">
        <v>0</v>
      </c>
      <c r="U25" s="7">
        <v>2.16</v>
      </c>
      <c r="V25" s="7">
        <v>0</v>
      </c>
      <c r="W25" s="7">
        <v>1.38</v>
      </c>
      <c r="X25" s="7">
        <v>2.21</v>
      </c>
      <c r="Y25" s="7">
        <v>2.38</v>
      </c>
      <c r="Z25" s="7">
        <v>0.76</v>
      </c>
      <c r="AA25" s="7">
        <v>0.98</v>
      </c>
      <c r="AB25" s="7">
        <v>1.52</v>
      </c>
      <c r="AC25" s="7">
        <v>0.7</v>
      </c>
      <c r="AD25" s="7">
        <v>0</v>
      </c>
      <c r="AE25" s="7">
        <v>0</v>
      </c>
      <c r="AF25" s="7">
        <v>1.07</v>
      </c>
      <c r="AG25" s="7">
        <v>1.04</v>
      </c>
      <c r="AH25" s="7">
        <v>0</v>
      </c>
      <c r="AI25" s="7">
        <v>1.16</v>
      </c>
      <c r="AJ25" s="7">
        <v>0</v>
      </c>
      <c r="AK25" s="7">
        <v>0</v>
      </c>
      <c r="AL25" s="7">
        <v>1.57</v>
      </c>
      <c r="AM25" s="7">
        <v>0</v>
      </c>
      <c r="AN25" s="7">
        <v>1.07</v>
      </c>
      <c r="AO25" s="7">
        <v>0</v>
      </c>
      <c r="AP25" s="7">
        <v>0</v>
      </c>
      <c r="AQ25" s="7">
        <v>0.33</v>
      </c>
      <c r="AR25" s="7">
        <v>0</v>
      </c>
      <c r="AS25" s="7">
        <v>39.05</v>
      </c>
      <c r="AT25" s="7">
        <v>19.55</v>
      </c>
      <c r="AU25" s="7">
        <v>26.3</v>
      </c>
      <c r="AV25" s="7">
        <v>26.25</v>
      </c>
      <c r="AW25" s="7">
        <v>3.22</v>
      </c>
      <c r="AX25" s="7">
        <v>178.92</v>
      </c>
      <c r="AY25" s="7">
        <v>131.94</v>
      </c>
      <c r="AZ25" s="7">
        <v>143.11</v>
      </c>
      <c r="BA25" s="7">
        <v>115.59</v>
      </c>
      <c r="BB25" s="7">
        <v>131.59</v>
      </c>
      <c r="BC25" s="7">
        <v>144.23</v>
      </c>
      <c r="BD25" s="7">
        <v>137.34</v>
      </c>
      <c r="BE25" s="7">
        <v>133.74</v>
      </c>
      <c r="BF25" s="7">
        <v>138.39</v>
      </c>
      <c r="BG25" s="7">
        <v>112.71</v>
      </c>
      <c r="BH25" s="7">
        <v>137.54</v>
      </c>
      <c r="BI25" s="7">
        <v>106.9</v>
      </c>
      <c r="BJ25" s="7">
        <v>103.13</v>
      </c>
      <c r="BK25" s="7">
        <v>4.9</v>
      </c>
      <c r="BL25" s="7">
        <v>5.4</v>
      </c>
      <c r="BM25" s="7">
        <v>4.59</v>
      </c>
      <c r="BN25" s="7">
        <v>2.95</v>
      </c>
      <c r="BO25" s="7">
        <v>0</v>
      </c>
      <c r="BP25" s="7">
        <v>1.67</v>
      </c>
      <c r="BQ25" s="7">
        <v>0</v>
      </c>
      <c r="BR25" s="7">
        <v>0.87</v>
      </c>
      <c r="BS25" s="7">
        <v>0.54</v>
      </c>
      <c r="BT25" s="7">
        <v>1.45</v>
      </c>
      <c r="BU25" s="7">
        <v>0</v>
      </c>
      <c r="BV25" s="7">
        <v>0</v>
      </c>
      <c r="BW25" s="7">
        <v>0</v>
      </c>
      <c r="BX25" s="7">
        <f t="shared" si="4"/>
        <v>2852.26</v>
      </c>
    </row>
    <row r="26" spans="1:76" ht="12.75">
      <c r="A26" s="6">
        <v>22</v>
      </c>
      <c r="B26" s="6" t="s">
        <v>33</v>
      </c>
      <c r="C26" s="7">
        <v>11.02</v>
      </c>
      <c r="D26" s="7">
        <v>12.1</v>
      </c>
      <c r="E26" s="7">
        <v>12.57</v>
      </c>
      <c r="F26" s="7">
        <v>9.42</v>
      </c>
      <c r="G26" s="7">
        <v>12.64</v>
      </c>
      <c r="H26" s="7">
        <v>14.91</v>
      </c>
      <c r="I26" s="7">
        <v>15.91</v>
      </c>
      <c r="J26" s="7">
        <v>30.97</v>
      </c>
      <c r="K26" s="7">
        <v>20.08</v>
      </c>
      <c r="L26" s="7">
        <v>17.69</v>
      </c>
      <c r="M26" s="7">
        <v>37.55</v>
      </c>
      <c r="N26" s="7">
        <v>22.74</v>
      </c>
      <c r="O26" s="7">
        <v>11.46</v>
      </c>
      <c r="P26" s="7">
        <v>5</v>
      </c>
      <c r="Q26" s="7">
        <v>0</v>
      </c>
      <c r="R26" s="7">
        <v>1.09</v>
      </c>
      <c r="S26" s="7">
        <v>0.87</v>
      </c>
      <c r="T26" s="7">
        <v>0</v>
      </c>
      <c r="U26" s="7">
        <v>0</v>
      </c>
      <c r="V26" s="7">
        <v>0</v>
      </c>
      <c r="W26" s="7">
        <v>2.21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23.11</v>
      </c>
      <c r="AT26" s="7">
        <v>9.52</v>
      </c>
      <c r="AU26" s="7">
        <v>13.16</v>
      </c>
      <c r="AV26" s="7">
        <v>16.96</v>
      </c>
      <c r="AW26" s="7">
        <v>2.32</v>
      </c>
      <c r="AX26" s="7">
        <v>97.74</v>
      </c>
      <c r="AY26" s="7">
        <v>156.56</v>
      </c>
      <c r="AZ26" s="7">
        <v>115.43</v>
      </c>
      <c r="BA26" s="7">
        <v>99.57</v>
      </c>
      <c r="BB26" s="7">
        <v>114.86</v>
      </c>
      <c r="BC26" s="7">
        <v>120.31</v>
      </c>
      <c r="BD26" s="7">
        <v>99.06</v>
      </c>
      <c r="BE26" s="7">
        <v>117.83</v>
      </c>
      <c r="BF26" s="7">
        <v>84.81</v>
      </c>
      <c r="BG26" s="7">
        <v>92.32</v>
      </c>
      <c r="BH26" s="7">
        <v>33.95</v>
      </c>
      <c r="BI26" s="7">
        <v>23.86</v>
      </c>
      <c r="BJ26" s="7">
        <v>27.62</v>
      </c>
      <c r="BK26" s="7">
        <v>21.33</v>
      </c>
      <c r="BL26" s="7">
        <v>17.6</v>
      </c>
      <c r="BM26" s="7">
        <v>12.62</v>
      </c>
      <c r="BN26" s="7">
        <v>10.44</v>
      </c>
      <c r="BO26" s="7">
        <v>8.19</v>
      </c>
      <c r="BP26" s="7">
        <v>4.79</v>
      </c>
      <c r="BQ26" s="7">
        <v>1.19</v>
      </c>
      <c r="BR26" s="7">
        <v>3.49</v>
      </c>
      <c r="BS26" s="7">
        <v>1.27</v>
      </c>
      <c r="BT26" s="7">
        <v>0.72</v>
      </c>
      <c r="BU26" s="7">
        <v>0.58</v>
      </c>
      <c r="BV26" s="7">
        <v>0.46</v>
      </c>
      <c r="BW26" s="7">
        <v>1.75</v>
      </c>
      <c r="BX26" s="7">
        <f t="shared" si="4"/>
        <v>1572.6499999999994</v>
      </c>
    </row>
    <row r="27" spans="1:76" ht="12.75">
      <c r="A27" s="6">
        <v>23</v>
      </c>
      <c r="B27" s="6" t="s">
        <v>34</v>
      </c>
      <c r="C27" s="7">
        <v>23.63</v>
      </c>
      <c r="D27" s="7">
        <v>16.77</v>
      </c>
      <c r="E27" s="7">
        <v>26.5</v>
      </c>
      <c r="F27" s="7">
        <v>26.5</v>
      </c>
      <c r="G27" s="7">
        <v>41.82</v>
      </c>
      <c r="H27" s="7">
        <v>33.65</v>
      </c>
      <c r="I27" s="7">
        <v>36.27</v>
      </c>
      <c r="J27" s="7">
        <v>39.16</v>
      </c>
      <c r="K27" s="7">
        <v>32.51</v>
      </c>
      <c r="L27" s="7">
        <v>33.7</v>
      </c>
      <c r="M27" s="7">
        <v>47.84</v>
      </c>
      <c r="N27" s="7">
        <v>55.13</v>
      </c>
      <c r="O27" s="7">
        <v>45.44</v>
      </c>
      <c r="P27" s="7">
        <v>41.27</v>
      </c>
      <c r="Q27" s="7">
        <v>0.99</v>
      </c>
      <c r="R27" s="7">
        <v>0.92</v>
      </c>
      <c r="S27" s="7">
        <v>1.01</v>
      </c>
      <c r="T27" s="7">
        <v>0.91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1.01</v>
      </c>
      <c r="AA27" s="7">
        <v>0</v>
      </c>
      <c r="AB27" s="7">
        <v>0</v>
      </c>
      <c r="AC27" s="7">
        <v>0</v>
      </c>
      <c r="AD27" s="7">
        <v>0</v>
      </c>
      <c r="AE27" s="7">
        <v>1.16</v>
      </c>
      <c r="AF27" s="7">
        <v>4.02</v>
      </c>
      <c r="AG27" s="7">
        <v>1.98</v>
      </c>
      <c r="AH27" s="7">
        <v>0</v>
      </c>
      <c r="AI27" s="7">
        <v>4.99</v>
      </c>
      <c r="AJ27" s="7">
        <v>2.55</v>
      </c>
      <c r="AK27" s="7">
        <v>0</v>
      </c>
      <c r="AL27" s="7">
        <v>3.73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0.47</v>
      </c>
      <c r="AS27" s="7">
        <v>14.59</v>
      </c>
      <c r="AT27" s="7">
        <v>14.25</v>
      </c>
      <c r="AU27" s="7">
        <v>10.95</v>
      </c>
      <c r="AV27" s="7">
        <v>11.01</v>
      </c>
      <c r="AW27" s="7">
        <v>2.4</v>
      </c>
      <c r="AX27" s="7">
        <v>87.88</v>
      </c>
      <c r="AY27" s="7">
        <v>91.19</v>
      </c>
      <c r="AZ27" s="7">
        <v>109.57</v>
      </c>
      <c r="BA27" s="7">
        <v>116.76</v>
      </c>
      <c r="BB27" s="7">
        <v>134.81</v>
      </c>
      <c r="BC27" s="7">
        <v>122.19</v>
      </c>
      <c r="BD27" s="7">
        <v>115.87</v>
      </c>
      <c r="BE27" s="7">
        <v>136.04</v>
      </c>
      <c r="BF27" s="7">
        <v>157.14</v>
      </c>
      <c r="BG27" s="7">
        <v>130.5</v>
      </c>
      <c r="BH27" s="7">
        <v>82.29</v>
      </c>
      <c r="BI27" s="7">
        <v>99.68</v>
      </c>
      <c r="BJ27" s="7">
        <v>116.6</v>
      </c>
      <c r="BK27" s="7">
        <v>0.91</v>
      </c>
      <c r="BL27" s="7">
        <v>0.99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f t="shared" si="4"/>
        <v>2079.5499999999997</v>
      </c>
    </row>
    <row r="28" spans="1:76" ht="12.75">
      <c r="A28" s="6">
        <v>24</v>
      </c>
      <c r="B28" s="6" t="s">
        <v>35</v>
      </c>
      <c r="C28" s="7">
        <v>40.51</v>
      </c>
      <c r="D28" s="7">
        <v>31.48</v>
      </c>
      <c r="E28" s="7">
        <v>24.21</v>
      </c>
      <c r="F28" s="7">
        <v>26.63</v>
      </c>
      <c r="G28" s="7">
        <v>18.7</v>
      </c>
      <c r="H28" s="7">
        <v>22.27</v>
      </c>
      <c r="I28" s="7">
        <v>21.79</v>
      </c>
      <c r="J28" s="7">
        <v>14.99</v>
      </c>
      <c r="K28" s="7">
        <v>18.59</v>
      </c>
      <c r="L28" s="7">
        <v>9.34</v>
      </c>
      <c r="M28" s="7">
        <v>26.33</v>
      </c>
      <c r="N28" s="7">
        <v>26.95</v>
      </c>
      <c r="O28" s="7">
        <v>22.09</v>
      </c>
      <c r="P28" s="7">
        <v>12.7</v>
      </c>
      <c r="Q28" s="7">
        <v>7.26</v>
      </c>
      <c r="R28" s="7">
        <v>0</v>
      </c>
      <c r="S28" s="7">
        <v>0</v>
      </c>
      <c r="T28" s="7">
        <v>0.9</v>
      </c>
      <c r="U28" s="7">
        <v>2.27</v>
      </c>
      <c r="V28" s="7">
        <v>0.93</v>
      </c>
      <c r="W28" s="7">
        <v>2.86</v>
      </c>
      <c r="X28" s="7">
        <v>1.27</v>
      </c>
      <c r="Y28" s="7">
        <v>0</v>
      </c>
      <c r="Z28" s="7">
        <v>2.1</v>
      </c>
      <c r="AA28" s="7">
        <v>4.67</v>
      </c>
      <c r="AB28" s="7">
        <v>1.02</v>
      </c>
      <c r="AC28" s="7">
        <v>3.33</v>
      </c>
      <c r="AD28" s="7">
        <v>2.76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0.92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1.14</v>
      </c>
      <c r="AQ28" s="7">
        <v>0</v>
      </c>
      <c r="AR28" s="7">
        <v>2.28</v>
      </c>
      <c r="AS28" s="7">
        <v>22.77</v>
      </c>
      <c r="AT28" s="7">
        <v>18.46</v>
      </c>
      <c r="AU28" s="7">
        <v>7.41</v>
      </c>
      <c r="AV28" s="7">
        <v>29.9</v>
      </c>
      <c r="AW28" s="7">
        <v>4.71</v>
      </c>
      <c r="AX28" s="7">
        <v>165.32</v>
      </c>
      <c r="AY28" s="7">
        <v>167.4</v>
      </c>
      <c r="AZ28" s="7">
        <v>131.81</v>
      </c>
      <c r="BA28" s="7">
        <v>119.79</v>
      </c>
      <c r="BB28" s="7">
        <v>97.27</v>
      </c>
      <c r="BC28" s="7">
        <v>99.7</v>
      </c>
      <c r="BD28" s="7">
        <v>123.89</v>
      </c>
      <c r="BE28" s="7">
        <v>108.91</v>
      </c>
      <c r="BF28" s="7">
        <v>103.76</v>
      </c>
      <c r="BG28" s="7">
        <v>101.34</v>
      </c>
      <c r="BH28" s="7">
        <v>122.44</v>
      </c>
      <c r="BI28" s="7">
        <v>77.78</v>
      </c>
      <c r="BJ28" s="7">
        <v>45.76</v>
      </c>
      <c r="BK28" s="7">
        <v>5.39</v>
      </c>
      <c r="BL28" s="7">
        <v>2.8</v>
      </c>
      <c r="BM28" s="7">
        <v>6.31</v>
      </c>
      <c r="BN28" s="7">
        <v>5.7</v>
      </c>
      <c r="BO28" s="7">
        <v>3.02</v>
      </c>
      <c r="BP28" s="7">
        <v>3.02</v>
      </c>
      <c r="BQ28" s="7">
        <v>2.27</v>
      </c>
      <c r="BR28" s="7">
        <v>3.71</v>
      </c>
      <c r="BS28" s="7">
        <v>1.85</v>
      </c>
      <c r="BT28" s="7">
        <v>2.11</v>
      </c>
      <c r="BU28" s="7">
        <v>3.48</v>
      </c>
      <c r="BV28" s="7">
        <v>0.69</v>
      </c>
      <c r="BW28" s="7">
        <v>0</v>
      </c>
      <c r="BX28" s="7">
        <f t="shared" si="4"/>
        <v>1939.0599999999997</v>
      </c>
    </row>
    <row r="29" spans="1:76" ht="12.75">
      <c r="A29" s="6">
        <v>25</v>
      </c>
      <c r="B29" s="6" t="s">
        <v>36</v>
      </c>
      <c r="C29" s="7">
        <v>35.03</v>
      </c>
      <c r="D29" s="7">
        <v>29.89</v>
      </c>
      <c r="E29" s="7">
        <v>46.62</v>
      </c>
      <c r="F29" s="7">
        <v>62.97</v>
      </c>
      <c r="G29" s="7">
        <v>81.26</v>
      </c>
      <c r="H29" s="7">
        <v>79.99</v>
      </c>
      <c r="I29" s="7">
        <v>86.51</v>
      </c>
      <c r="J29" s="7">
        <v>86.12</v>
      </c>
      <c r="K29" s="7">
        <v>91.18</v>
      </c>
      <c r="L29" s="7">
        <v>81.75</v>
      </c>
      <c r="M29" s="7">
        <v>93.77</v>
      </c>
      <c r="N29" s="7">
        <v>106.75</v>
      </c>
      <c r="O29" s="7">
        <v>89.52</v>
      </c>
      <c r="P29" s="7">
        <v>52.09</v>
      </c>
      <c r="Q29" s="7">
        <v>3.11</v>
      </c>
      <c r="R29" s="7">
        <v>0</v>
      </c>
      <c r="S29" s="7">
        <v>0</v>
      </c>
      <c r="T29" s="7">
        <v>0</v>
      </c>
      <c r="U29" s="7">
        <v>2.08</v>
      </c>
      <c r="V29" s="7">
        <v>1.21</v>
      </c>
      <c r="W29" s="7">
        <v>0</v>
      </c>
      <c r="X29" s="7">
        <v>2.47</v>
      </c>
      <c r="Y29" s="7">
        <v>0</v>
      </c>
      <c r="Z29" s="7">
        <v>0</v>
      </c>
      <c r="AA29" s="7">
        <v>0</v>
      </c>
      <c r="AB29" s="7">
        <v>1</v>
      </c>
      <c r="AC29" s="7">
        <v>1.23</v>
      </c>
      <c r="AD29" s="7">
        <v>0</v>
      </c>
      <c r="AE29" s="7">
        <v>0</v>
      </c>
      <c r="AF29" s="7">
        <v>0</v>
      </c>
      <c r="AG29" s="7">
        <v>0</v>
      </c>
      <c r="AH29" s="7">
        <v>0.28</v>
      </c>
      <c r="AI29" s="7">
        <v>0</v>
      </c>
      <c r="AJ29" s="7">
        <v>0</v>
      </c>
      <c r="AK29" s="7">
        <v>2.45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0.23</v>
      </c>
      <c r="AR29" s="7">
        <v>0.09</v>
      </c>
      <c r="AS29" s="7">
        <v>73.04</v>
      </c>
      <c r="AT29" s="7">
        <v>18.92</v>
      </c>
      <c r="AU29" s="7">
        <v>32.65</v>
      </c>
      <c r="AV29" s="7">
        <v>31.31</v>
      </c>
      <c r="AW29" s="7">
        <v>7.97</v>
      </c>
      <c r="AX29" s="7">
        <v>326.3</v>
      </c>
      <c r="AY29" s="7">
        <v>346.49</v>
      </c>
      <c r="AZ29" s="7">
        <v>307.52</v>
      </c>
      <c r="BA29" s="7">
        <v>292.12</v>
      </c>
      <c r="BB29" s="7">
        <v>308.36</v>
      </c>
      <c r="BC29" s="7">
        <v>296.49</v>
      </c>
      <c r="BD29" s="7">
        <v>294.34</v>
      </c>
      <c r="BE29" s="7">
        <v>269.32</v>
      </c>
      <c r="BF29" s="7">
        <v>238.82</v>
      </c>
      <c r="BG29" s="7">
        <v>236.64</v>
      </c>
      <c r="BH29" s="7">
        <v>252.85</v>
      </c>
      <c r="BI29" s="7">
        <v>178.54</v>
      </c>
      <c r="BJ29" s="7">
        <v>187.51</v>
      </c>
      <c r="BK29" s="7">
        <v>79.55</v>
      </c>
      <c r="BL29" s="7">
        <v>69.2</v>
      </c>
      <c r="BM29" s="7">
        <v>36.06</v>
      </c>
      <c r="BN29" s="7">
        <v>12.96</v>
      </c>
      <c r="BO29" s="7">
        <v>13.22</v>
      </c>
      <c r="BP29" s="7">
        <v>6.59</v>
      </c>
      <c r="BQ29" s="7">
        <v>8.77</v>
      </c>
      <c r="BR29" s="7">
        <v>7.82</v>
      </c>
      <c r="BS29" s="7">
        <v>11.47</v>
      </c>
      <c r="BT29" s="7">
        <v>9.03</v>
      </c>
      <c r="BU29" s="7">
        <v>3.3</v>
      </c>
      <c r="BV29" s="7">
        <v>9.42</v>
      </c>
      <c r="BW29" s="7">
        <v>0.95</v>
      </c>
      <c r="BX29" s="7">
        <f t="shared" si="4"/>
        <v>5005.130000000003</v>
      </c>
    </row>
    <row r="30" spans="1:76" ht="12.75">
      <c r="A30" s="6">
        <v>26</v>
      </c>
      <c r="B30" s="6" t="s">
        <v>37</v>
      </c>
      <c r="C30" s="7">
        <v>27.21</v>
      </c>
      <c r="D30" s="7">
        <v>56.73</v>
      </c>
      <c r="E30" s="7">
        <v>86.06</v>
      </c>
      <c r="F30" s="7">
        <v>76.79</v>
      </c>
      <c r="G30" s="7">
        <v>120.2</v>
      </c>
      <c r="H30" s="7">
        <v>119.35</v>
      </c>
      <c r="I30" s="7">
        <v>150.93</v>
      </c>
      <c r="J30" s="7">
        <v>97.46</v>
      </c>
      <c r="K30" s="7">
        <v>111</v>
      </c>
      <c r="L30" s="7">
        <v>103.61</v>
      </c>
      <c r="M30" s="7">
        <v>102.57</v>
      </c>
      <c r="N30" s="7">
        <v>103.18</v>
      </c>
      <c r="O30" s="7">
        <v>71.25</v>
      </c>
      <c r="P30" s="7">
        <v>89</v>
      </c>
      <c r="Q30" s="7">
        <v>2.35</v>
      </c>
      <c r="R30" s="7">
        <v>1</v>
      </c>
      <c r="S30" s="7">
        <v>1.02</v>
      </c>
      <c r="T30" s="7">
        <v>1.02</v>
      </c>
      <c r="U30" s="7">
        <v>0</v>
      </c>
      <c r="V30" s="7">
        <v>2.87</v>
      </c>
      <c r="W30" s="7">
        <v>2.44</v>
      </c>
      <c r="X30" s="7">
        <v>2.42</v>
      </c>
      <c r="Y30" s="7">
        <v>2.27</v>
      </c>
      <c r="Z30" s="7">
        <v>0</v>
      </c>
      <c r="AA30" s="7">
        <v>0</v>
      </c>
      <c r="AB30" s="7">
        <v>0</v>
      </c>
      <c r="AC30" s="7">
        <v>0</v>
      </c>
      <c r="AD30" s="7">
        <v>1.14</v>
      </c>
      <c r="AE30" s="7">
        <v>4.62</v>
      </c>
      <c r="AF30" s="7">
        <v>0</v>
      </c>
      <c r="AG30" s="7">
        <v>0</v>
      </c>
      <c r="AH30" s="7">
        <v>1.21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0.48</v>
      </c>
      <c r="AO30" s="7">
        <v>0.33</v>
      </c>
      <c r="AP30" s="7">
        <v>0</v>
      </c>
      <c r="AQ30" s="7">
        <v>0.51</v>
      </c>
      <c r="AR30" s="7">
        <v>3.42</v>
      </c>
      <c r="AS30" s="7">
        <v>52.04</v>
      </c>
      <c r="AT30" s="7">
        <v>73.27</v>
      </c>
      <c r="AU30" s="7">
        <v>73.96</v>
      </c>
      <c r="AV30" s="7">
        <v>86.52</v>
      </c>
      <c r="AW30" s="7">
        <v>11.36</v>
      </c>
      <c r="AX30" s="7">
        <v>485.24</v>
      </c>
      <c r="AY30" s="7">
        <v>486.72</v>
      </c>
      <c r="AZ30" s="7">
        <v>465.28</v>
      </c>
      <c r="BA30" s="7">
        <v>449.86</v>
      </c>
      <c r="BB30" s="7">
        <v>444.14</v>
      </c>
      <c r="BC30" s="7">
        <v>426.82</v>
      </c>
      <c r="BD30" s="7">
        <v>382.52</v>
      </c>
      <c r="BE30" s="7">
        <v>435.12</v>
      </c>
      <c r="BF30" s="7">
        <v>369.03</v>
      </c>
      <c r="BG30" s="7">
        <v>376.54</v>
      </c>
      <c r="BH30" s="7">
        <v>302.43</v>
      </c>
      <c r="BI30" s="7">
        <v>303.93</v>
      </c>
      <c r="BJ30" s="7">
        <v>319.55</v>
      </c>
      <c r="BK30" s="7">
        <v>79.71</v>
      </c>
      <c r="BL30" s="7">
        <v>71.5</v>
      </c>
      <c r="BM30" s="7">
        <v>48.01</v>
      </c>
      <c r="BN30" s="7">
        <v>27.33</v>
      </c>
      <c r="BO30" s="7">
        <v>22.14</v>
      </c>
      <c r="BP30" s="7">
        <v>19.82</v>
      </c>
      <c r="BQ30" s="7">
        <v>19.29</v>
      </c>
      <c r="BR30" s="7">
        <v>28.06</v>
      </c>
      <c r="BS30" s="7">
        <v>28.5</v>
      </c>
      <c r="BT30" s="7">
        <v>29.71</v>
      </c>
      <c r="BU30" s="7">
        <v>14.73</v>
      </c>
      <c r="BV30" s="7">
        <v>14.45</v>
      </c>
      <c r="BW30" s="7">
        <v>10.72</v>
      </c>
      <c r="BX30" s="7">
        <f t="shared" si="4"/>
        <v>7300.740000000001</v>
      </c>
    </row>
    <row r="31" spans="1:76" ht="12.75">
      <c r="A31" s="6">
        <v>27</v>
      </c>
      <c r="B31" s="6" t="s">
        <v>38</v>
      </c>
      <c r="C31" s="7">
        <v>150.36</v>
      </c>
      <c r="D31" s="7">
        <v>205.39</v>
      </c>
      <c r="E31" s="7">
        <v>256.31</v>
      </c>
      <c r="F31" s="7">
        <v>304.13</v>
      </c>
      <c r="G31" s="7">
        <v>374.97</v>
      </c>
      <c r="H31" s="7">
        <v>363.86</v>
      </c>
      <c r="I31" s="7">
        <v>320.21</v>
      </c>
      <c r="J31" s="7">
        <v>391.73</v>
      </c>
      <c r="K31" s="7">
        <v>351.01</v>
      </c>
      <c r="L31" s="7">
        <v>333.34</v>
      </c>
      <c r="M31" s="7">
        <v>432.89</v>
      </c>
      <c r="N31" s="7">
        <v>348.37</v>
      </c>
      <c r="O31" s="7">
        <v>251.23</v>
      </c>
      <c r="P31" s="7">
        <v>173.32</v>
      </c>
      <c r="Q31" s="7">
        <v>7.73</v>
      </c>
      <c r="R31" s="7">
        <v>8.85</v>
      </c>
      <c r="S31" s="7">
        <v>7.06</v>
      </c>
      <c r="T31" s="7">
        <v>5.56</v>
      </c>
      <c r="U31" s="7">
        <v>11.26</v>
      </c>
      <c r="V31" s="7">
        <v>4.43</v>
      </c>
      <c r="W31" s="7">
        <v>7.81</v>
      </c>
      <c r="X31" s="7">
        <v>8.04</v>
      </c>
      <c r="Y31" s="7">
        <v>10.01</v>
      </c>
      <c r="Z31" s="7">
        <v>6.97</v>
      </c>
      <c r="AA31" s="7">
        <v>3.79</v>
      </c>
      <c r="AB31" s="7">
        <v>1.89</v>
      </c>
      <c r="AC31" s="7">
        <v>2.96</v>
      </c>
      <c r="AD31" s="7">
        <v>7.71</v>
      </c>
      <c r="AE31" s="7">
        <v>1.95</v>
      </c>
      <c r="AF31" s="7">
        <v>1.47</v>
      </c>
      <c r="AG31" s="7">
        <v>1.55</v>
      </c>
      <c r="AH31" s="7">
        <v>2.55</v>
      </c>
      <c r="AI31" s="7">
        <v>1.17</v>
      </c>
      <c r="AJ31" s="7">
        <v>0.22</v>
      </c>
      <c r="AK31" s="7">
        <v>1.3</v>
      </c>
      <c r="AL31" s="7">
        <v>1.14</v>
      </c>
      <c r="AM31" s="7">
        <v>2.3</v>
      </c>
      <c r="AN31" s="7">
        <v>1.28</v>
      </c>
      <c r="AO31" s="7">
        <v>7.53</v>
      </c>
      <c r="AP31" s="7">
        <v>1.31</v>
      </c>
      <c r="AQ31" s="7">
        <v>2.71</v>
      </c>
      <c r="AR31" s="7">
        <v>1.9</v>
      </c>
      <c r="AS31" s="7">
        <v>162.68</v>
      </c>
      <c r="AT31" s="7">
        <v>161.44</v>
      </c>
      <c r="AU31" s="7">
        <v>208.67</v>
      </c>
      <c r="AV31" s="7">
        <v>278.41</v>
      </c>
      <c r="AW31" s="7">
        <v>29.96</v>
      </c>
      <c r="AX31" s="7">
        <v>1573.89</v>
      </c>
      <c r="AY31" s="7">
        <v>1603.63</v>
      </c>
      <c r="AZ31" s="7">
        <v>1558.37</v>
      </c>
      <c r="BA31" s="7">
        <v>1481.13</v>
      </c>
      <c r="BB31" s="7">
        <v>1469.94</v>
      </c>
      <c r="BC31" s="7">
        <v>1394.37</v>
      </c>
      <c r="BD31" s="7">
        <v>1487.09</v>
      </c>
      <c r="BE31" s="7">
        <v>1420.92</v>
      </c>
      <c r="BF31" s="7">
        <v>1414.99</v>
      </c>
      <c r="BG31" s="7">
        <v>1793.42</v>
      </c>
      <c r="BH31" s="7">
        <v>1431.55</v>
      </c>
      <c r="BI31" s="7">
        <v>1130.55</v>
      </c>
      <c r="BJ31" s="7">
        <v>786.82</v>
      </c>
      <c r="BK31" s="7">
        <v>39.12</v>
      </c>
      <c r="BL31" s="7">
        <v>30.37</v>
      </c>
      <c r="BM31" s="7">
        <v>27.7</v>
      </c>
      <c r="BN31" s="7">
        <v>20.19</v>
      </c>
      <c r="BO31" s="7">
        <v>53.39</v>
      </c>
      <c r="BP31" s="7">
        <v>42.8</v>
      </c>
      <c r="BQ31" s="7">
        <v>15.82</v>
      </c>
      <c r="BR31" s="7">
        <v>27.37</v>
      </c>
      <c r="BS31" s="7">
        <v>21.21</v>
      </c>
      <c r="BT31" s="7">
        <v>23.83</v>
      </c>
      <c r="BU31" s="7">
        <v>16.3</v>
      </c>
      <c r="BV31" s="7">
        <v>19.23</v>
      </c>
      <c r="BW31" s="7">
        <v>10.06</v>
      </c>
      <c r="BX31" s="7">
        <f t="shared" si="4"/>
        <v>24114.790000000005</v>
      </c>
    </row>
    <row r="32" spans="1:76" ht="12.75">
      <c r="A32" s="6">
        <v>28</v>
      </c>
      <c r="B32" s="6" t="s">
        <v>39</v>
      </c>
      <c r="C32" s="7">
        <v>46.29</v>
      </c>
      <c r="D32" s="7">
        <v>113.69</v>
      </c>
      <c r="E32" s="7">
        <v>142.16</v>
      </c>
      <c r="F32" s="7">
        <v>132.89</v>
      </c>
      <c r="G32" s="7">
        <v>188.93</v>
      </c>
      <c r="H32" s="7">
        <v>157.92</v>
      </c>
      <c r="I32" s="7">
        <v>194.47</v>
      </c>
      <c r="J32" s="7">
        <v>180.46</v>
      </c>
      <c r="K32" s="7">
        <v>173.91</v>
      </c>
      <c r="L32" s="7">
        <v>164.09</v>
      </c>
      <c r="M32" s="7">
        <v>207.31</v>
      </c>
      <c r="N32" s="7">
        <v>172.31</v>
      </c>
      <c r="O32" s="7">
        <v>130.5</v>
      </c>
      <c r="P32" s="7">
        <v>125</v>
      </c>
      <c r="Q32" s="7">
        <v>4.57</v>
      </c>
      <c r="R32" s="7">
        <v>17.55</v>
      </c>
      <c r="S32" s="7">
        <v>8.98</v>
      </c>
      <c r="T32" s="7">
        <v>5.79</v>
      </c>
      <c r="U32" s="7">
        <v>1.59</v>
      </c>
      <c r="V32" s="7">
        <v>10.54</v>
      </c>
      <c r="W32" s="7">
        <v>12.74</v>
      </c>
      <c r="X32" s="7">
        <v>6.81</v>
      </c>
      <c r="Y32" s="7">
        <v>12.68</v>
      </c>
      <c r="Z32" s="7">
        <v>18.81</v>
      </c>
      <c r="AA32" s="7">
        <v>22.6</v>
      </c>
      <c r="AB32" s="7">
        <v>13.38</v>
      </c>
      <c r="AC32" s="7">
        <v>6.11</v>
      </c>
      <c r="AD32" s="7">
        <v>4.48</v>
      </c>
      <c r="AE32" s="7">
        <v>0</v>
      </c>
      <c r="AF32" s="7">
        <v>2.5</v>
      </c>
      <c r="AG32" s="7">
        <v>1.66</v>
      </c>
      <c r="AH32" s="7">
        <v>1.46</v>
      </c>
      <c r="AI32" s="7">
        <v>3.06</v>
      </c>
      <c r="AJ32" s="7">
        <v>0</v>
      </c>
      <c r="AK32" s="7">
        <v>2.51</v>
      </c>
      <c r="AL32" s="7">
        <v>0.99</v>
      </c>
      <c r="AM32" s="7">
        <v>3.68</v>
      </c>
      <c r="AN32" s="7">
        <v>3.64</v>
      </c>
      <c r="AO32" s="7">
        <v>7.96</v>
      </c>
      <c r="AP32" s="7">
        <v>4.3</v>
      </c>
      <c r="AQ32" s="7">
        <v>1.88</v>
      </c>
      <c r="AR32" s="7">
        <v>0.68</v>
      </c>
      <c r="AS32" s="7">
        <v>98.07</v>
      </c>
      <c r="AT32" s="7">
        <v>60.66</v>
      </c>
      <c r="AU32" s="7">
        <v>95</v>
      </c>
      <c r="AV32" s="7">
        <v>152.21</v>
      </c>
      <c r="AW32" s="7">
        <v>24.43</v>
      </c>
      <c r="AX32" s="7">
        <v>545.78</v>
      </c>
      <c r="AY32" s="7">
        <v>799.22</v>
      </c>
      <c r="AZ32" s="7">
        <v>811.06</v>
      </c>
      <c r="BA32" s="7">
        <v>771.55</v>
      </c>
      <c r="BB32" s="7">
        <v>693.84</v>
      </c>
      <c r="BC32" s="7">
        <v>758.25</v>
      </c>
      <c r="BD32" s="7">
        <v>750.54</v>
      </c>
      <c r="BE32" s="7">
        <v>701.99</v>
      </c>
      <c r="BF32" s="7">
        <v>737.03</v>
      </c>
      <c r="BG32" s="7">
        <v>879.17</v>
      </c>
      <c r="BH32" s="7">
        <v>609.3</v>
      </c>
      <c r="BI32" s="7">
        <v>570.68</v>
      </c>
      <c r="BJ32" s="7">
        <v>426.49</v>
      </c>
      <c r="BK32" s="7">
        <v>289.44</v>
      </c>
      <c r="BL32" s="7">
        <v>156.07</v>
      </c>
      <c r="BM32" s="7">
        <v>91.63</v>
      </c>
      <c r="BN32" s="7">
        <v>37.6</v>
      </c>
      <c r="BO32" s="7">
        <v>36.32</v>
      </c>
      <c r="BP32" s="7">
        <v>32.39</v>
      </c>
      <c r="BQ32" s="7">
        <v>20.35</v>
      </c>
      <c r="BR32" s="7">
        <v>27.94</v>
      </c>
      <c r="BS32" s="7">
        <v>20.8</v>
      </c>
      <c r="BT32" s="7">
        <v>25.53</v>
      </c>
      <c r="BU32" s="7">
        <v>10.87</v>
      </c>
      <c r="BV32" s="7">
        <v>18.35</v>
      </c>
      <c r="BW32" s="7">
        <v>6.16</v>
      </c>
      <c r="BX32" s="7">
        <f t="shared" si="4"/>
        <v>12569.6</v>
      </c>
    </row>
    <row r="33" spans="1:76" ht="12.75">
      <c r="A33" s="6">
        <v>29</v>
      </c>
      <c r="B33" s="6" t="s">
        <v>40</v>
      </c>
      <c r="C33" s="7">
        <v>883.14</v>
      </c>
      <c r="D33" s="7">
        <v>1701.01</v>
      </c>
      <c r="E33" s="7">
        <v>2459.34</v>
      </c>
      <c r="F33" s="7">
        <v>3265.97</v>
      </c>
      <c r="G33" s="7">
        <v>3989.34</v>
      </c>
      <c r="H33" s="7">
        <v>3892.09</v>
      </c>
      <c r="I33" s="7">
        <v>3974.75</v>
      </c>
      <c r="J33" s="7">
        <v>3646.61</v>
      </c>
      <c r="K33" s="7">
        <v>3613.43</v>
      </c>
      <c r="L33" s="7">
        <v>3182.1</v>
      </c>
      <c r="M33" s="7">
        <v>2336.78</v>
      </c>
      <c r="N33" s="7">
        <v>1727.62</v>
      </c>
      <c r="O33" s="7">
        <v>1385.52</v>
      </c>
      <c r="P33" s="7">
        <v>1252.45</v>
      </c>
      <c r="Q33" s="7">
        <v>72.27</v>
      </c>
      <c r="R33" s="7">
        <v>63.94</v>
      </c>
      <c r="S33" s="7">
        <v>58.4</v>
      </c>
      <c r="T33" s="7">
        <v>67.94</v>
      </c>
      <c r="U33" s="7">
        <v>82.93</v>
      </c>
      <c r="V33" s="7">
        <v>90.83</v>
      </c>
      <c r="W33" s="7">
        <v>70.11</v>
      </c>
      <c r="X33" s="7">
        <v>95</v>
      </c>
      <c r="Y33" s="7">
        <v>89.43</v>
      </c>
      <c r="Z33" s="7">
        <v>111.21</v>
      </c>
      <c r="AA33" s="7">
        <v>89.51</v>
      </c>
      <c r="AB33" s="7">
        <v>75.06</v>
      </c>
      <c r="AC33" s="7">
        <v>56.83</v>
      </c>
      <c r="AD33" s="7">
        <v>121.73</v>
      </c>
      <c r="AE33" s="7">
        <v>10.13</v>
      </c>
      <c r="AF33" s="7">
        <v>6.67</v>
      </c>
      <c r="AG33" s="7">
        <v>5.34</v>
      </c>
      <c r="AH33" s="7">
        <v>12.52</v>
      </c>
      <c r="AI33" s="7">
        <v>16.14</v>
      </c>
      <c r="AJ33" s="7">
        <v>14.29</v>
      </c>
      <c r="AK33" s="7">
        <v>21.88</v>
      </c>
      <c r="AL33" s="7">
        <v>22.26</v>
      </c>
      <c r="AM33" s="7">
        <v>13.24</v>
      </c>
      <c r="AN33" s="7">
        <v>31.51</v>
      </c>
      <c r="AO33" s="7">
        <v>34.34</v>
      </c>
      <c r="AP33" s="7">
        <v>54.61</v>
      </c>
      <c r="AQ33" s="7">
        <v>27.27</v>
      </c>
      <c r="AR33" s="7">
        <v>39.42</v>
      </c>
      <c r="AS33" s="7">
        <v>1802.44</v>
      </c>
      <c r="AT33" s="7">
        <v>1504.96</v>
      </c>
      <c r="AU33" s="7">
        <v>2222.36</v>
      </c>
      <c r="AV33" s="7">
        <v>2611.5</v>
      </c>
      <c r="AW33" s="7">
        <v>213.64</v>
      </c>
      <c r="AX33" s="7">
        <v>10469.72</v>
      </c>
      <c r="AY33" s="7">
        <v>11607.4</v>
      </c>
      <c r="AZ33" s="7">
        <v>10660.66</v>
      </c>
      <c r="BA33" s="7">
        <v>10576.03</v>
      </c>
      <c r="BB33" s="7">
        <v>10341.5</v>
      </c>
      <c r="BC33" s="7">
        <v>10360.82</v>
      </c>
      <c r="BD33" s="7">
        <v>11602.51</v>
      </c>
      <c r="BE33" s="7">
        <v>11554.88</v>
      </c>
      <c r="BF33" s="7">
        <v>11089.69</v>
      </c>
      <c r="BG33" s="7">
        <v>11830.89</v>
      </c>
      <c r="BH33" s="7">
        <v>10402.55</v>
      </c>
      <c r="BI33" s="7">
        <v>8992.09</v>
      </c>
      <c r="BJ33" s="7">
        <v>7524.29</v>
      </c>
      <c r="BK33" s="7">
        <v>3021.08</v>
      </c>
      <c r="BL33" s="7">
        <v>2756.64</v>
      </c>
      <c r="BM33" s="7">
        <v>2330.42</v>
      </c>
      <c r="BN33" s="7">
        <v>2069.45</v>
      </c>
      <c r="BO33" s="7">
        <v>1569.25</v>
      </c>
      <c r="BP33" s="7">
        <v>1266.96</v>
      </c>
      <c r="BQ33" s="7">
        <v>784.2</v>
      </c>
      <c r="BR33" s="7">
        <v>792.87</v>
      </c>
      <c r="BS33" s="7">
        <v>736.78</v>
      </c>
      <c r="BT33" s="7">
        <v>653.13</v>
      </c>
      <c r="BU33" s="7">
        <v>550.51</v>
      </c>
      <c r="BV33" s="7">
        <v>422.42</v>
      </c>
      <c r="BW33" s="7">
        <v>272.5</v>
      </c>
      <c r="BX33" s="7">
        <f t="shared" si="4"/>
        <v>201359.1</v>
      </c>
    </row>
    <row r="34" spans="1:76" ht="12.75">
      <c r="A34" s="6">
        <v>30</v>
      </c>
      <c r="B34" s="6" t="s">
        <v>41</v>
      </c>
      <c r="C34" s="7">
        <v>20.71</v>
      </c>
      <c r="D34" s="7">
        <v>41.69</v>
      </c>
      <c r="E34" s="7">
        <v>48.33</v>
      </c>
      <c r="F34" s="7">
        <v>33.97</v>
      </c>
      <c r="G34" s="7">
        <v>26.9</v>
      </c>
      <c r="H34" s="7">
        <v>38.28</v>
      </c>
      <c r="I34" s="7">
        <v>39.45</v>
      </c>
      <c r="J34" s="7">
        <v>40.54</v>
      </c>
      <c r="K34" s="7">
        <v>53.77</v>
      </c>
      <c r="L34" s="7">
        <v>37.71</v>
      </c>
      <c r="M34" s="7">
        <v>50.24</v>
      </c>
      <c r="N34" s="7">
        <v>34.33</v>
      </c>
      <c r="O34" s="7">
        <v>29.42</v>
      </c>
      <c r="P34" s="7">
        <v>28.75</v>
      </c>
      <c r="Q34" s="7">
        <v>0</v>
      </c>
      <c r="R34" s="7">
        <v>0</v>
      </c>
      <c r="S34" s="7">
        <v>0</v>
      </c>
      <c r="T34" s="7">
        <v>1.1</v>
      </c>
      <c r="U34" s="7">
        <v>0</v>
      </c>
      <c r="V34" s="7">
        <v>1.02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1.15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</v>
      </c>
      <c r="AQ34" s="7">
        <v>0</v>
      </c>
      <c r="AR34" s="7">
        <v>0</v>
      </c>
      <c r="AS34" s="7">
        <v>44.92</v>
      </c>
      <c r="AT34" s="7">
        <v>37.44</v>
      </c>
      <c r="AU34" s="7">
        <v>26.98</v>
      </c>
      <c r="AV34" s="7">
        <v>24.92</v>
      </c>
      <c r="AW34" s="7">
        <v>1.04</v>
      </c>
      <c r="AX34" s="7">
        <v>254.23</v>
      </c>
      <c r="AY34" s="7">
        <v>241.98</v>
      </c>
      <c r="AZ34" s="7">
        <v>212.22</v>
      </c>
      <c r="BA34" s="7">
        <v>206.4</v>
      </c>
      <c r="BB34" s="7">
        <v>187.02</v>
      </c>
      <c r="BC34" s="7">
        <v>227.25</v>
      </c>
      <c r="BD34" s="7">
        <v>239.59</v>
      </c>
      <c r="BE34" s="7">
        <v>252.18</v>
      </c>
      <c r="BF34" s="7">
        <v>236.05</v>
      </c>
      <c r="BG34" s="7">
        <v>200.46</v>
      </c>
      <c r="BH34" s="7">
        <v>180.77</v>
      </c>
      <c r="BI34" s="7">
        <v>171.4</v>
      </c>
      <c r="BJ34" s="7">
        <v>160.3</v>
      </c>
      <c r="BK34" s="7">
        <v>1.09</v>
      </c>
      <c r="BL34" s="7">
        <v>1.1</v>
      </c>
      <c r="BM34" s="7">
        <v>1.1</v>
      </c>
      <c r="BN34" s="7">
        <v>0</v>
      </c>
      <c r="BO34" s="7">
        <v>0.7</v>
      </c>
      <c r="BP34" s="7">
        <v>1</v>
      </c>
      <c r="BQ34" s="7">
        <v>0</v>
      </c>
      <c r="BR34" s="7">
        <v>0</v>
      </c>
      <c r="BS34" s="7">
        <v>0.14</v>
      </c>
      <c r="BT34" s="7">
        <v>0</v>
      </c>
      <c r="BU34" s="7">
        <v>0</v>
      </c>
      <c r="BV34" s="7">
        <v>0</v>
      </c>
      <c r="BW34" s="7">
        <v>0</v>
      </c>
      <c r="BX34" s="7">
        <f t="shared" si="4"/>
        <v>3437.77</v>
      </c>
    </row>
    <row r="35" spans="1:76" ht="12.75">
      <c r="A35" s="6">
        <v>31</v>
      </c>
      <c r="B35" s="6" t="s">
        <v>42</v>
      </c>
      <c r="C35" s="7">
        <v>79.7</v>
      </c>
      <c r="D35" s="7">
        <v>110.49</v>
      </c>
      <c r="E35" s="7">
        <v>145.64</v>
      </c>
      <c r="F35" s="7">
        <v>196.9</v>
      </c>
      <c r="G35" s="7">
        <v>253.65</v>
      </c>
      <c r="H35" s="7">
        <v>240.89</v>
      </c>
      <c r="I35" s="7">
        <v>293.75</v>
      </c>
      <c r="J35" s="7">
        <v>301.67</v>
      </c>
      <c r="K35" s="7">
        <v>303.2</v>
      </c>
      <c r="L35" s="7">
        <v>275.81</v>
      </c>
      <c r="M35" s="7">
        <v>317.43</v>
      </c>
      <c r="N35" s="7">
        <v>276.94</v>
      </c>
      <c r="O35" s="7">
        <v>235.4</v>
      </c>
      <c r="P35" s="7">
        <v>198.89</v>
      </c>
      <c r="Q35" s="7">
        <v>2.27</v>
      </c>
      <c r="R35" s="7">
        <v>3.1</v>
      </c>
      <c r="S35" s="7">
        <v>3.25</v>
      </c>
      <c r="T35" s="7">
        <v>3.34</v>
      </c>
      <c r="U35" s="7">
        <v>11.45</v>
      </c>
      <c r="V35" s="7">
        <v>6.66</v>
      </c>
      <c r="W35" s="7">
        <v>5.5</v>
      </c>
      <c r="X35" s="7">
        <v>4.92</v>
      </c>
      <c r="Y35" s="7">
        <v>14.46</v>
      </c>
      <c r="Z35" s="7">
        <v>8.55</v>
      </c>
      <c r="AA35" s="7">
        <v>14.23</v>
      </c>
      <c r="AB35" s="7">
        <v>1.58</v>
      </c>
      <c r="AC35" s="7">
        <v>1.42</v>
      </c>
      <c r="AD35" s="7">
        <v>11.49</v>
      </c>
      <c r="AE35" s="7">
        <v>4.2</v>
      </c>
      <c r="AF35" s="7">
        <v>2.1</v>
      </c>
      <c r="AG35" s="7">
        <v>2.24</v>
      </c>
      <c r="AH35" s="7">
        <v>0.12</v>
      </c>
      <c r="AI35" s="7">
        <v>2.04</v>
      </c>
      <c r="AJ35" s="7">
        <v>1.36</v>
      </c>
      <c r="AK35" s="7">
        <v>2.43</v>
      </c>
      <c r="AL35" s="7">
        <v>2.02</v>
      </c>
      <c r="AM35" s="7">
        <v>1.97</v>
      </c>
      <c r="AN35" s="7">
        <v>0.03</v>
      </c>
      <c r="AO35" s="7">
        <v>3.69</v>
      </c>
      <c r="AP35" s="7">
        <v>0.85</v>
      </c>
      <c r="AQ35" s="7">
        <v>4.03</v>
      </c>
      <c r="AR35" s="7">
        <v>8.74</v>
      </c>
      <c r="AS35" s="7">
        <v>104.43</v>
      </c>
      <c r="AT35" s="7">
        <v>123.22</v>
      </c>
      <c r="AU35" s="7">
        <v>145.03</v>
      </c>
      <c r="AV35" s="7">
        <v>154.03</v>
      </c>
      <c r="AW35" s="7">
        <v>21.15</v>
      </c>
      <c r="AX35" s="7">
        <v>978.97</v>
      </c>
      <c r="AY35" s="7">
        <v>1098.01</v>
      </c>
      <c r="AZ35" s="7">
        <v>1032.99</v>
      </c>
      <c r="BA35" s="7">
        <v>1058.75</v>
      </c>
      <c r="BB35" s="7">
        <v>1098.18</v>
      </c>
      <c r="BC35" s="7">
        <v>1022.87</v>
      </c>
      <c r="BD35" s="7">
        <v>988.18</v>
      </c>
      <c r="BE35" s="7">
        <v>1064.87</v>
      </c>
      <c r="BF35" s="7">
        <v>939.55</v>
      </c>
      <c r="BG35" s="7">
        <v>1196.04</v>
      </c>
      <c r="BH35" s="7">
        <v>959.59</v>
      </c>
      <c r="BI35" s="7">
        <v>835.39</v>
      </c>
      <c r="BJ35" s="7">
        <v>755.31</v>
      </c>
      <c r="BK35" s="7">
        <v>148.37</v>
      </c>
      <c r="BL35" s="7">
        <v>158.38</v>
      </c>
      <c r="BM35" s="7">
        <v>138.38</v>
      </c>
      <c r="BN35" s="7">
        <v>63.04</v>
      </c>
      <c r="BO35" s="7">
        <v>40.75</v>
      </c>
      <c r="BP35" s="7">
        <v>21.3</v>
      </c>
      <c r="BQ35" s="7">
        <v>16.93</v>
      </c>
      <c r="BR35" s="7">
        <v>30.12</v>
      </c>
      <c r="BS35" s="7">
        <v>38.57</v>
      </c>
      <c r="BT35" s="7">
        <v>46.9</v>
      </c>
      <c r="BU35" s="7">
        <v>36.93</v>
      </c>
      <c r="BV35" s="7">
        <v>25.87</v>
      </c>
      <c r="BW35" s="7">
        <v>10.64</v>
      </c>
      <c r="BX35" s="7">
        <f t="shared" si="4"/>
        <v>17711.140000000003</v>
      </c>
    </row>
    <row r="36" spans="1:76" ht="12.75">
      <c r="A36" s="6">
        <v>32</v>
      </c>
      <c r="B36" s="6" t="s">
        <v>43</v>
      </c>
      <c r="C36" s="7">
        <v>74.32</v>
      </c>
      <c r="D36" s="7">
        <v>108.86</v>
      </c>
      <c r="E36" s="7">
        <v>137.25</v>
      </c>
      <c r="F36" s="7">
        <v>134.84</v>
      </c>
      <c r="G36" s="7">
        <v>147.4</v>
      </c>
      <c r="H36" s="7">
        <v>132.23</v>
      </c>
      <c r="I36" s="7">
        <v>99.67</v>
      </c>
      <c r="J36" s="7">
        <v>119.32</v>
      </c>
      <c r="K36" s="7">
        <v>92.44</v>
      </c>
      <c r="L36" s="7">
        <v>92.75</v>
      </c>
      <c r="M36" s="7">
        <v>118.29</v>
      </c>
      <c r="N36" s="7">
        <v>89.74</v>
      </c>
      <c r="O36" s="7">
        <v>48.82</v>
      </c>
      <c r="P36" s="7">
        <v>48.41</v>
      </c>
      <c r="Q36" s="7">
        <v>9.2</v>
      </c>
      <c r="R36" s="7">
        <v>6.19</v>
      </c>
      <c r="S36" s="7">
        <v>7.2</v>
      </c>
      <c r="T36" s="7">
        <v>5.15</v>
      </c>
      <c r="U36" s="7">
        <v>15.63</v>
      </c>
      <c r="V36" s="7">
        <v>12.24</v>
      </c>
      <c r="W36" s="7">
        <v>6.6</v>
      </c>
      <c r="X36" s="7">
        <v>16.37</v>
      </c>
      <c r="Y36" s="7">
        <v>13.1</v>
      </c>
      <c r="Z36" s="7">
        <v>15.56</v>
      </c>
      <c r="AA36" s="7">
        <v>14.07</v>
      </c>
      <c r="AB36" s="7">
        <v>11.31</v>
      </c>
      <c r="AC36" s="7">
        <v>9.13</v>
      </c>
      <c r="AD36" s="7">
        <v>9.86</v>
      </c>
      <c r="AE36" s="7">
        <v>0</v>
      </c>
      <c r="AF36" s="7">
        <v>1.5</v>
      </c>
      <c r="AG36" s="7">
        <v>1</v>
      </c>
      <c r="AH36" s="7">
        <v>1.09</v>
      </c>
      <c r="AI36" s="7">
        <v>0.97</v>
      </c>
      <c r="AJ36" s="7">
        <v>0</v>
      </c>
      <c r="AK36" s="7">
        <v>0</v>
      </c>
      <c r="AL36" s="7">
        <v>0.35</v>
      </c>
      <c r="AM36" s="7">
        <v>0.88</v>
      </c>
      <c r="AN36" s="7">
        <v>0.6</v>
      </c>
      <c r="AO36" s="7">
        <v>0</v>
      </c>
      <c r="AP36" s="7">
        <v>0.2</v>
      </c>
      <c r="AQ36" s="7">
        <v>0</v>
      </c>
      <c r="AR36" s="7">
        <v>0</v>
      </c>
      <c r="AS36" s="7">
        <v>103.04</v>
      </c>
      <c r="AT36" s="7">
        <v>55.89</v>
      </c>
      <c r="AU36" s="7">
        <v>54.25</v>
      </c>
      <c r="AV36" s="7">
        <v>65.91</v>
      </c>
      <c r="AW36" s="7">
        <v>20.55</v>
      </c>
      <c r="AX36" s="7">
        <v>416.2</v>
      </c>
      <c r="AY36" s="7">
        <v>392.82</v>
      </c>
      <c r="AZ36" s="7">
        <v>473.07</v>
      </c>
      <c r="BA36" s="7">
        <v>441.82</v>
      </c>
      <c r="BB36" s="7">
        <v>386.94</v>
      </c>
      <c r="BC36" s="7">
        <v>402.69</v>
      </c>
      <c r="BD36" s="7">
        <v>453.87</v>
      </c>
      <c r="BE36" s="7">
        <v>445.66</v>
      </c>
      <c r="BF36" s="7">
        <v>432.65</v>
      </c>
      <c r="BG36" s="7">
        <v>400.46</v>
      </c>
      <c r="BH36" s="7">
        <v>417.4</v>
      </c>
      <c r="BI36" s="7">
        <v>361.41</v>
      </c>
      <c r="BJ36" s="7">
        <v>323.68</v>
      </c>
      <c r="BK36" s="7">
        <v>2.94</v>
      </c>
      <c r="BL36" s="7">
        <v>2.77</v>
      </c>
      <c r="BM36" s="7">
        <v>2.15</v>
      </c>
      <c r="BN36" s="7">
        <v>5.37</v>
      </c>
      <c r="BO36" s="7">
        <v>3.9</v>
      </c>
      <c r="BP36" s="7">
        <v>3.65</v>
      </c>
      <c r="BQ36" s="7">
        <v>0.96</v>
      </c>
      <c r="BR36" s="7">
        <v>3.1</v>
      </c>
      <c r="BS36" s="7">
        <v>3.28</v>
      </c>
      <c r="BT36" s="7">
        <v>6.66</v>
      </c>
      <c r="BU36" s="7">
        <v>3.69</v>
      </c>
      <c r="BV36" s="7">
        <v>3.08</v>
      </c>
      <c r="BW36" s="7">
        <v>3.8</v>
      </c>
      <c r="BX36" s="7">
        <f t="shared" si="4"/>
        <v>7296.199999999998</v>
      </c>
    </row>
    <row r="37" spans="1:76" ht="12.75">
      <c r="A37" s="6">
        <v>33</v>
      </c>
      <c r="B37" s="6" t="s">
        <v>44</v>
      </c>
      <c r="C37" s="7">
        <v>52.52</v>
      </c>
      <c r="D37" s="7">
        <v>44.76</v>
      </c>
      <c r="E37" s="7">
        <v>43.38</v>
      </c>
      <c r="F37" s="7">
        <v>33.11</v>
      </c>
      <c r="G37" s="7">
        <v>24.61</v>
      </c>
      <c r="H37" s="7">
        <v>15.28</v>
      </c>
      <c r="I37" s="7">
        <v>10.08</v>
      </c>
      <c r="J37" s="7">
        <v>17.62</v>
      </c>
      <c r="K37" s="7">
        <v>13.98</v>
      </c>
      <c r="L37" s="7">
        <v>12.94</v>
      </c>
      <c r="M37" s="7">
        <v>23.74</v>
      </c>
      <c r="N37" s="7">
        <v>21.22</v>
      </c>
      <c r="O37" s="7">
        <v>16.28</v>
      </c>
      <c r="P37" s="7">
        <v>10.97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1.89</v>
      </c>
      <c r="AG37" s="7">
        <v>2.16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5.99</v>
      </c>
      <c r="AT37" s="7">
        <v>4.37</v>
      </c>
      <c r="AU37" s="7">
        <v>8.26</v>
      </c>
      <c r="AV37" s="7">
        <v>20.09</v>
      </c>
      <c r="AW37" s="7">
        <v>0</v>
      </c>
      <c r="AX37" s="7">
        <v>79</v>
      </c>
      <c r="AY37" s="7">
        <v>56.58</v>
      </c>
      <c r="AZ37" s="7">
        <v>49.19</v>
      </c>
      <c r="BA37" s="7">
        <v>43.44</v>
      </c>
      <c r="BB37" s="7">
        <v>46.11</v>
      </c>
      <c r="BC37" s="7">
        <v>53.14</v>
      </c>
      <c r="BD37" s="7">
        <v>34.64</v>
      </c>
      <c r="BE37" s="7">
        <v>39.79</v>
      </c>
      <c r="BF37" s="7">
        <v>42.7</v>
      </c>
      <c r="BG37" s="7">
        <v>64.25</v>
      </c>
      <c r="BH37" s="7">
        <v>66.43</v>
      </c>
      <c r="BI37" s="7">
        <v>49.25</v>
      </c>
      <c r="BJ37" s="7">
        <v>28.72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2.58</v>
      </c>
      <c r="BU37" s="7">
        <v>0</v>
      </c>
      <c r="BV37" s="7">
        <v>0</v>
      </c>
      <c r="BW37" s="7">
        <v>0</v>
      </c>
      <c r="BX37" s="7">
        <f t="shared" si="4"/>
        <v>1039.07</v>
      </c>
    </row>
    <row r="38" spans="1:76" ht="12.75">
      <c r="A38" s="6">
        <v>34</v>
      </c>
      <c r="B38" s="6" t="s">
        <v>45</v>
      </c>
      <c r="C38" s="7">
        <v>3.98</v>
      </c>
      <c r="D38" s="7">
        <v>4.84</v>
      </c>
      <c r="E38" s="7">
        <v>5.36</v>
      </c>
      <c r="F38" s="7">
        <v>7.32</v>
      </c>
      <c r="G38" s="7">
        <v>19.67</v>
      </c>
      <c r="H38" s="7">
        <v>8.03</v>
      </c>
      <c r="I38" s="7">
        <v>13.54</v>
      </c>
      <c r="J38" s="7">
        <v>9.44</v>
      </c>
      <c r="K38" s="7">
        <v>10.3</v>
      </c>
      <c r="L38" s="7">
        <v>8.78</v>
      </c>
      <c r="M38" s="7">
        <v>14.05</v>
      </c>
      <c r="N38" s="7">
        <v>12.37</v>
      </c>
      <c r="O38" s="7">
        <v>11.12</v>
      </c>
      <c r="P38" s="7">
        <v>9.62</v>
      </c>
      <c r="Q38" s="7">
        <v>0</v>
      </c>
      <c r="R38" s="7">
        <v>1.53</v>
      </c>
      <c r="S38" s="7">
        <v>1.39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0.92</v>
      </c>
      <c r="Z38" s="7">
        <v>0</v>
      </c>
      <c r="AA38" s="7">
        <v>0</v>
      </c>
      <c r="AB38" s="7">
        <v>0</v>
      </c>
      <c r="AC38" s="7">
        <v>0.83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21.66</v>
      </c>
      <c r="AT38" s="7">
        <v>12.08</v>
      </c>
      <c r="AU38" s="7">
        <v>18.81</v>
      </c>
      <c r="AV38" s="7">
        <v>34.79</v>
      </c>
      <c r="AW38" s="7">
        <v>4.32</v>
      </c>
      <c r="AX38" s="7">
        <v>96.49</v>
      </c>
      <c r="AY38" s="7">
        <v>115.63</v>
      </c>
      <c r="AZ38" s="7">
        <v>71.14</v>
      </c>
      <c r="BA38" s="7">
        <v>52.59</v>
      </c>
      <c r="BB38" s="7">
        <v>64.44</v>
      </c>
      <c r="BC38" s="7">
        <v>71.01</v>
      </c>
      <c r="BD38" s="7">
        <v>71.37</v>
      </c>
      <c r="BE38" s="7">
        <v>65.26</v>
      </c>
      <c r="BF38" s="7">
        <v>69.17</v>
      </c>
      <c r="BG38" s="7">
        <v>43.15</v>
      </c>
      <c r="BH38" s="7">
        <v>54.15</v>
      </c>
      <c r="BI38" s="7">
        <v>43.39</v>
      </c>
      <c r="BJ38" s="7">
        <v>28.36</v>
      </c>
      <c r="BK38" s="7">
        <v>12.65</v>
      </c>
      <c r="BL38" s="7">
        <v>10.87</v>
      </c>
      <c r="BM38" s="7">
        <v>9.31</v>
      </c>
      <c r="BN38" s="7">
        <v>4.02</v>
      </c>
      <c r="BO38" s="7">
        <v>3.49</v>
      </c>
      <c r="BP38" s="7">
        <v>1.33</v>
      </c>
      <c r="BQ38" s="7">
        <v>0.91</v>
      </c>
      <c r="BR38" s="7">
        <v>0</v>
      </c>
      <c r="BS38" s="7">
        <v>4.74</v>
      </c>
      <c r="BT38" s="7">
        <v>2.88</v>
      </c>
      <c r="BU38" s="7">
        <v>0.97</v>
      </c>
      <c r="BV38" s="7">
        <v>0</v>
      </c>
      <c r="BW38" s="7">
        <v>0.91</v>
      </c>
      <c r="BX38" s="7">
        <f t="shared" si="4"/>
        <v>1132.98</v>
      </c>
    </row>
    <row r="39" spans="1:76" ht="12.75">
      <c r="A39" s="6">
        <v>35</v>
      </c>
      <c r="B39" s="6" t="s">
        <v>46</v>
      </c>
      <c r="C39" s="7">
        <v>248.81</v>
      </c>
      <c r="D39" s="7">
        <v>396.28</v>
      </c>
      <c r="E39" s="7">
        <v>429.92</v>
      </c>
      <c r="F39" s="7">
        <v>507.5</v>
      </c>
      <c r="G39" s="7">
        <v>661.93</v>
      </c>
      <c r="H39" s="7">
        <v>585.67</v>
      </c>
      <c r="I39" s="7">
        <v>613.64</v>
      </c>
      <c r="J39" s="7">
        <v>561.29</v>
      </c>
      <c r="K39" s="7">
        <v>528.09</v>
      </c>
      <c r="L39" s="7">
        <v>530.26</v>
      </c>
      <c r="M39" s="7">
        <v>642.27</v>
      </c>
      <c r="N39" s="7">
        <v>472.05</v>
      </c>
      <c r="O39" s="7">
        <v>437.41</v>
      </c>
      <c r="P39" s="7">
        <v>386.41</v>
      </c>
      <c r="Q39" s="7">
        <v>19.07</v>
      </c>
      <c r="R39" s="7">
        <v>16.56</v>
      </c>
      <c r="S39" s="7">
        <v>13.25</v>
      </c>
      <c r="T39" s="7">
        <v>10.74</v>
      </c>
      <c r="U39" s="7">
        <v>17.04</v>
      </c>
      <c r="V39" s="7">
        <v>10.98</v>
      </c>
      <c r="W39" s="7">
        <v>20.44</v>
      </c>
      <c r="X39" s="7">
        <v>10.62</v>
      </c>
      <c r="Y39" s="7">
        <v>13.55</v>
      </c>
      <c r="Z39" s="7">
        <v>17.85</v>
      </c>
      <c r="AA39" s="7">
        <v>39.65</v>
      </c>
      <c r="AB39" s="7">
        <v>15.1</v>
      </c>
      <c r="AC39" s="7">
        <v>17.27</v>
      </c>
      <c r="AD39" s="7">
        <v>24.3</v>
      </c>
      <c r="AE39" s="7">
        <v>2.52</v>
      </c>
      <c r="AF39" s="7">
        <v>0.26</v>
      </c>
      <c r="AG39" s="7">
        <v>0.35</v>
      </c>
      <c r="AH39" s="7">
        <v>1.46</v>
      </c>
      <c r="AI39" s="7">
        <v>2.73</v>
      </c>
      <c r="AJ39" s="7">
        <v>1.08</v>
      </c>
      <c r="AK39" s="7">
        <v>0</v>
      </c>
      <c r="AL39" s="7">
        <v>1.53</v>
      </c>
      <c r="AM39" s="7">
        <v>4.55</v>
      </c>
      <c r="AN39" s="7">
        <v>1.26</v>
      </c>
      <c r="AO39" s="7">
        <v>3.78</v>
      </c>
      <c r="AP39" s="7">
        <v>12.34</v>
      </c>
      <c r="AQ39" s="7">
        <v>8.72</v>
      </c>
      <c r="AR39" s="7">
        <v>24.98</v>
      </c>
      <c r="AS39" s="7">
        <v>337.55</v>
      </c>
      <c r="AT39" s="7">
        <v>436.74</v>
      </c>
      <c r="AU39" s="7">
        <v>437.43</v>
      </c>
      <c r="AV39" s="7">
        <v>398.2</v>
      </c>
      <c r="AW39" s="7">
        <v>27.48</v>
      </c>
      <c r="AX39" s="7">
        <v>2667.9</v>
      </c>
      <c r="AY39" s="7">
        <v>2702.38</v>
      </c>
      <c r="AZ39" s="7">
        <v>2577.49</v>
      </c>
      <c r="BA39" s="7">
        <v>2568.43</v>
      </c>
      <c r="BB39" s="7">
        <v>2483.45</v>
      </c>
      <c r="BC39" s="7">
        <v>2359.64</v>
      </c>
      <c r="BD39" s="7">
        <v>2481.01</v>
      </c>
      <c r="BE39" s="7">
        <v>2689.3</v>
      </c>
      <c r="BF39" s="7">
        <v>2479.21</v>
      </c>
      <c r="BG39" s="7">
        <v>2555.69</v>
      </c>
      <c r="BH39" s="7">
        <v>2165.01</v>
      </c>
      <c r="BI39" s="7">
        <v>1830.13</v>
      </c>
      <c r="BJ39" s="7">
        <v>1566.65</v>
      </c>
      <c r="BK39" s="7">
        <v>304.42</v>
      </c>
      <c r="BL39" s="7">
        <v>279.3</v>
      </c>
      <c r="BM39" s="7">
        <v>279.05</v>
      </c>
      <c r="BN39" s="7">
        <v>320.29</v>
      </c>
      <c r="BO39" s="7">
        <v>239.56</v>
      </c>
      <c r="BP39" s="7">
        <v>192.2</v>
      </c>
      <c r="BQ39" s="7">
        <v>102.57</v>
      </c>
      <c r="BR39" s="7">
        <v>81.39</v>
      </c>
      <c r="BS39" s="7">
        <v>80.53</v>
      </c>
      <c r="BT39" s="7">
        <v>43.64</v>
      </c>
      <c r="BU39" s="7">
        <v>98.18</v>
      </c>
      <c r="BV39" s="7">
        <v>70.99</v>
      </c>
      <c r="BW39" s="7">
        <v>44.14</v>
      </c>
      <c r="BX39" s="7">
        <f t="shared" si="4"/>
        <v>42213.45999999999</v>
      </c>
    </row>
    <row r="40" spans="1:76" ht="12.75">
      <c r="A40" s="6">
        <v>36</v>
      </c>
      <c r="B40" s="6" t="s">
        <v>47</v>
      </c>
      <c r="C40" s="7">
        <v>476.45</v>
      </c>
      <c r="D40" s="7">
        <v>666.78</v>
      </c>
      <c r="E40" s="7">
        <v>794.18</v>
      </c>
      <c r="F40" s="7">
        <v>1084.17</v>
      </c>
      <c r="G40" s="7">
        <v>1385.73</v>
      </c>
      <c r="H40" s="7">
        <v>1344.16</v>
      </c>
      <c r="I40" s="7">
        <v>1461.31</v>
      </c>
      <c r="J40" s="7">
        <v>1502.06</v>
      </c>
      <c r="K40" s="7">
        <v>1420.31</v>
      </c>
      <c r="L40" s="7">
        <v>1305.48</v>
      </c>
      <c r="M40" s="7">
        <v>1662.07</v>
      </c>
      <c r="N40" s="7">
        <v>1257.93</v>
      </c>
      <c r="O40" s="7">
        <v>1209.43</v>
      </c>
      <c r="P40" s="7">
        <v>1151.77</v>
      </c>
      <c r="Q40" s="7">
        <v>112.16</v>
      </c>
      <c r="R40" s="7">
        <v>46.84</v>
      </c>
      <c r="S40" s="7">
        <v>44.88</v>
      </c>
      <c r="T40" s="7">
        <v>47.89</v>
      </c>
      <c r="U40" s="7">
        <v>67.2</v>
      </c>
      <c r="V40" s="7">
        <v>49.6</v>
      </c>
      <c r="W40" s="7">
        <v>50.8</v>
      </c>
      <c r="X40" s="7">
        <v>55.3</v>
      </c>
      <c r="Y40" s="7">
        <v>42.63</v>
      </c>
      <c r="Z40" s="7">
        <v>50.94</v>
      </c>
      <c r="AA40" s="7">
        <v>50.48</v>
      </c>
      <c r="AB40" s="7">
        <v>31.08</v>
      </c>
      <c r="AC40" s="7">
        <v>31.5</v>
      </c>
      <c r="AD40" s="7">
        <v>32.03</v>
      </c>
      <c r="AE40" s="7">
        <v>22.11</v>
      </c>
      <c r="AF40" s="7">
        <v>17.77</v>
      </c>
      <c r="AG40" s="7">
        <v>18.57</v>
      </c>
      <c r="AH40" s="7">
        <v>17.8</v>
      </c>
      <c r="AI40" s="7">
        <v>17.61</v>
      </c>
      <c r="AJ40" s="7">
        <v>10.38</v>
      </c>
      <c r="AK40" s="7">
        <v>4.82</v>
      </c>
      <c r="AL40" s="7">
        <v>8.77</v>
      </c>
      <c r="AM40" s="7">
        <v>11.04</v>
      </c>
      <c r="AN40" s="7">
        <v>16.38</v>
      </c>
      <c r="AO40" s="7">
        <v>8.84</v>
      </c>
      <c r="AP40" s="7">
        <v>19.39</v>
      </c>
      <c r="AQ40" s="7">
        <v>8.59</v>
      </c>
      <c r="AR40" s="7">
        <v>19.89</v>
      </c>
      <c r="AS40" s="7">
        <v>609.94</v>
      </c>
      <c r="AT40" s="7">
        <v>361.34</v>
      </c>
      <c r="AU40" s="7">
        <v>431.6</v>
      </c>
      <c r="AV40" s="7">
        <v>824.4</v>
      </c>
      <c r="AW40" s="7">
        <v>107.4</v>
      </c>
      <c r="AX40" s="7">
        <v>4645.95</v>
      </c>
      <c r="AY40" s="7">
        <v>5201.22</v>
      </c>
      <c r="AZ40" s="7">
        <v>5316.67</v>
      </c>
      <c r="BA40" s="7">
        <v>5036.99</v>
      </c>
      <c r="BB40" s="7">
        <v>4769.49</v>
      </c>
      <c r="BC40" s="7">
        <v>4629.76</v>
      </c>
      <c r="BD40" s="7">
        <v>4652.43</v>
      </c>
      <c r="BE40" s="7">
        <v>4554.4</v>
      </c>
      <c r="BF40" s="7">
        <v>4180.11</v>
      </c>
      <c r="BG40" s="7">
        <v>4475.14</v>
      </c>
      <c r="BH40" s="7">
        <v>3927.62</v>
      </c>
      <c r="BI40" s="7">
        <v>3255.14</v>
      </c>
      <c r="BJ40" s="7">
        <v>2540.39</v>
      </c>
      <c r="BK40" s="7">
        <v>1523.43</v>
      </c>
      <c r="BL40" s="7">
        <v>1054.86</v>
      </c>
      <c r="BM40" s="7">
        <v>595.98</v>
      </c>
      <c r="BN40" s="7">
        <v>411.12</v>
      </c>
      <c r="BO40" s="7">
        <v>321.09</v>
      </c>
      <c r="BP40" s="7">
        <v>399.22</v>
      </c>
      <c r="BQ40" s="7">
        <v>303.25</v>
      </c>
      <c r="BR40" s="7">
        <v>424.48</v>
      </c>
      <c r="BS40" s="7">
        <v>379.26</v>
      </c>
      <c r="BT40" s="7">
        <v>431.45</v>
      </c>
      <c r="BU40" s="7">
        <v>486.31</v>
      </c>
      <c r="BV40" s="7">
        <v>465.01</v>
      </c>
      <c r="BW40" s="7">
        <v>281.44</v>
      </c>
      <c r="BX40" s="7">
        <f t="shared" si="4"/>
        <v>84234.00999999997</v>
      </c>
    </row>
    <row r="41" spans="1:76" ht="12.75">
      <c r="A41" s="6">
        <v>37</v>
      </c>
      <c r="B41" s="6" t="s">
        <v>48</v>
      </c>
      <c r="C41" s="7">
        <v>605.71</v>
      </c>
      <c r="D41" s="7">
        <v>447.9</v>
      </c>
      <c r="E41" s="7">
        <v>477.67</v>
      </c>
      <c r="F41" s="7">
        <v>525.22</v>
      </c>
      <c r="G41" s="7">
        <v>561.53</v>
      </c>
      <c r="H41" s="7">
        <v>570.17</v>
      </c>
      <c r="I41" s="7">
        <v>573.15</v>
      </c>
      <c r="J41" s="7">
        <v>595.91</v>
      </c>
      <c r="K41" s="7">
        <v>491.28</v>
      </c>
      <c r="L41" s="7">
        <v>510.33</v>
      </c>
      <c r="M41" s="7">
        <v>571</v>
      </c>
      <c r="N41" s="7">
        <v>393.58</v>
      </c>
      <c r="O41" s="7">
        <v>307.31</v>
      </c>
      <c r="P41" s="7">
        <v>290.14</v>
      </c>
      <c r="Q41" s="7">
        <v>10.62</v>
      </c>
      <c r="R41" s="7">
        <v>18.3</v>
      </c>
      <c r="S41" s="7">
        <v>16.28</v>
      </c>
      <c r="T41" s="7">
        <v>21.2</v>
      </c>
      <c r="U41" s="7">
        <v>10.9</v>
      </c>
      <c r="V41" s="7">
        <v>11.27</v>
      </c>
      <c r="W41" s="7">
        <v>9.32</v>
      </c>
      <c r="X41" s="7">
        <v>13.61</v>
      </c>
      <c r="Y41" s="7">
        <v>16.7</v>
      </c>
      <c r="Z41" s="7">
        <v>16.69</v>
      </c>
      <c r="AA41" s="7">
        <v>35.54</v>
      </c>
      <c r="AB41" s="7">
        <v>23.91</v>
      </c>
      <c r="AC41" s="7">
        <v>14.94</v>
      </c>
      <c r="AD41" s="7">
        <v>20.64</v>
      </c>
      <c r="AE41" s="7">
        <v>7.9</v>
      </c>
      <c r="AF41" s="7">
        <v>1.98</v>
      </c>
      <c r="AG41" s="7">
        <v>2.26</v>
      </c>
      <c r="AH41" s="7">
        <v>3.86</v>
      </c>
      <c r="AI41" s="7">
        <v>9.96</v>
      </c>
      <c r="AJ41" s="7">
        <v>7.39</v>
      </c>
      <c r="AK41" s="7">
        <v>5.84</v>
      </c>
      <c r="AL41" s="7">
        <v>8.93</v>
      </c>
      <c r="AM41" s="7">
        <v>3.09</v>
      </c>
      <c r="AN41" s="7">
        <v>7.42</v>
      </c>
      <c r="AO41" s="7">
        <v>2.75</v>
      </c>
      <c r="AP41" s="7">
        <v>8.68</v>
      </c>
      <c r="AQ41" s="7">
        <v>4.71</v>
      </c>
      <c r="AR41" s="7">
        <v>12.42</v>
      </c>
      <c r="AS41" s="7">
        <v>171.31</v>
      </c>
      <c r="AT41" s="7">
        <v>88.57</v>
      </c>
      <c r="AU41" s="7">
        <v>139.44</v>
      </c>
      <c r="AV41" s="7">
        <v>237.58</v>
      </c>
      <c r="AW41" s="7">
        <v>28.73</v>
      </c>
      <c r="AX41" s="7">
        <v>2080.61</v>
      </c>
      <c r="AY41" s="7">
        <v>2268.34</v>
      </c>
      <c r="AZ41" s="7">
        <v>2113.1</v>
      </c>
      <c r="BA41" s="7">
        <v>2128.53</v>
      </c>
      <c r="BB41" s="7">
        <v>1876.28</v>
      </c>
      <c r="BC41" s="7">
        <v>1945.33</v>
      </c>
      <c r="BD41" s="7">
        <v>1886.89</v>
      </c>
      <c r="BE41" s="7">
        <v>1865.32</v>
      </c>
      <c r="BF41" s="7">
        <v>1732.2</v>
      </c>
      <c r="BG41" s="7">
        <v>2145.18</v>
      </c>
      <c r="BH41" s="7">
        <v>1640.42</v>
      </c>
      <c r="BI41" s="7">
        <v>1584.01</v>
      </c>
      <c r="BJ41" s="7">
        <v>1354.1</v>
      </c>
      <c r="BK41" s="7">
        <v>55.37</v>
      </c>
      <c r="BL41" s="7">
        <v>34.9</v>
      </c>
      <c r="BM41" s="7">
        <v>17.37</v>
      </c>
      <c r="BN41" s="7">
        <v>15.32</v>
      </c>
      <c r="BO41" s="7">
        <v>17.55</v>
      </c>
      <c r="BP41" s="7">
        <v>24.16</v>
      </c>
      <c r="BQ41" s="7">
        <v>8.12</v>
      </c>
      <c r="BR41" s="7">
        <v>6.83</v>
      </c>
      <c r="BS41" s="7">
        <v>13.31</v>
      </c>
      <c r="BT41" s="7">
        <v>11.64</v>
      </c>
      <c r="BU41" s="7">
        <v>7.22</v>
      </c>
      <c r="BV41" s="7">
        <v>8.45</v>
      </c>
      <c r="BW41" s="7">
        <v>4.27</v>
      </c>
      <c r="BX41" s="7">
        <f t="shared" si="4"/>
        <v>32758.459999999995</v>
      </c>
    </row>
    <row r="42" spans="1:76" ht="12.75">
      <c r="A42" s="6">
        <v>38</v>
      </c>
      <c r="B42" s="6" t="s">
        <v>49</v>
      </c>
      <c r="C42" s="7">
        <v>38</v>
      </c>
      <c r="D42" s="7">
        <v>73.29</v>
      </c>
      <c r="E42" s="7">
        <v>110.18</v>
      </c>
      <c r="F42" s="7">
        <v>123.84</v>
      </c>
      <c r="G42" s="7">
        <v>154.61</v>
      </c>
      <c r="H42" s="7">
        <v>165.09</v>
      </c>
      <c r="I42" s="7">
        <v>139.13</v>
      </c>
      <c r="J42" s="7">
        <v>155.39</v>
      </c>
      <c r="K42" s="7">
        <v>160.24</v>
      </c>
      <c r="L42" s="7">
        <v>161.7</v>
      </c>
      <c r="M42" s="7">
        <v>171.08</v>
      </c>
      <c r="N42" s="7">
        <v>129.07</v>
      </c>
      <c r="O42" s="7">
        <v>91.08</v>
      </c>
      <c r="P42" s="7">
        <v>71.3</v>
      </c>
      <c r="Q42" s="7">
        <v>3.84</v>
      </c>
      <c r="R42" s="7">
        <v>1.01</v>
      </c>
      <c r="S42" s="7">
        <v>0.79</v>
      </c>
      <c r="T42" s="7">
        <v>2.38</v>
      </c>
      <c r="U42" s="7">
        <v>0</v>
      </c>
      <c r="V42" s="7">
        <v>9.09</v>
      </c>
      <c r="W42" s="7">
        <v>1.91</v>
      </c>
      <c r="X42" s="7">
        <v>1.74</v>
      </c>
      <c r="Y42" s="7">
        <v>1.39</v>
      </c>
      <c r="Z42" s="7">
        <v>0</v>
      </c>
      <c r="AA42" s="7">
        <v>4.96</v>
      </c>
      <c r="AB42" s="7">
        <v>1.59</v>
      </c>
      <c r="AC42" s="7">
        <v>0.68</v>
      </c>
      <c r="AD42" s="7">
        <v>0</v>
      </c>
      <c r="AE42" s="7">
        <v>0.12</v>
      </c>
      <c r="AF42" s="7">
        <v>0</v>
      </c>
      <c r="AG42" s="7">
        <v>0</v>
      </c>
      <c r="AH42" s="7">
        <v>0</v>
      </c>
      <c r="AI42" s="7">
        <v>1.17</v>
      </c>
      <c r="AJ42" s="7">
        <v>0</v>
      </c>
      <c r="AK42" s="7">
        <v>0.11</v>
      </c>
      <c r="AL42" s="7">
        <v>1.54</v>
      </c>
      <c r="AM42" s="7">
        <v>0.4</v>
      </c>
      <c r="AN42" s="7">
        <v>2.13</v>
      </c>
      <c r="AO42" s="7">
        <v>1.59</v>
      </c>
      <c r="AP42" s="7">
        <v>1.84</v>
      </c>
      <c r="AQ42" s="7">
        <v>0.35</v>
      </c>
      <c r="AR42" s="7">
        <v>0.15</v>
      </c>
      <c r="AS42" s="7">
        <v>65.46</v>
      </c>
      <c r="AT42" s="7">
        <v>36.93</v>
      </c>
      <c r="AU42" s="7">
        <v>35.41</v>
      </c>
      <c r="AV42" s="7">
        <v>59.16</v>
      </c>
      <c r="AW42" s="7">
        <v>5.68</v>
      </c>
      <c r="AX42" s="7">
        <v>369.86</v>
      </c>
      <c r="AY42" s="7">
        <v>376.6</v>
      </c>
      <c r="AZ42" s="7">
        <v>378.11</v>
      </c>
      <c r="BA42" s="7">
        <v>335.48</v>
      </c>
      <c r="BB42" s="7">
        <v>279.13</v>
      </c>
      <c r="BC42" s="7">
        <v>308.74</v>
      </c>
      <c r="BD42" s="7">
        <v>351.58</v>
      </c>
      <c r="BE42" s="7">
        <v>349.83</v>
      </c>
      <c r="BF42" s="7">
        <v>323.75</v>
      </c>
      <c r="BG42" s="7">
        <v>354.87</v>
      </c>
      <c r="BH42" s="7">
        <v>302.82</v>
      </c>
      <c r="BI42" s="7">
        <v>254.67</v>
      </c>
      <c r="BJ42" s="7">
        <v>184.83</v>
      </c>
      <c r="BK42" s="7">
        <v>19.47</v>
      </c>
      <c r="BL42" s="7">
        <v>16.27</v>
      </c>
      <c r="BM42" s="7">
        <v>14.13</v>
      </c>
      <c r="BN42" s="7">
        <v>6.13</v>
      </c>
      <c r="BO42" s="7">
        <v>4.09</v>
      </c>
      <c r="BP42" s="7">
        <v>4.17</v>
      </c>
      <c r="BQ42" s="7">
        <v>1.08</v>
      </c>
      <c r="BR42" s="7">
        <v>0.74</v>
      </c>
      <c r="BS42" s="7">
        <v>2.54</v>
      </c>
      <c r="BT42" s="7">
        <v>0.51</v>
      </c>
      <c r="BU42" s="7">
        <v>2.82</v>
      </c>
      <c r="BV42" s="7">
        <v>0.89</v>
      </c>
      <c r="BW42" s="7">
        <v>0</v>
      </c>
      <c r="BX42" s="7">
        <f t="shared" si="4"/>
        <v>6228.530000000001</v>
      </c>
    </row>
    <row r="43" spans="1:76" ht="12.75">
      <c r="A43" s="6">
        <v>39</v>
      </c>
      <c r="B43" s="6" t="s">
        <v>50</v>
      </c>
      <c r="C43" s="7">
        <v>25.33</v>
      </c>
      <c r="D43" s="7">
        <v>15.04</v>
      </c>
      <c r="E43" s="7">
        <v>11.66</v>
      </c>
      <c r="F43" s="7">
        <v>22.56</v>
      </c>
      <c r="G43" s="7">
        <v>29.57</v>
      </c>
      <c r="H43" s="7">
        <v>20.85</v>
      </c>
      <c r="I43" s="7">
        <v>18.81</v>
      </c>
      <c r="J43" s="7">
        <v>17.25</v>
      </c>
      <c r="K43" s="7">
        <v>17.93</v>
      </c>
      <c r="L43" s="7">
        <v>29.42</v>
      </c>
      <c r="M43" s="7">
        <v>31.95</v>
      </c>
      <c r="N43" s="7">
        <v>29.9</v>
      </c>
      <c r="O43" s="7">
        <v>22.07</v>
      </c>
      <c r="P43" s="7">
        <v>25.53</v>
      </c>
      <c r="Q43" s="7">
        <v>3.78</v>
      </c>
      <c r="R43" s="7">
        <v>0</v>
      </c>
      <c r="S43" s="7">
        <v>0</v>
      </c>
      <c r="T43" s="7">
        <v>1.09</v>
      </c>
      <c r="U43" s="7">
        <v>1.55</v>
      </c>
      <c r="V43" s="7">
        <v>3.32</v>
      </c>
      <c r="W43" s="7">
        <v>3.3</v>
      </c>
      <c r="X43" s="7">
        <v>5.76</v>
      </c>
      <c r="Y43" s="7">
        <v>2.7</v>
      </c>
      <c r="Z43" s="7">
        <v>2.85</v>
      </c>
      <c r="AA43" s="7">
        <v>2.93</v>
      </c>
      <c r="AB43" s="7">
        <v>2.65</v>
      </c>
      <c r="AC43" s="7">
        <v>0.99</v>
      </c>
      <c r="AD43" s="7">
        <v>2.55</v>
      </c>
      <c r="AE43" s="7">
        <v>0.18</v>
      </c>
      <c r="AF43" s="7">
        <v>1.21</v>
      </c>
      <c r="AG43" s="7">
        <v>0.94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22.13</v>
      </c>
      <c r="AT43" s="7">
        <v>14.52</v>
      </c>
      <c r="AU43" s="7">
        <v>18.78</v>
      </c>
      <c r="AV43" s="7">
        <v>18.98</v>
      </c>
      <c r="AW43" s="7">
        <v>0</v>
      </c>
      <c r="AX43" s="7">
        <v>126.31</v>
      </c>
      <c r="AY43" s="7">
        <v>101.76</v>
      </c>
      <c r="AZ43" s="7">
        <v>94.66</v>
      </c>
      <c r="BA43" s="7">
        <v>86.76</v>
      </c>
      <c r="BB43" s="7">
        <v>86.07</v>
      </c>
      <c r="BC43" s="7">
        <v>84.86</v>
      </c>
      <c r="BD43" s="7">
        <v>87.86</v>
      </c>
      <c r="BE43" s="7">
        <v>84.99</v>
      </c>
      <c r="BF43" s="7">
        <v>87.94</v>
      </c>
      <c r="BG43" s="7">
        <v>108.42</v>
      </c>
      <c r="BH43" s="7">
        <v>73.13</v>
      </c>
      <c r="BI43" s="7">
        <v>37.78</v>
      </c>
      <c r="BJ43" s="7">
        <v>29.26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f t="shared" si="4"/>
        <v>1518.88</v>
      </c>
    </row>
    <row r="44" spans="1:76" ht="12.75">
      <c r="A44" s="6">
        <v>40</v>
      </c>
      <c r="B44" s="6" t="s">
        <v>51</v>
      </c>
      <c r="C44" s="7">
        <v>64.86</v>
      </c>
      <c r="D44" s="7">
        <v>52.52</v>
      </c>
      <c r="E44" s="7">
        <v>57.68</v>
      </c>
      <c r="F44" s="7">
        <v>45.18</v>
      </c>
      <c r="G44" s="7">
        <v>48.4</v>
      </c>
      <c r="H44" s="7">
        <v>33.31</v>
      </c>
      <c r="I44" s="7">
        <v>35.05</v>
      </c>
      <c r="J44" s="7">
        <v>59.42</v>
      </c>
      <c r="K44" s="7">
        <v>63.93</v>
      </c>
      <c r="L44" s="7">
        <v>60.68</v>
      </c>
      <c r="M44" s="7">
        <v>99.16</v>
      </c>
      <c r="N44" s="7">
        <v>67.71</v>
      </c>
      <c r="O44" s="7">
        <v>54.5</v>
      </c>
      <c r="P44" s="7">
        <v>60.59</v>
      </c>
      <c r="Q44" s="7">
        <v>0</v>
      </c>
      <c r="R44" s="7">
        <v>0</v>
      </c>
      <c r="S44" s="7">
        <v>0</v>
      </c>
      <c r="T44" s="7">
        <v>1.13</v>
      </c>
      <c r="U44" s="7">
        <v>0.87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0.99</v>
      </c>
      <c r="AP44" s="7">
        <v>0</v>
      </c>
      <c r="AQ44" s="7">
        <v>0</v>
      </c>
      <c r="AR44" s="7">
        <v>0</v>
      </c>
      <c r="AS44" s="7">
        <v>25.48</v>
      </c>
      <c r="AT44" s="7">
        <v>27.24</v>
      </c>
      <c r="AU44" s="7">
        <v>19.26</v>
      </c>
      <c r="AV44" s="7">
        <v>37.29</v>
      </c>
      <c r="AW44" s="7">
        <v>2.75</v>
      </c>
      <c r="AX44" s="7">
        <v>192.64</v>
      </c>
      <c r="AY44" s="7">
        <v>187.49</v>
      </c>
      <c r="AZ44" s="7">
        <v>159.96</v>
      </c>
      <c r="BA44" s="7">
        <v>143.31</v>
      </c>
      <c r="BB44" s="7">
        <v>177.53</v>
      </c>
      <c r="BC44" s="7">
        <v>183.97</v>
      </c>
      <c r="BD44" s="7">
        <v>144.96</v>
      </c>
      <c r="BE44" s="7">
        <v>158.56</v>
      </c>
      <c r="BF44" s="7">
        <v>119.48</v>
      </c>
      <c r="BG44" s="7">
        <v>137.47</v>
      </c>
      <c r="BH44" s="7">
        <v>117.05</v>
      </c>
      <c r="BI44" s="7">
        <v>121.51</v>
      </c>
      <c r="BJ44" s="7">
        <v>79.14</v>
      </c>
      <c r="BK44" s="7">
        <v>0</v>
      </c>
      <c r="BL44" s="7">
        <v>0</v>
      </c>
      <c r="BM44" s="7">
        <v>0.97</v>
      </c>
      <c r="BN44" s="7">
        <v>0</v>
      </c>
      <c r="BO44" s="7">
        <v>0</v>
      </c>
      <c r="BP44" s="7">
        <v>0.88</v>
      </c>
      <c r="BQ44" s="7">
        <v>0.72</v>
      </c>
      <c r="BR44" s="7">
        <v>3.58</v>
      </c>
      <c r="BS44" s="7">
        <v>0.73</v>
      </c>
      <c r="BT44" s="7">
        <v>3.83</v>
      </c>
      <c r="BU44" s="7">
        <v>0</v>
      </c>
      <c r="BV44" s="7">
        <v>0.46</v>
      </c>
      <c r="BW44" s="7">
        <v>0</v>
      </c>
      <c r="BX44" s="7">
        <f t="shared" si="4"/>
        <v>2852.2399999999993</v>
      </c>
    </row>
    <row r="45" spans="1:76" ht="12.75">
      <c r="A45" s="6">
        <v>41</v>
      </c>
      <c r="B45" s="6" t="s">
        <v>52</v>
      </c>
      <c r="C45" s="7">
        <v>239.17</v>
      </c>
      <c r="D45" s="7">
        <v>353.86</v>
      </c>
      <c r="E45" s="7">
        <v>500.51</v>
      </c>
      <c r="F45" s="7">
        <v>648.92</v>
      </c>
      <c r="G45" s="7">
        <v>765.04</v>
      </c>
      <c r="H45" s="7">
        <v>685.15</v>
      </c>
      <c r="I45" s="7">
        <v>837.87</v>
      </c>
      <c r="J45" s="7">
        <v>722.95</v>
      </c>
      <c r="K45" s="7">
        <v>792.1</v>
      </c>
      <c r="L45" s="7">
        <v>739.63</v>
      </c>
      <c r="M45" s="7">
        <v>919.2</v>
      </c>
      <c r="N45" s="7">
        <v>729.42</v>
      </c>
      <c r="O45" s="7">
        <v>575.06</v>
      </c>
      <c r="P45" s="7">
        <v>459.54</v>
      </c>
      <c r="Q45" s="7">
        <v>93.7</v>
      </c>
      <c r="R45" s="7">
        <v>43.97</v>
      </c>
      <c r="S45" s="7">
        <v>38.01</v>
      </c>
      <c r="T45" s="7">
        <v>36.33</v>
      </c>
      <c r="U45" s="7">
        <v>27.84</v>
      </c>
      <c r="V45" s="7">
        <v>26.7</v>
      </c>
      <c r="W45" s="7">
        <v>27.55</v>
      </c>
      <c r="X45" s="7">
        <v>16.22</v>
      </c>
      <c r="Y45" s="7">
        <v>6.4</v>
      </c>
      <c r="Z45" s="7">
        <v>16.66</v>
      </c>
      <c r="AA45" s="7">
        <v>7.06</v>
      </c>
      <c r="AB45" s="7">
        <v>9.94</v>
      </c>
      <c r="AC45" s="7">
        <v>8.93</v>
      </c>
      <c r="AD45" s="7">
        <v>7.75</v>
      </c>
      <c r="AE45" s="7">
        <v>2.27</v>
      </c>
      <c r="AF45" s="7">
        <v>0.13</v>
      </c>
      <c r="AG45" s="7">
        <v>0.15</v>
      </c>
      <c r="AH45" s="7">
        <v>1.09</v>
      </c>
      <c r="AI45" s="7">
        <v>8.28</v>
      </c>
      <c r="AJ45" s="7">
        <v>5.58</v>
      </c>
      <c r="AK45" s="7">
        <v>2.61</v>
      </c>
      <c r="AL45" s="7">
        <v>2.39</v>
      </c>
      <c r="AM45" s="7">
        <v>1.4</v>
      </c>
      <c r="AN45" s="7">
        <v>7.74</v>
      </c>
      <c r="AO45" s="7">
        <v>12.71</v>
      </c>
      <c r="AP45" s="7">
        <v>10.08</v>
      </c>
      <c r="AQ45" s="7">
        <v>8.95</v>
      </c>
      <c r="AR45" s="7">
        <v>10.24</v>
      </c>
      <c r="AS45" s="7">
        <v>320.1</v>
      </c>
      <c r="AT45" s="7">
        <v>240.06</v>
      </c>
      <c r="AU45" s="7">
        <v>247.47</v>
      </c>
      <c r="AV45" s="7">
        <v>365.53</v>
      </c>
      <c r="AW45" s="7">
        <v>70.35</v>
      </c>
      <c r="AX45" s="7">
        <v>2363.88</v>
      </c>
      <c r="AY45" s="7">
        <v>2659.09</v>
      </c>
      <c r="AZ45" s="7">
        <v>2507.13</v>
      </c>
      <c r="BA45" s="7">
        <v>2446.94</v>
      </c>
      <c r="BB45" s="7">
        <v>2434.35</v>
      </c>
      <c r="BC45" s="7">
        <v>2554.44</v>
      </c>
      <c r="BD45" s="7">
        <v>2472.71</v>
      </c>
      <c r="BE45" s="7">
        <v>2366.25</v>
      </c>
      <c r="BF45" s="7">
        <v>2196.83</v>
      </c>
      <c r="BG45" s="7">
        <v>2603.71</v>
      </c>
      <c r="BH45" s="7">
        <v>2132.99</v>
      </c>
      <c r="BI45" s="7">
        <v>1794.02</v>
      </c>
      <c r="BJ45" s="7">
        <v>1483.1</v>
      </c>
      <c r="BK45" s="7">
        <v>818.83</v>
      </c>
      <c r="BL45" s="7">
        <v>647.35</v>
      </c>
      <c r="BM45" s="7">
        <v>501.46</v>
      </c>
      <c r="BN45" s="7">
        <v>249</v>
      </c>
      <c r="BO45" s="7">
        <v>156.51</v>
      </c>
      <c r="BP45" s="7">
        <v>165.55</v>
      </c>
      <c r="BQ45" s="7">
        <v>101.58</v>
      </c>
      <c r="BR45" s="7">
        <v>135.48</v>
      </c>
      <c r="BS45" s="7">
        <v>125.22</v>
      </c>
      <c r="BT45" s="7">
        <v>129.2</v>
      </c>
      <c r="BU45" s="7">
        <v>121.8</v>
      </c>
      <c r="BV45" s="7">
        <v>85.67</v>
      </c>
      <c r="BW45" s="7">
        <v>46.12</v>
      </c>
      <c r="BX45" s="7">
        <f t="shared" si="4"/>
        <v>43951.82</v>
      </c>
    </row>
    <row r="46" spans="1:76" ht="12.75">
      <c r="A46" s="6">
        <v>42</v>
      </c>
      <c r="B46" s="6" t="s">
        <v>53</v>
      </c>
      <c r="C46" s="7">
        <v>255.8</v>
      </c>
      <c r="D46" s="7">
        <v>433.5</v>
      </c>
      <c r="E46" s="7">
        <v>476.61</v>
      </c>
      <c r="F46" s="7">
        <v>566.01</v>
      </c>
      <c r="G46" s="7">
        <v>835.11</v>
      </c>
      <c r="H46" s="7">
        <v>601.86</v>
      </c>
      <c r="I46" s="7">
        <v>712.29</v>
      </c>
      <c r="J46" s="7">
        <v>676.96</v>
      </c>
      <c r="K46" s="7">
        <v>622.01</v>
      </c>
      <c r="L46" s="7">
        <v>680.81</v>
      </c>
      <c r="M46" s="7">
        <v>855.67</v>
      </c>
      <c r="N46" s="7">
        <v>523.99</v>
      </c>
      <c r="O46" s="7">
        <v>687.47</v>
      </c>
      <c r="P46" s="7">
        <v>545.28</v>
      </c>
      <c r="Q46" s="7">
        <v>25.19</v>
      </c>
      <c r="R46" s="7">
        <v>8.53</v>
      </c>
      <c r="S46" s="7">
        <v>5.37</v>
      </c>
      <c r="T46" s="7">
        <v>7.72</v>
      </c>
      <c r="U46" s="7">
        <v>14.67</v>
      </c>
      <c r="V46" s="7">
        <v>7.69</v>
      </c>
      <c r="W46" s="7">
        <v>10.55</v>
      </c>
      <c r="X46" s="7">
        <v>9.58</v>
      </c>
      <c r="Y46" s="7">
        <v>14.98</v>
      </c>
      <c r="Z46" s="7">
        <v>22.46</v>
      </c>
      <c r="AA46" s="7">
        <v>30.58</v>
      </c>
      <c r="AB46" s="7">
        <v>12.08</v>
      </c>
      <c r="AC46" s="7">
        <v>20.06</v>
      </c>
      <c r="AD46" s="7">
        <v>33.95</v>
      </c>
      <c r="AE46" s="7">
        <v>0.33</v>
      </c>
      <c r="AF46" s="7">
        <v>0.79</v>
      </c>
      <c r="AG46" s="7">
        <v>0.73</v>
      </c>
      <c r="AH46" s="7">
        <v>1.47</v>
      </c>
      <c r="AI46" s="7">
        <v>0</v>
      </c>
      <c r="AJ46" s="7">
        <v>2.83</v>
      </c>
      <c r="AK46" s="7">
        <v>2.52</v>
      </c>
      <c r="AL46" s="7">
        <v>2.25</v>
      </c>
      <c r="AM46" s="7">
        <v>5.28</v>
      </c>
      <c r="AN46" s="7">
        <v>3.15</v>
      </c>
      <c r="AO46" s="7">
        <v>3.29</v>
      </c>
      <c r="AP46" s="7">
        <v>5.06</v>
      </c>
      <c r="AQ46" s="7">
        <v>5.57</v>
      </c>
      <c r="AR46" s="7">
        <v>2.37</v>
      </c>
      <c r="AS46" s="7">
        <v>501.92</v>
      </c>
      <c r="AT46" s="7">
        <v>226.22</v>
      </c>
      <c r="AU46" s="7">
        <v>361.8</v>
      </c>
      <c r="AV46" s="7">
        <v>500.22</v>
      </c>
      <c r="AW46" s="7">
        <v>12.41</v>
      </c>
      <c r="AX46" s="7">
        <v>2617.39</v>
      </c>
      <c r="AY46" s="7">
        <v>2810.75</v>
      </c>
      <c r="AZ46" s="7">
        <v>2530.08</v>
      </c>
      <c r="BA46" s="7">
        <v>2320.25</v>
      </c>
      <c r="BB46" s="7">
        <v>2352.74</v>
      </c>
      <c r="BC46" s="7">
        <v>2244.43</v>
      </c>
      <c r="BD46" s="7">
        <v>2582.91</v>
      </c>
      <c r="BE46" s="7">
        <v>2765.14</v>
      </c>
      <c r="BF46" s="7">
        <v>2494.41</v>
      </c>
      <c r="BG46" s="7">
        <v>2669.86</v>
      </c>
      <c r="BH46" s="7">
        <v>2554.32</v>
      </c>
      <c r="BI46" s="7">
        <v>1915.71</v>
      </c>
      <c r="BJ46" s="7">
        <v>1496.08</v>
      </c>
      <c r="BK46" s="7">
        <v>193.38</v>
      </c>
      <c r="BL46" s="7">
        <v>200.59</v>
      </c>
      <c r="BM46" s="7">
        <v>235.74</v>
      </c>
      <c r="BN46" s="7">
        <v>238.36</v>
      </c>
      <c r="BO46" s="7">
        <v>181.45</v>
      </c>
      <c r="BP46" s="7">
        <v>159.72</v>
      </c>
      <c r="BQ46" s="7">
        <v>72.89</v>
      </c>
      <c r="BR46" s="7">
        <v>70.42</v>
      </c>
      <c r="BS46" s="7">
        <v>53.26</v>
      </c>
      <c r="BT46" s="7">
        <v>46.08</v>
      </c>
      <c r="BU46" s="7">
        <v>18.01</v>
      </c>
      <c r="BV46" s="7">
        <v>24.14</v>
      </c>
      <c r="BW46" s="7">
        <v>16.63</v>
      </c>
      <c r="BX46" s="7">
        <f t="shared" si="4"/>
        <v>43199.72999999999</v>
      </c>
    </row>
    <row r="47" spans="1:76" ht="12.75">
      <c r="A47" s="6">
        <v>43</v>
      </c>
      <c r="B47" s="6" t="s">
        <v>54</v>
      </c>
      <c r="C47" s="7">
        <v>86.49</v>
      </c>
      <c r="D47" s="7">
        <v>154.13</v>
      </c>
      <c r="E47" s="7">
        <v>219.54</v>
      </c>
      <c r="F47" s="7">
        <v>257.93</v>
      </c>
      <c r="G47" s="7">
        <v>329.73</v>
      </c>
      <c r="H47" s="7">
        <v>339.03</v>
      </c>
      <c r="I47" s="7">
        <v>344.18</v>
      </c>
      <c r="J47" s="7">
        <v>333.74</v>
      </c>
      <c r="K47" s="7">
        <v>309.46</v>
      </c>
      <c r="L47" s="7">
        <v>333.46</v>
      </c>
      <c r="M47" s="7">
        <v>309.6</v>
      </c>
      <c r="N47" s="7">
        <v>206.37</v>
      </c>
      <c r="O47" s="7">
        <v>172.3</v>
      </c>
      <c r="P47" s="7">
        <v>138.37</v>
      </c>
      <c r="Q47" s="7">
        <v>4.28</v>
      </c>
      <c r="R47" s="7">
        <v>6.38</v>
      </c>
      <c r="S47" s="7">
        <v>5.03</v>
      </c>
      <c r="T47" s="7">
        <v>3.07</v>
      </c>
      <c r="U47" s="7">
        <v>5.85</v>
      </c>
      <c r="V47" s="7">
        <v>3.37</v>
      </c>
      <c r="W47" s="7">
        <v>6.19</v>
      </c>
      <c r="X47" s="7">
        <v>4.46</v>
      </c>
      <c r="Y47" s="7">
        <v>9.19</v>
      </c>
      <c r="Z47" s="7">
        <v>13.12</v>
      </c>
      <c r="AA47" s="7">
        <v>15.2</v>
      </c>
      <c r="AB47" s="7">
        <v>11.82</v>
      </c>
      <c r="AC47" s="7">
        <v>12.7</v>
      </c>
      <c r="AD47" s="7">
        <v>11.7</v>
      </c>
      <c r="AE47" s="7">
        <v>10.67</v>
      </c>
      <c r="AF47" s="7">
        <v>5.72</v>
      </c>
      <c r="AG47" s="7">
        <v>6.87</v>
      </c>
      <c r="AH47" s="7">
        <v>3.35</v>
      </c>
      <c r="AI47" s="7">
        <v>3.73</v>
      </c>
      <c r="AJ47" s="7">
        <v>5.94</v>
      </c>
      <c r="AK47" s="7">
        <v>6.35</v>
      </c>
      <c r="AL47" s="7">
        <v>11.87</v>
      </c>
      <c r="AM47" s="7">
        <v>8.07</v>
      </c>
      <c r="AN47" s="7">
        <v>9.98</v>
      </c>
      <c r="AO47" s="7">
        <v>11.64</v>
      </c>
      <c r="AP47" s="7">
        <v>10.62</v>
      </c>
      <c r="AQ47" s="7">
        <v>8.45</v>
      </c>
      <c r="AR47" s="7">
        <v>14.21</v>
      </c>
      <c r="AS47" s="7">
        <v>247.88</v>
      </c>
      <c r="AT47" s="7">
        <v>206.9</v>
      </c>
      <c r="AU47" s="7">
        <v>136.23</v>
      </c>
      <c r="AV47" s="7">
        <v>106.58</v>
      </c>
      <c r="AW47" s="7">
        <v>16.3</v>
      </c>
      <c r="AX47" s="7">
        <v>835.17</v>
      </c>
      <c r="AY47" s="7">
        <v>849.66</v>
      </c>
      <c r="AZ47" s="7">
        <v>847.27</v>
      </c>
      <c r="BA47" s="7">
        <v>871.26</v>
      </c>
      <c r="BB47" s="7">
        <v>886</v>
      </c>
      <c r="BC47" s="7">
        <v>911.52</v>
      </c>
      <c r="BD47" s="7">
        <v>904.38</v>
      </c>
      <c r="BE47" s="7">
        <v>1029.28</v>
      </c>
      <c r="BF47" s="7">
        <v>1031.02</v>
      </c>
      <c r="BG47" s="7">
        <v>1034.65</v>
      </c>
      <c r="BH47" s="7">
        <v>1031.7</v>
      </c>
      <c r="BI47" s="7">
        <v>1005.7</v>
      </c>
      <c r="BJ47" s="7">
        <v>993.3</v>
      </c>
      <c r="BK47" s="7">
        <v>180.44</v>
      </c>
      <c r="BL47" s="7">
        <v>198.67</v>
      </c>
      <c r="BM47" s="7">
        <v>193.74</v>
      </c>
      <c r="BN47" s="7">
        <v>152.65</v>
      </c>
      <c r="BO47" s="7">
        <v>109.74</v>
      </c>
      <c r="BP47" s="7">
        <v>88.82</v>
      </c>
      <c r="BQ47" s="7">
        <v>55.12</v>
      </c>
      <c r="BR47" s="7">
        <v>32.6</v>
      </c>
      <c r="BS47" s="7">
        <v>45.43</v>
      </c>
      <c r="BT47" s="7">
        <v>65.71</v>
      </c>
      <c r="BU47" s="7">
        <v>38.28</v>
      </c>
      <c r="BV47" s="7">
        <v>31.3</v>
      </c>
      <c r="BW47" s="7">
        <v>12.53</v>
      </c>
      <c r="BX47" s="7">
        <f t="shared" si="4"/>
        <v>17913.989999999998</v>
      </c>
    </row>
    <row r="48" spans="1:76" ht="12.75">
      <c r="A48" s="6">
        <v>44</v>
      </c>
      <c r="B48" s="6" t="s">
        <v>55</v>
      </c>
      <c r="C48" s="7">
        <v>71.05</v>
      </c>
      <c r="D48" s="7">
        <v>72.12</v>
      </c>
      <c r="E48" s="7">
        <v>103.18</v>
      </c>
      <c r="F48" s="7">
        <v>124.25</v>
      </c>
      <c r="G48" s="7">
        <v>159.06</v>
      </c>
      <c r="H48" s="7">
        <v>147.98</v>
      </c>
      <c r="I48" s="7">
        <v>176.32</v>
      </c>
      <c r="J48" s="7">
        <v>160.98</v>
      </c>
      <c r="K48" s="7">
        <v>156.86</v>
      </c>
      <c r="L48" s="7">
        <v>166.17</v>
      </c>
      <c r="M48" s="7">
        <v>164.12</v>
      </c>
      <c r="N48" s="7">
        <v>123.73</v>
      </c>
      <c r="O48" s="7">
        <v>85.67</v>
      </c>
      <c r="P48" s="7">
        <v>88.51</v>
      </c>
      <c r="Q48" s="7">
        <v>4.53</v>
      </c>
      <c r="R48" s="7">
        <v>7.7</v>
      </c>
      <c r="S48" s="7">
        <v>4.52</v>
      </c>
      <c r="T48" s="7">
        <v>5.08</v>
      </c>
      <c r="U48" s="7">
        <v>7.6</v>
      </c>
      <c r="V48" s="7">
        <v>3.93</v>
      </c>
      <c r="W48" s="7">
        <v>5.74</v>
      </c>
      <c r="X48" s="7">
        <v>2.47</v>
      </c>
      <c r="Y48" s="7">
        <v>1.68</v>
      </c>
      <c r="Z48" s="7">
        <v>4.22</v>
      </c>
      <c r="AA48" s="7">
        <v>4.95</v>
      </c>
      <c r="AB48" s="7">
        <v>3.73</v>
      </c>
      <c r="AC48" s="7">
        <v>2.11</v>
      </c>
      <c r="AD48" s="7">
        <v>5.25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0.79</v>
      </c>
      <c r="AK48" s="7">
        <v>2.03</v>
      </c>
      <c r="AL48" s="7">
        <v>3.28</v>
      </c>
      <c r="AM48" s="7">
        <v>0.89</v>
      </c>
      <c r="AN48" s="7">
        <v>0</v>
      </c>
      <c r="AO48" s="7">
        <v>0</v>
      </c>
      <c r="AP48" s="7">
        <v>0.81</v>
      </c>
      <c r="AQ48" s="7">
        <v>3.03</v>
      </c>
      <c r="AR48" s="7">
        <v>0</v>
      </c>
      <c r="AS48" s="7">
        <v>115.22</v>
      </c>
      <c r="AT48" s="7">
        <v>62.23</v>
      </c>
      <c r="AU48" s="7">
        <v>59.83</v>
      </c>
      <c r="AV48" s="7">
        <v>57.8</v>
      </c>
      <c r="AW48" s="7">
        <v>4</v>
      </c>
      <c r="AX48" s="7">
        <v>381.44</v>
      </c>
      <c r="AY48" s="7">
        <v>414.58</v>
      </c>
      <c r="AZ48" s="7">
        <v>424.27</v>
      </c>
      <c r="BA48" s="7">
        <v>360.25</v>
      </c>
      <c r="BB48" s="7">
        <v>378.61</v>
      </c>
      <c r="BC48" s="7">
        <v>367.08</v>
      </c>
      <c r="BD48" s="7">
        <v>385.34</v>
      </c>
      <c r="BE48" s="7">
        <v>451.97</v>
      </c>
      <c r="BF48" s="7">
        <v>452.24</v>
      </c>
      <c r="BG48" s="7">
        <v>432.59</v>
      </c>
      <c r="BH48" s="7">
        <v>434.55</v>
      </c>
      <c r="BI48" s="7">
        <v>415.1</v>
      </c>
      <c r="BJ48" s="7">
        <v>341.86</v>
      </c>
      <c r="BK48" s="7">
        <v>87.87</v>
      </c>
      <c r="BL48" s="7">
        <v>53.81</v>
      </c>
      <c r="BM48" s="7">
        <v>24.06</v>
      </c>
      <c r="BN48" s="7">
        <v>29.05</v>
      </c>
      <c r="BO48" s="7">
        <v>21.36</v>
      </c>
      <c r="BP48" s="7">
        <v>20.02</v>
      </c>
      <c r="BQ48" s="7">
        <v>21.51</v>
      </c>
      <c r="BR48" s="7">
        <v>16.11</v>
      </c>
      <c r="BS48" s="7">
        <v>17.11</v>
      </c>
      <c r="BT48" s="7">
        <v>24.15</v>
      </c>
      <c r="BU48" s="7">
        <v>23.91</v>
      </c>
      <c r="BV48" s="7">
        <v>19.19</v>
      </c>
      <c r="BW48" s="7">
        <v>17.79</v>
      </c>
      <c r="BX48" s="7">
        <f t="shared" si="4"/>
        <v>7789.24</v>
      </c>
    </row>
    <row r="49" spans="1:76" ht="12.75">
      <c r="A49" s="6">
        <v>45</v>
      </c>
      <c r="B49" s="6" t="s">
        <v>56</v>
      </c>
      <c r="C49" s="7">
        <v>58.39</v>
      </c>
      <c r="D49" s="7">
        <v>94.42</v>
      </c>
      <c r="E49" s="7">
        <v>125.54</v>
      </c>
      <c r="F49" s="7">
        <v>148.44</v>
      </c>
      <c r="G49" s="7">
        <v>197.69</v>
      </c>
      <c r="H49" s="7">
        <v>153.48</v>
      </c>
      <c r="I49" s="7">
        <v>143.98</v>
      </c>
      <c r="J49" s="7">
        <v>143.01</v>
      </c>
      <c r="K49" s="7">
        <v>148.88</v>
      </c>
      <c r="L49" s="7">
        <v>122.84</v>
      </c>
      <c r="M49" s="7">
        <v>193.23</v>
      </c>
      <c r="N49" s="7">
        <v>143.35</v>
      </c>
      <c r="O49" s="7">
        <v>118.01</v>
      </c>
      <c r="P49" s="7">
        <v>100.13</v>
      </c>
      <c r="Q49" s="7">
        <v>7.82</v>
      </c>
      <c r="R49" s="7">
        <v>2.91</v>
      </c>
      <c r="S49" s="7">
        <v>2.13</v>
      </c>
      <c r="T49" s="7">
        <v>2</v>
      </c>
      <c r="U49" s="7">
        <v>0</v>
      </c>
      <c r="V49" s="7">
        <v>3.93</v>
      </c>
      <c r="W49" s="7">
        <v>5.17</v>
      </c>
      <c r="X49" s="7">
        <v>4.23</v>
      </c>
      <c r="Y49" s="7">
        <v>1.48</v>
      </c>
      <c r="Z49" s="7">
        <v>3.32</v>
      </c>
      <c r="AA49" s="7">
        <v>6.45</v>
      </c>
      <c r="AB49" s="7">
        <v>4.59</v>
      </c>
      <c r="AC49" s="7">
        <v>1.97</v>
      </c>
      <c r="AD49" s="7">
        <v>6.07</v>
      </c>
      <c r="AE49" s="7">
        <v>2.81</v>
      </c>
      <c r="AF49" s="7">
        <v>0</v>
      </c>
      <c r="AG49" s="7">
        <v>0</v>
      </c>
      <c r="AH49" s="7">
        <v>1.2</v>
      </c>
      <c r="AI49" s="7">
        <v>0</v>
      </c>
      <c r="AJ49" s="7">
        <v>2.45</v>
      </c>
      <c r="AK49" s="7">
        <v>3.18</v>
      </c>
      <c r="AL49" s="7">
        <v>1.42</v>
      </c>
      <c r="AM49" s="7">
        <v>0.95</v>
      </c>
      <c r="AN49" s="7">
        <v>1.01</v>
      </c>
      <c r="AO49" s="7">
        <v>0</v>
      </c>
      <c r="AP49" s="7">
        <v>0.98</v>
      </c>
      <c r="AQ49" s="7">
        <v>0</v>
      </c>
      <c r="AR49" s="7">
        <v>0.07</v>
      </c>
      <c r="AS49" s="7">
        <v>77.3</v>
      </c>
      <c r="AT49" s="7">
        <v>63.44</v>
      </c>
      <c r="AU49" s="7">
        <v>70.25</v>
      </c>
      <c r="AV49" s="7">
        <v>168.93</v>
      </c>
      <c r="AW49" s="7">
        <v>8.88</v>
      </c>
      <c r="AX49" s="7">
        <v>674.15</v>
      </c>
      <c r="AY49" s="7">
        <v>710.12</v>
      </c>
      <c r="AZ49" s="7">
        <v>748.2</v>
      </c>
      <c r="BA49" s="7">
        <v>693.9</v>
      </c>
      <c r="BB49" s="7">
        <v>668.65</v>
      </c>
      <c r="BC49" s="7">
        <v>665.69</v>
      </c>
      <c r="BD49" s="7">
        <v>679.97</v>
      </c>
      <c r="BE49" s="7">
        <v>681.54</v>
      </c>
      <c r="BF49" s="7">
        <v>691.16</v>
      </c>
      <c r="BG49" s="7">
        <v>710.03</v>
      </c>
      <c r="BH49" s="7">
        <v>630.24</v>
      </c>
      <c r="BI49" s="7">
        <v>575.93</v>
      </c>
      <c r="BJ49" s="7">
        <v>426.34</v>
      </c>
      <c r="BK49" s="7">
        <v>4.35</v>
      </c>
      <c r="BL49" s="7">
        <v>2.68</v>
      </c>
      <c r="BM49" s="7">
        <v>6.28</v>
      </c>
      <c r="BN49" s="7">
        <v>6.12</v>
      </c>
      <c r="BO49" s="7">
        <v>7.36</v>
      </c>
      <c r="BP49" s="7">
        <v>7.67</v>
      </c>
      <c r="BQ49" s="7">
        <v>9.31</v>
      </c>
      <c r="BR49" s="7">
        <v>4.36</v>
      </c>
      <c r="BS49" s="7">
        <v>2.85</v>
      </c>
      <c r="BT49" s="7">
        <v>2.69</v>
      </c>
      <c r="BU49" s="7">
        <v>2.79</v>
      </c>
      <c r="BV49" s="7">
        <v>0.62</v>
      </c>
      <c r="BW49" s="7">
        <v>0.29</v>
      </c>
      <c r="BX49" s="7">
        <f t="shared" si="4"/>
        <v>10959.620000000006</v>
      </c>
    </row>
    <row r="50" spans="1:76" ht="12.75">
      <c r="A50" s="6">
        <v>46</v>
      </c>
      <c r="B50" s="6" t="s">
        <v>57</v>
      </c>
      <c r="C50" s="7">
        <v>162.69</v>
      </c>
      <c r="D50" s="7">
        <v>280.03</v>
      </c>
      <c r="E50" s="7">
        <v>402.65</v>
      </c>
      <c r="F50" s="7">
        <v>403.31</v>
      </c>
      <c r="G50" s="7">
        <v>476.12</v>
      </c>
      <c r="H50" s="7">
        <v>483.25</v>
      </c>
      <c r="I50" s="7">
        <v>477.01</v>
      </c>
      <c r="J50" s="7">
        <v>486.31</v>
      </c>
      <c r="K50" s="7">
        <v>541.91</v>
      </c>
      <c r="L50" s="7">
        <v>551.89</v>
      </c>
      <c r="M50" s="7">
        <v>635.19</v>
      </c>
      <c r="N50" s="7">
        <v>418.28</v>
      </c>
      <c r="O50" s="7">
        <v>386.19</v>
      </c>
      <c r="P50" s="7">
        <v>276.29</v>
      </c>
      <c r="Q50" s="7">
        <v>9.54</v>
      </c>
      <c r="R50" s="7">
        <v>8.42</v>
      </c>
      <c r="S50" s="7">
        <v>10.97</v>
      </c>
      <c r="T50" s="7">
        <v>11.66</v>
      </c>
      <c r="U50" s="7">
        <v>13.09</v>
      </c>
      <c r="V50" s="7">
        <v>9.26</v>
      </c>
      <c r="W50" s="7">
        <v>14.78</v>
      </c>
      <c r="X50" s="7">
        <v>8.96</v>
      </c>
      <c r="Y50" s="7">
        <v>16.84</v>
      </c>
      <c r="Z50" s="7">
        <v>18.31</v>
      </c>
      <c r="AA50" s="7">
        <v>17.33</v>
      </c>
      <c r="AB50" s="7">
        <v>19.99</v>
      </c>
      <c r="AC50" s="7">
        <v>10.72</v>
      </c>
      <c r="AD50" s="7">
        <v>11.22</v>
      </c>
      <c r="AE50" s="7">
        <v>11.78</v>
      </c>
      <c r="AF50" s="7">
        <v>11.15</v>
      </c>
      <c r="AG50" s="7">
        <v>11.63</v>
      </c>
      <c r="AH50" s="7">
        <v>4.94</v>
      </c>
      <c r="AI50" s="7">
        <v>8.01</v>
      </c>
      <c r="AJ50" s="7">
        <v>5.02</v>
      </c>
      <c r="AK50" s="7">
        <v>6.99</v>
      </c>
      <c r="AL50" s="7">
        <v>12.39</v>
      </c>
      <c r="AM50" s="7">
        <v>8.17</v>
      </c>
      <c r="AN50" s="7">
        <v>12.12</v>
      </c>
      <c r="AO50" s="7">
        <v>7.66</v>
      </c>
      <c r="AP50" s="7">
        <v>7.03</v>
      </c>
      <c r="AQ50" s="7">
        <v>9.03</v>
      </c>
      <c r="AR50" s="7">
        <v>17.56</v>
      </c>
      <c r="AS50" s="7">
        <v>211.79</v>
      </c>
      <c r="AT50" s="7">
        <v>184.76</v>
      </c>
      <c r="AU50" s="7">
        <v>199.87</v>
      </c>
      <c r="AV50" s="7">
        <v>249.86</v>
      </c>
      <c r="AW50" s="7">
        <v>21.63</v>
      </c>
      <c r="AX50" s="7">
        <v>1813.93</v>
      </c>
      <c r="AY50" s="7">
        <v>1812.06</v>
      </c>
      <c r="AZ50" s="7">
        <v>1810.69</v>
      </c>
      <c r="BA50" s="7">
        <v>1739.06</v>
      </c>
      <c r="BB50" s="7">
        <v>1685.47</v>
      </c>
      <c r="BC50" s="7">
        <v>1766.04</v>
      </c>
      <c r="BD50" s="7">
        <v>1733.53</v>
      </c>
      <c r="BE50" s="7">
        <v>1685.49</v>
      </c>
      <c r="BF50" s="7">
        <v>1710.39</v>
      </c>
      <c r="BG50" s="7">
        <v>1830.31</v>
      </c>
      <c r="BH50" s="7">
        <v>1730.42</v>
      </c>
      <c r="BI50" s="7">
        <v>1632.42</v>
      </c>
      <c r="BJ50" s="7">
        <v>1470.75</v>
      </c>
      <c r="BK50" s="7">
        <v>59.41</v>
      </c>
      <c r="BL50" s="7">
        <v>49</v>
      </c>
      <c r="BM50" s="7">
        <v>44.86</v>
      </c>
      <c r="BN50" s="7">
        <v>35.52</v>
      </c>
      <c r="BO50" s="7">
        <v>33.32</v>
      </c>
      <c r="BP50" s="7">
        <v>23.41</v>
      </c>
      <c r="BQ50" s="7">
        <v>17.18</v>
      </c>
      <c r="BR50" s="7">
        <v>32.77</v>
      </c>
      <c r="BS50" s="7">
        <v>47.77</v>
      </c>
      <c r="BT50" s="7">
        <v>40.7</v>
      </c>
      <c r="BU50" s="7">
        <v>17.9</v>
      </c>
      <c r="BV50" s="7">
        <v>28.61</v>
      </c>
      <c r="BW50" s="7">
        <v>14.52</v>
      </c>
      <c r="BX50" s="7">
        <f t="shared" si="4"/>
        <v>30029.13</v>
      </c>
    </row>
    <row r="51" spans="1:76" ht="12.75">
      <c r="A51" s="6">
        <v>47</v>
      </c>
      <c r="B51" s="6" t="s">
        <v>58</v>
      </c>
      <c r="C51" s="7">
        <v>27.83</v>
      </c>
      <c r="D51" s="7">
        <v>135.76</v>
      </c>
      <c r="E51" s="7">
        <v>115.97</v>
      </c>
      <c r="F51" s="7">
        <v>120.45</v>
      </c>
      <c r="G51" s="7">
        <v>140.91</v>
      </c>
      <c r="H51" s="7">
        <v>126.26</v>
      </c>
      <c r="I51" s="7">
        <v>147.62</v>
      </c>
      <c r="J51" s="7">
        <v>117.71</v>
      </c>
      <c r="K51" s="7">
        <v>114.52</v>
      </c>
      <c r="L51" s="7">
        <v>139.24</v>
      </c>
      <c r="M51" s="7">
        <v>169.73</v>
      </c>
      <c r="N51" s="7">
        <v>151.97</v>
      </c>
      <c r="O51" s="7">
        <v>134.94</v>
      </c>
      <c r="P51" s="7">
        <v>72.4</v>
      </c>
      <c r="Q51" s="7">
        <v>17.83</v>
      </c>
      <c r="R51" s="7">
        <v>7.04</v>
      </c>
      <c r="S51" s="7">
        <v>5.49</v>
      </c>
      <c r="T51" s="7">
        <v>2</v>
      </c>
      <c r="U51" s="7">
        <v>6.26</v>
      </c>
      <c r="V51" s="7">
        <v>2.52</v>
      </c>
      <c r="W51" s="7">
        <v>0.23</v>
      </c>
      <c r="X51" s="7">
        <v>3.4</v>
      </c>
      <c r="Y51" s="7">
        <v>2.59</v>
      </c>
      <c r="Z51" s="7">
        <v>0.82</v>
      </c>
      <c r="AA51" s="7">
        <v>1.17</v>
      </c>
      <c r="AB51" s="7">
        <v>1.73</v>
      </c>
      <c r="AC51" s="7">
        <v>2</v>
      </c>
      <c r="AD51" s="7">
        <v>1.94</v>
      </c>
      <c r="AE51" s="7">
        <v>3.42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1.03</v>
      </c>
      <c r="AN51" s="7">
        <v>0</v>
      </c>
      <c r="AO51" s="7">
        <v>1.52</v>
      </c>
      <c r="AP51" s="7">
        <v>0.82</v>
      </c>
      <c r="AQ51" s="7">
        <v>0.68</v>
      </c>
      <c r="AR51" s="7">
        <v>0.82</v>
      </c>
      <c r="AS51" s="7">
        <v>56.66</v>
      </c>
      <c r="AT51" s="7">
        <v>61.33</v>
      </c>
      <c r="AU51" s="7">
        <v>68.41</v>
      </c>
      <c r="AV51" s="7">
        <v>53.18</v>
      </c>
      <c r="AW51" s="7">
        <v>14.94</v>
      </c>
      <c r="AX51" s="7">
        <v>458.48</v>
      </c>
      <c r="AY51" s="7">
        <v>537.87</v>
      </c>
      <c r="AZ51" s="7">
        <v>425.79</v>
      </c>
      <c r="BA51" s="7">
        <v>440.78</v>
      </c>
      <c r="BB51" s="7">
        <v>411.3</v>
      </c>
      <c r="BC51" s="7">
        <v>384.54</v>
      </c>
      <c r="BD51" s="7">
        <v>398.19</v>
      </c>
      <c r="BE51" s="7">
        <v>382.58</v>
      </c>
      <c r="BF51" s="7">
        <v>437.42</v>
      </c>
      <c r="BG51" s="7">
        <v>412.12</v>
      </c>
      <c r="BH51" s="7">
        <v>349.63</v>
      </c>
      <c r="BI51" s="7">
        <v>249.44</v>
      </c>
      <c r="BJ51" s="7">
        <v>241.46</v>
      </c>
      <c r="BK51" s="7">
        <v>88.72</v>
      </c>
      <c r="BL51" s="7">
        <v>50.18</v>
      </c>
      <c r="BM51" s="7">
        <v>38.2</v>
      </c>
      <c r="BN51" s="7">
        <v>28.91</v>
      </c>
      <c r="BO51" s="7">
        <v>21.61</v>
      </c>
      <c r="BP51" s="7">
        <v>13.53</v>
      </c>
      <c r="BQ51" s="7">
        <v>11.63</v>
      </c>
      <c r="BR51" s="7">
        <v>16</v>
      </c>
      <c r="BS51" s="7">
        <v>19.53</v>
      </c>
      <c r="BT51" s="7">
        <v>19.88</v>
      </c>
      <c r="BU51" s="7">
        <v>9.58</v>
      </c>
      <c r="BV51" s="7">
        <v>9.45</v>
      </c>
      <c r="BW51" s="7">
        <v>4.36</v>
      </c>
      <c r="BX51" s="7">
        <f t="shared" si="4"/>
        <v>7494.319999999999</v>
      </c>
    </row>
    <row r="52" spans="1:76" ht="12.75">
      <c r="A52" s="6">
        <v>48</v>
      </c>
      <c r="B52" s="6" t="s">
        <v>59</v>
      </c>
      <c r="C52" s="7">
        <v>277.34</v>
      </c>
      <c r="D52" s="7">
        <v>912.73</v>
      </c>
      <c r="E52" s="7">
        <v>1408.27</v>
      </c>
      <c r="F52" s="7">
        <v>1903.85</v>
      </c>
      <c r="G52" s="7">
        <v>2839.06</v>
      </c>
      <c r="H52" s="7">
        <v>2798.76</v>
      </c>
      <c r="I52" s="7">
        <v>2877.47</v>
      </c>
      <c r="J52" s="7">
        <v>3074.15</v>
      </c>
      <c r="K52" s="7">
        <v>2837.47</v>
      </c>
      <c r="L52" s="7">
        <v>2705.26</v>
      </c>
      <c r="M52" s="7">
        <v>3690.38</v>
      </c>
      <c r="N52" s="7">
        <v>2357.17</v>
      </c>
      <c r="O52" s="7">
        <v>2174.93</v>
      </c>
      <c r="P52" s="7">
        <v>2221.18</v>
      </c>
      <c r="Q52" s="7">
        <v>733.96</v>
      </c>
      <c r="R52" s="7">
        <v>236.93</v>
      </c>
      <c r="S52" s="7">
        <v>204.57</v>
      </c>
      <c r="T52" s="7">
        <v>163.53</v>
      </c>
      <c r="U52" s="7">
        <v>182.43</v>
      </c>
      <c r="V52" s="7">
        <v>150.51</v>
      </c>
      <c r="W52" s="7">
        <v>155.45</v>
      </c>
      <c r="X52" s="7">
        <v>114.79</v>
      </c>
      <c r="Y52" s="7">
        <v>98.36</v>
      </c>
      <c r="Z52" s="7">
        <v>89.11</v>
      </c>
      <c r="AA52" s="7">
        <v>118.9</v>
      </c>
      <c r="AB52" s="7">
        <v>61.49</v>
      </c>
      <c r="AC52" s="7">
        <v>55.18</v>
      </c>
      <c r="AD52" s="7">
        <v>77.18</v>
      </c>
      <c r="AE52" s="7">
        <v>97.85</v>
      </c>
      <c r="AF52" s="7">
        <v>42.69</v>
      </c>
      <c r="AG52" s="7">
        <v>48.71</v>
      </c>
      <c r="AH52" s="7">
        <v>43.33</v>
      </c>
      <c r="AI52" s="7">
        <v>52.43</v>
      </c>
      <c r="AJ52" s="7">
        <v>35.2</v>
      </c>
      <c r="AK52" s="7">
        <v>58.1</v>
      </c>
      <c r="AL52" s="7">
        <v>42.49</v>
      </c>
      <c r="AM52" s="7">
        <v>32.2</v>
      </c>
      <c r="AN52" s="7">
        <v>27.08</v>
      </c>
      <c r="AO52" s="7">
        <v>38.36</v>
      </c>
      <c r="AP52" s="7">
        <v>26.13</v>
      </c>
      <c r="AQ52" s="7">
        <v>32.1</v>
      </c>
      <c r="AR52" s="7">
        <v>30.66</v>
      </c>
      <c r="AS52" s="7">
        <v>621.98</v>
      </c>
      <c r="AT52" s="7">
        <v>673.43</v>
      </c>
      <c r="AU52" s="7">
        <v>743.05</v>
      </c>
      <c r="AV52" s="7">
        <v>1157.57</v>
      </c>
      <c r="AW52" s="7">
        <v>2.81</v>
      </c>
      <c r="AX52" s="7">
        <v>8407.92</v>
      </c>
      <c r="AY52" s="7">
        <v>8578.64</v>
      </c>
      <c r="AZ52" s="7">
        <v>8593.52</v>
      </c>
      <c r="BA52" s="7">
        <v>8282.02</v>
      </c>
      <c r="BB52" s="7">
        <v>8605.49</v>
      </c>
      <c r="BC52" s="7">
        <v>8706.44</v>
      </c>
      <c r="BD52" s="7">
        <v>9680</v>
      </c>
      <c r="BE52" s="7">
        <v>9835.98</v>
      </c>
      <c r="BF52" s="7">
        <v>9073.03</v>
      </c>
      <c r="BG52" s="7">
        <v>9230.2</v>
      </c>
      <c r="BH52" s="7">
        <v>9297.62</v>
      </c>
      <c r="BI52" s="7">
        <v>9456.56</v>
      </c>
      <c r="BJ52" s="7">
        <v>7616.25</v>
      </c>
      <c r="BK52" s="7">
        <v>3918.97</v>
      </c>
      <c r="BL52" s="7">
        <v>4271.98</v>
      </c>
      <c r="BM52" s="7">
        <v>3894.19</v>
      </c>
      <c r="BN52" s="7">
        <v>3998.41</v>
      </c>
      <c r="BO52" s="7">
        <v>2979.22</v>
      </c>
      <c r="BP52" s="7">
        <v>2453.16</v>
      </c>
      <c r="BQ52" s="7">
        <v>1703.35</v>
      </c>
      <c r="BR52" s="7">
        <v>1749.92</v>
      </c>
      <c r="BS52" s="7">
        <v>1439.36</v>
      </c>
      <c r="BT52" s="7">
        <v>1564.68</v>
      </c>
      <c r="BU52" s="7">
        <v>957.24</v>
      </c>
      <c r="BV52" s="7">
        <v>945.27</v>
      </c>
      <c r="BW52" s="7">
        <v>593.72</v>
      </c>
      <c r="BX52" s="7">
        <f t="shared" si="4"/>
        <v>184159.72</v>
      </c>
    </row>
    <row r="53" spans="1:76" ht="12.75">
      <c r="A53" s="6">
        <v>49</v>
      </c>
      <c r="B53" s="6" t="s">
        <v>60</v>
      </c>
      <c r="C53" s="7">
        <v>273.32</v>
      </c>
      <c r="D53" s="7">
        <v>366.09</v>
      </c>
      <c r="E53" s="7">
        <v>455.47</v>
      </c>
      <c r="F53" s="7">
        <v>607.5</v>
      </c>
      <c r="G53" s="7">
        <v>791.55</v>
      </c>
      <c r="H53" s="7">
        <v>658.16</v>
      </c>
      <c r="I53" s="7">
        <v>634.66</v>
      </c>
      <c r="J53" s="7">
        <v>710.52</v>
      </c>
      <c r="K53" s="7">
        <v>580.3</v>
      </c>
      <c r="L53" s="7">
        <v>607.23</v>
      </c>
      <c r="M53" s="7">
        <v>701.66</v>
      </c>
      <c r="N53" s="7">
        <v>572.92</v>
      </c>
      <c r="O53" s="7">
        <v>442.09</v>
      </c>
      <c r="P53" s="7">
        <v>353.92</v>
      </c>
      <c r="Q53" s="7">
        <v>66.79</v>
      </c>
      <c r="R53" s="7">
        <v>68.61</v>
      </c>
      <c r="S53" s="7">
        <v>45.48</v>
      </c>
      <c r="T53" s="7">
        <v>21.81</v>
      </c>
      <c r="U53" s="7">
        <v>44.16</v>
      </c>
      <c r="V53" s="7">
        <v>34.35</v>
      </c>
      <c r="W53" s="7">
        <v>33.56</v>
      </c>
      <c r="X53" s="7">
        <v>38.37</v>
      </c>
      <c r="Y53" s="7">
        <v>71.52</v>
      </c>
      <c r="Z53" s="7">
        <v>89.18</v>
      </c>
      <c r="AA53" s="7">
        <v>126.34</v>
      </c>
      <c r="AB53" s="7">
        <v>100.77</v>
      </c>
      <c r="AC53" s="7">
        <v>72.37</v>
      </c>
      <c r="AD53" s="7">
        <v>55.94</v>
      </c>
      <c r="AE53" s="7">
        <v>4.11</v>
      </c>
      <c r="AF53" s="7">
        <v>7.59</v>
      </c>
      <c r="AG53" s="7">
        <v>8.33</v>
      </c>
      <c r="AH53" s="7">
        <v>16.2</v>
      </c>
      <c r="AI53" s="7">
        <v>13.46</v>
      </c>
      <c r="AJ53" s="7">
        <v>9.47</v>
      </c>
      <c r="AK53" s="7">
        <v>5.38</v>
      </c>
      <c r="AL53" s="7">
        <v>9.63</v>
      </c>
      <c r="AM53" s="7">
        <v>9.24</v>
      </c>
      <c r="AN53" s="7">
        <v>9.39</v>
      </c>
      <c r="AO53" s="7">
        <v>12.48</v>
      </c>
      <c r="AP53" s="7">
        <v>3.42</v>
      </c>
      <c r="AQ53" s="7">
        <v>5.23</v>
      </c>
      <c r="AR53" s="7">
        <v>9.73</v>
      </c>
      <c r="AS53" s="7">
        <v>256.8</v>
      </c>
      <c r="AT53" s="7">
        <v>241.07</v>
      </c>
      <c r="AU53" s="7">
        <v>333.53</v>
      </c>
      <c r="AV53" s="7">
        <v>409.59</v>
      </c>
      <c r="AW53" s="7">
        <v>86.78</v>
      </c>
      <c r="AX53" s="7">
        <v>2748.55</v>
      </c>
      <c r="AY53" s="7">
        <v>3091.28</v>
      </c>
      <c r="AZ53" s="7">
        <v>2857.42</v>
      </c>
      <c r="BA53" s="7">
        <v>2844.18</v>
      </c>
      <c r="BB53" s="7">
        <v>2887.82</v>
      </c>
      <c r="BC53" s="7">
        <v>2922.55</v>
      </c>
      <c r="BD53" s="7">
        <v>3216.47</v>
      </c>
      <c r="BE53" s="7">
        <v>3346.99</v>
      </c>
      <c r="BF53" s="7">
        <v>2999.29</v>
      </c>
      <c r="BG53" s="7">
        <v>3580.55</v>
      </c>
      <c r="BH53" s="7">
        <v>3096.15</v>
      </c>
      <c r="BI53" s="7">
        <v>2898.52</v>
      </c>
      <c r="BJ53" s="7">
        <v>1896.65</v>
      </c>
      <c r="BK53" s="7">
        <v>715.24</v>
      </c>
      <c r="BL53" s="7">
        <v>700.57</v>
      </c>
      <c r="BM53" s="7">
        <v>645.17</v>
      </c>
      <c r="BN53" s="7">
        <v>636.71</v>
      </c>
      <c r="BO53" s="7">
        <v>491.79</v>
      </c>
      <c r="BP53" s="7">
        <v>477.12</v>
      </c>
      <c r="BQ53" s="7">
        <v>391.52</v>
      </c>
      <c r="BR53" s="7">
        <v>468.51</v>
      </c>
      <c r="BS53" s="7">
        <v>450.92</v>
      </c>
      <c r="BT53" s="7">
        <v>534.35</v>
      </c>
      <c r="BU53" s="7">
        <v>609.6</v>
      </c>
      <c r="BV53" s="7">
        <v>417.56</v>
      </c>
      <c r="BW53" s="7">
        <v>239.7</v>
      </c>
      <c r="BX53" s="7">
        <f t="shared" si="4"/>
        <v>55241.24999999999</v>
      </c>
    </row>
    <row r="54" spans="1:76" ht="12.75">
      <c r="A54" s="6">
        <v>50</v>
      </c>
      <c r="B54" s="6" t="s">
        <v>61</v>
      </c>
      <c r="C54" s="7">
        <v>531.57</v>
      </c>
      <c r="D54" s="7">
        <v>1797.78</v>
      </c>
      <c r="E54" s="7">
        <v>2330.91</v>
      </c>
      <c r="F54" s="7">
        <v>2639.15</v>
      </c>
      <c r="G54" s="7">
        <v>3470.97</v>
      </c>
      <c r="H54" s="7">
        <v>3119.06</v>
      </c>
      <c r="I54" s="7">
        <v>3238.79</v>
      </c>
      <c r="J54" s="7">
        <v>3307.63</v>
      </c>
      <c r="K54" s="7">
        <v>3028.39</v>
      </c>
      <c r="L54" s="7">
        <v>2857.6</v>
      </c>
      <c r="M54" s="7">
        <v>3108.35</v>
      </c>
      <c r="N54" s="7">
        <v>1411.21</v>
      </c>
      <c r="O54" s="7">
        <v>1162.77</v>
      </c>
      <c r="P54" s="7">
        <v>1524.89</v>
      </c>
      <c r="Q54" s="7">
        <v>380.16</v>
      </c>
      <c r="R54" s="7">
        <v>114.86</v>
      </c>
      <c r="S54" s="7">
        <v>97.96</v>
      </c>
      <c r="T54" s="7">
        <v>81.41</v>
      </c>
      <c r="U54" s="7">
        <v>90.22</v>
      </c>
      <c r="V54" s="7">
        <v>68.34</v>
      </c>
      <c r="W54" s="7">
        <v>57.69</v>
      </c>
      <c r="X54" s="7">
        <v>48.76</v>
      </c>
      <c r="Y54" s="7">
        <v>40.42</v>
      </c>
      <c r="Z54" s="7">
        <v>54.01</v>
      </c>
      <c r="AA54" s="7">
        <v>52.57</v>
      </c>
      <c r="AB54" s="7">
        <v>40.19</v>
      </c>
      <c r="AC54" s="7">
        <v>42.55</v>
      </c>
      <c r="AD54" s="7">
        <v>151.16</v>
      </c>
      <c r="AE54" s="7">
        <v>110.47</v>
      </c>
      <c r="AF54" s="7">
        <v>26.9</v>
      </c>
      <c r="AG54" s="7">
        <v>25.61</v>
      </c>
      <c r="AH54" s="7">
        <v>38.24</v>
      </c>
      <c r="AI54" s="7">
        <v>22.94</v>
      </c>
      <c r="AJ54" s="7">
        <v>20.46</v>
      </c>
      <c r="AK54" s="7">
        <v>23.52</v>
      </c>
      <c r="AL54" s="7">
        <v>26.29</v>
      </c>
      <c r="AM54" s="7">
        <v>16.93</v>
      </c>
      <c r="AN54" s="7">
        <v>18.89</v>
      </c>
      <c r="AO54" s="7">
        <v>28.06</v>
      </c>
      <c r="AP54" s="7">
        <v>29.23</v>
      </c>
      <c r="AQ54" s="7">
        <v>16.8</v>
      </c>
      <c r="AR54" s="7">
        <v>48.01</v>
      </c>
      <c r="AS54" s="7">
        <v>1532.65</v>
      </c>
      <c r="AT54" s="7">
        <v>1350.87</v>
      </c>
      <c r="AU54" s="7">
        <v>1708.59</v>
      </c>
      <c r="AV54" s="7">
        <v>1758.73</v>
      </c>
      <c r="AW54" s="7">
        <v>200.58</v>
      </c>
      <c r="AX54" s="7">
        <v>8249.48</v>
      </c>
      <c r="AY54" s="7">
        <v>8429.26</v>
      </c>
      <c r="AZ54" s="7">
        <v>8053.08</v>
      </c>
      <c r="BA54" s="7">
        <v>7822.3</v>
      </c>
      <c r="BB54" s="7">
        <v>8134.01</v>
      </c>
      <c r="BC54" s="7">
        <v>8515.42</v>
      </c>
      <c r="BD54" s="7">
        <v>9345.14</v>
      </c>
      <c r="BE54" s="7">
        <v>9992.4</v>
      </c>
      <c r="BF54" s="7">
        <v>9305.89</v>
      </c>
      <c r="BG54" s="7">
        <v>8981.37</v>
      </c>
      <c r="BH54" s="7">
        <v>8367.19</v>
      </c>
      <c r="BI54" s="7">
        <v>10926.73</v>
      </c>
      <c r="BJ54" s="7">
        <v>8683.38</v>
      </c>
      <c r="BK54" s="7">
        <v>2849.41</v>
      </c>
      <c r="BL54" s="7">
        <v>2867.02</v>
      </c>
      <c r="BM54" s="7">
        <v>2513.63</v>
      </c>
      <c r="BN54" s="7">
        <v>2320.19</v>
      </c>
      <c r="BO54" s="7">
        <v>1408.99</v>
      </c>
      <c r="BP54" s="7">
        <v>1204.36</v>
      </c>
      <c r="BQ54" s="7">
        <v>680.12</v>
      </c>
      <c r="BR54" s="7">
        <v>643.03</v>
      </c>
      <c r="BS54" s="7">
        <v>665.99</v>
      </c>
      <c r="BT54" s="7">
        <v>932.67</v>
      </c>
      <c r="BU54" s="7">
        <v>622.84</v>
      </c>
      <c r="BV54" s="7">
        <v>652.06</v>
      </c>
      <c r="BW54" s="7">
        <v>546.03</v>
      </c>
      <c r="BX54" s="7">
        <f t="shared" si="4"/>
        <v>174565.12999999998</v>
      </c>
    </row>
    <row r="55" spans="1:76" ht="12.75">
      <c r="A55" s="6">
        <v>51</v>
      </c>
      <c r="B55" s="6" t="s">
        <v>62</v>
      </c>
      <c r="C55" s="7">
        <v>239.67</v>
      </c>
      <c r="D55" s="7">
        <v>583.98</v>
      </c>
      <c r="E55" s="7">
        <v>732.35</v>
      </c>
      <c r="F55" s="7">
        <v>904.68</v>
      </c>
      <c r="G55" s="7">
        <v>1186.75</v>
      </c>
      <c r="H55" s="7">
        <v>1141.68</v>
      </c>
      <c r="I55" s="7">
        <v>1110.04</v>
      </c>
      <c r="J55" s="7">
        <v>1313.27</v>
      </c>
      <c r="K55" s="7">
        <v>1197.24</v>
      </c>
      <c r="L55" s="7">
        <v>1069.52</v>
      </c>
      <c r="M55" s="7">
        <v>1438.39</v>
      </c>
      <c r="N55" s="7">
        <v>992.79</v>
      </c>
      <c r="O55" s="7">
        <v>725.19</v>
      </c>
      <c r="P55" s="7">
        <v>583.66</v>
      </c>
      <c r="Q55" s="7">
        <v>172.5</v>
      </c>
      <c r="R55" s="7">
        <v>56.54</v>
      </c>
      <c r="S55" s="7">
        <v>42.61</v>
      </c>
      <c r="T55" s="7">
        <v>24.86</v>
      </c>
      <c r="U55" s="7">
        <v>39.96</v>
      </c>
      <c r="V55" s="7">
        <v>40.38</v>
      </c>
      <c r="W55" s="7">
        <v>32.31</v>
      </c>
      <c r="X55" s="7">
        <v>33.83</v>
      </c>
      <c r="Y55" s="7">
        <v>43.62</v>
      </c>
      <c r="Z55" s="7">
        <v>40.02</v>
      </c>
      <c r="AA55" s="7">
        <v>45.29</v>
      </c>
      <c r="AB55" s="7">
        <v>25.49</v>
      </c>
      <c r="AC55" s="7">
        <v>24.21</v>
      </c>
      <c r="AD55" s="7">
        <v>21.04</v>
      </c>
      <c r="AE55" s="7">
        <v>10.99</v>
      </c>
      <c r="AF55" s="7">
        <v>30.69</v>
      </c>
      <c r="AG55" s="7">
        <v>21.14</v>
      </c>
      <c r="AH55" s="7">
        <v>17.48</v>
      </c>
      <c r="AI55" s="7">
        <v>14.33</v>
      </c>
      <c r="AJ55" s="7">
        <v>11.52</v>
      </c>
      <c r="AK55" s="7">
        <v>15.15</v>
      </c>
      <c r="AL55" s="7">
        <v>14.23</v>
      </c>
      <c r="AM55" s="7">
        <v>9.06</v>
      </c>
      <c r="AN55" s="7">
        <v>9.19</v>
      </c>
      <c r="AO55" s="7">
        <v>19.44</v>
      </c>
      <c r="AP55" s="7">
        <v>9.38</v>
      </c>
      <c r="AQ55" s="7">
        <v>13.87</v>
      </c>
      <c r="AR55" s="7">
        <v>15.3</v>
      </c>
      <c r="AS55" s="7">
        <v>383.61</v>
      </c>
      <c r="AT55" s="7">
        <v>227.51</v>
      </c>
      <c r="AU55" s="7">
        <v>419.11</v>
      </c>
      <c r="AV55" s="7">
        <v>663.48</v>
      </c>
      <c r="AW55" s="7">
        <v>57.5</v>
      </c>
      <c r="AX55" s="7">
        <v>4012.17</v>
      </c>
      <c r="AY55" s="7">
        <v>4178.3</v>
      </c>
      <c r="AZ55" s="7">
        <v>4135.93</v>
      </c>
      <c r="BA55" s="7">
        <v>4190.1</v>
      </c>
      <c r="BB55" s="7">
        <v>3885.04</v>
      </c>
      <c r="BC55" s="7">
        <v>3949.61</v>
      </c>
      <c r="BD55" s="7">
        <v>4039.03</v>
      </c>
      <c r="BE55" s="7">
        <v>4215.13</v>
      </c>
      <c r="BF55" s="7">
        <v>3708.6</v>
      </c>
      <c r="BG55" s="7">
        <v>5016.98</v>
      </c>
      <c r="BH55" s="7">
        <v>3724.77</v>
      </c>
      <c r="BI55" s="7">
        <v>2981.49</v>
      </c>
      <c r="BJ55" s="7">
        <v>2303.17</v>
      </c>
      <c r="BK55" s="7">
        <v>223.84</v>
      </c>
      <c r="BL55" s="7">
        <v>233.18</v>
      </c>
      <c r="BM55" s="7">
        <v>195.67</v>
      </c>
      <c r="BN55" s="7">
        <v>179.44</v>
      </c>
      <c r="BO55" s="7">
        <v>97.52</v>
      </c>
      <c r="BP55" s="7">
        <v>91.98</v>
      </c>
      <c r="BQ55" s="7">
        <v>65.89</v>
      </c>
      <c r="BR55" s="7">
        <v>98.64</v>
      </c>
      <c r="BS55" s="7">
        <v>96.71</v>
      </c>
      <c r="BT55" s="7">
        <v>101.55</v>
      </c>
      <c r="BU55" s="7">
        <v>102.26</v>
      </c>
      <c r="BV55" s="7">
        <v>80.07</v>
      </c>
      <c r="BW55" s="7">
        <v>37.25</v>
      </c>
      <c r="BX55" s="7">
        <f t="shared" si="4"/>
        <v>67769.17</v>
      </c>
    </row>
    <row r="56" spans="1:76" ht="12.75">
      <c r="A56" s="6">
        <v>52</v>
      </c>
      <c r="B56" s="6" t="s">
        <v>63</v>
      </c>
      <c r="C56" s="7">
        <v>686.06</v>
      </c>
      <c r="D56" s="7">
        <v>859.3</v>
      </c>
      <c r="E56" s="7">
        <v>1318.4</v>
      </c>
      <c r="F56" s="7">
        <v>1936.77</v>
      </c>
      <c r="G56" s="7">
        <v>2374.35</v>
      </c>
      <c r="H56" s="7">
        <v>2100.06</v>
      </c>
      <c r="I56" s="7">
        <v>2164.53</v>
      </c>
      <c r="J56" s="7">
        <v>2160.83</v>
      </c>
      <c r="K56" s="7">
        <v>1957</v>
      </c>
      <c r="L56" s="7">
        <v>1936.73</v>
      </c>
      <c r="M56" s="7">
        <v>2123.41</v>
      </c>
      <c r="N56" s="7">
        <v>1172.73</v>
      </c>
      <c r="O56" s="7">
        <v>970.46</v>
      </c>
      <c r="P56" s="7">
        <v>872.79</v>
      </c>
      <c r="Q56" s="7">
        <v>34.34</v>
      </c>
      <c r="R56" s="7">
        <v>30.66</v>
      </c>
      <c r="S56" s="7">
        <v>34.06</v>
      </c>
      <c r="T56" s="7">
        <v>49.61</v>
      </c>
      <c r="U56" s="7">
        <v>77.11</v>
      </c>
      <c r="V56" s="7">
        <v>48.55</v>
      </c>
      <c r="W56" s="7">
        <v>72.03</v>
      </c>
      <c r="X56" s="7">
        <v>63.67</v>
      </c>
      <c r="Y56" s="7">
        <v>62.21</v>
      </c>
      <c r="Z56" s="7">
        <v>80.07</v>
      </c>
      <c r="AA56" s="7">
        <v>123.74</v>
      </c>
      <c r="AB56" s="7">
        <v>99.31</v>
      </c>
      <c r="AC56" s="7">
        <v>111.76</v>
      </c>
      <c r="AD56" s="7">
        <v>95.66</v>
      </c>
      <c r="AE56" s="7">
        <v>34.75</v>
      </c>
      <c r="AF56" s="7">
        <v>20.16</v>
      </c>
      <c r="AG56" s="7">
        <v>20.6</v>
      </c>
      <c r="AH56" s="7">
        <v>30.34</v>
      </c>
      <c r="AI56" s="7">
        <v>20.67</v>
      </c>
      <c r="AJ56" s="7">
        <v>31.44</v>
      </c>
      <c r="AK56" s="7">
        <v>35.29</v>
      </c>
      <c r="AL56" s="7">
        <v>17.3</v>
      </c>
      <c r="AM56" s="7">
        <v>27.9</v>
      </c>
      <c r="AN56" s="7">
        <v>20.9</v>
      </c>
      <c r="AO56" s="7">
        <v>23.53</v>
      </c>
      <c r="AP56" s="7">
        <v>26.44</v>
      </c>
      <c r="AQ56" s="7">
        <v>45.77</v>
      </c>
      <c r="AR56" s="7">
        <v>28.75</v>
      </c>
      <c r="AS56" s="7">
        <v>810.01</v>
      </c>
      <c r="AT56" s="7">
        <v>552.65</v>
      </c>
      <c r="AU56" s="7">
        <v>757.84</v>
      </c>
      <c r="AV56" s="7">
        <v>1271.43</v>
      </c>
      <c r="AW56" s="7">
        <v>201.78</v>
      </c>
      <c r="AX56" s="7">
        <v>6385.08</v>
      </c>
      <c r="AY56" s="7">
        <v>6627.66</v>
      </c>
      <c r="AZ56" s="7">
        <v>5931.92</v>
      </c>
      <c r="BA56" s="7">
        <v>5514.54</v>
      </c>
      <c r="BB56" s="7">
        <v>5657.18</v>
      </c>
      <c r="BC56" s="7">
        <v>5535.8</v>
      </c>
      <c r="BD56" s="7">
        <v>5706.78</v>
      </c>
      <c r="BE56" s="7">
        <v>6402.78</v>
      </c>
      <c r="BF56" s="7">
        <v>5891.87</v>
      </c>
      <c r="BG56" s="7">
        <v>7161.73</v>
      </c>
      <c r="BH56" s="7">
        <v>6798.2</v>
      </c>
      <c r="BI56" s="7">
        <v>5804.87</v>
      </c>
      <c r="BJ56" s="7">
        <v>4970.33</v>
      </c>
      <c r="BK56" s="7">
        <v>702.63</v>
      </c>
      <c r="BL56" s="7">
        <v>553.01</v>
      </c>
      <c r="BM56" s="7">
        <v>359.61</v>
      </c>
      <c r="BN56" s="7">
        <v>321.28</v>
      </c>
      <c r="BO56" s="7">
        <v>248.19</v>
      </c>
      <c r="BP56" s="7">
        <v>184.91</v>
      </c>
      <c r="BQ56" s="7">
        <v>127.44</v>
      </c>
      <c r="BR56" s="7">
        <v>147.22</v>
      </c>
      <c r="BS56" s="7">
        <v>127.59</v>
      </c>
      <c r="BT56" s="7">
        <v>118.11</v>
      </c>
      <c r="BU56" s="7">
        <v>148</v>
      </c>
      <c r="BV56" s="7">
        <v>123.34</v>
      </c>
      <c r="BW56" s="7">
        <v>61</v>
      </c>
      <c r="BX56" s="7">
        <f t="shared" si="4"/>
        <v>109204.81999999998</v>
      </c>
    </row>
    <row r="57" spans="1:76" ht="12.75">
      <c r="A57" s="6">
        <v>53</v>
      </c>
      <c r="B57" s="6" t="s">
        <v>64</v>
      </c>
      <c r="C57" s="7">
        <v>384.27</v>
      </c>
      <c r="D57" s="7">
        <v>525.74</v>
      </c>
      <c r="E57" s="7">
        <v>734.53</v>
      </c>
      <c r="F57" s="7">
        <v>959.04</v>
      </c>
      <c r="G57" s="7">
        <v>1174.31</v>
      </c>
      <c r="H57" s="7">
        <v>1282.11</v>
      </c>
      <c r="I57" s="7">
        <v>1364.92</v>
      </c>
      <c r="J57" s="7">
        <v>1461.33</v>
      </c>
      <c r="K57" s="7">
        <v>1427.24</v>
      </c>
      <c r="L57" s="7">
        <v>1328.5</v>
      </c>
      <c r="M57" s="7">
        <v>1643.82</v>
      </c>
      <c r="N57" s="7">
        <v>1328.65</v>
      </c>
      <c r="O57" s="7">
        <v>1215.95</v>
      </c>
      <c r="P57" s="7">
        <v>915.52</v>
      </c>
      <c r="Q57" s="7">
        <v>86.79</v>
      </c>
      <c r="R57" s="7">
        <v>18.08</v>
      </c>
      <c r="S57" s="7">
        <v>20.87</v>
      </c>
      <c r="T57" s="7">
        <v>15.47</v>
      </c>
      <c r="U57" s="7">
        <v>34</v>
      </c>
      <c r="V57" s="7">
        <v>19.34</v>
      </c>
      <c r="W57" s="7">
        <v>21.48</v>
      </c>
      <c r="X57" s="7">
        <v>30.93</v>
      </c>
      <c r="Y57" s="7">
        <v>30.65</v>
      </c>
      <c r="Z57" s="7">
        <v>22.75</v>
      </c>
      <c r="AA57" s="7">
        <v>40.15</v>
      </c>
      <c r="AB57" s="7">
        <v>34.16</v>
      </c>
      <c r="AC57" s="7">
        <v>28.47</v>
      </c>
      <c r="AD57" s="7">
        <v>49.76</v>
      </c>
      <c r="AE57" s="7">
        <v>9.49</v>
      </c>
      <c r="AF57" s="7">
        <v>4.68</v>
      </c>
      <c r="AG57" s="7">
        <v>4.48</v>
      </c>
      <c r="AH57" s="7">
        <v>6.29</v>
      </c>
      <c r="AI57" s="7">
        <v>7.67</v>
      </c>
      <c r="AJ57" s="7">
        <v>11.42</v>
      </c>
      <c r="AK57" s="7">
        <v>5.86</v>
      </c>
      <c r="AL57" s="7">
        <v>6.35</v>
      </c>
      <c r="AM57" s="7">
        <v>12.5</v>
      </c>
      <c r="AN57" s="7">
        <v>15.02</v>
      </c>
      <c r="AO57" s="7">
        <v>13.91</v>
      </c>
      <c r="AP57" s="7">
        <v>7.62</v>
      </c>
      <c r="AQ57" s="7">
        <v>12.31</v>
      </c>
      <c r="AR57" s="7">
        <v>22</v>
      </c>
      <c r="AS57" s="7">
        <v>854.34</v>
      </c>
      <c r="AT57" s="7">
        <v>734.19</v>
      </c>
      <c r="AU57" s="7">
        <v>882.47</v>
      </c>
      <c r="AV57" s="7">
        <v>1115.22</v>
      </c>
      <c r="AW57" s="7">
        <v>112.22</v>
      </c>
      <c r="AX57" s="7">
        <v>6397.13</v>
      </c>
      <c r="AY57" s="7">
        <v>6262.78</v>
      </c>
      <c r="AZ57" s="7">
        <v>6086.15</v>
      </c>
      <c r="BA57" s="7">
        <v>5879.86</v>
      </c>
      <c r="BB57" s="7">
        <v>5315.88</v>
      </c>
      <c r="BC57" s="7">
        <v>5272.02</v>
      </c>
      <c r="BD57" s="7">
        <v>5470.26</v>
      </c>
      <c r="BE57" s="7">
        <v>5455.5</v>
      </c>
      <c r="BF57" s="7">
        <v>5110.05</v>
      </c>
      <c r="BG57" s="7">
        <v>5200.67</v>
      </c>
      <c r="BH57" s="7">
        <v>4556.68</v>
      </c>
      <c r="BI57" s="7">
        <v>3741.13</v>
      </c>
      <c r="BJ57" s="7">
        <v>3026.49</v>
      </c>
      <c r="BK57" s="7">
        <v>1075.01</v>
      </c>
      <c r="BL57" s="7">
        <v>911.01</v>
      </c>
      <c r="BM57" s="7">
        <v>755.73</v>
      </c>
      <c r="BN57" s="7">
        <v>763.92</v>
      </c>
      <c r="BO57" s="7">
        <v>547.72</v>
      </c>
      <c r="BP57" s="7">
        <v>435.49</v>
      </c>
      <c r="BQ57" s="7">
        <v>241.63</v>
      </c>
      <c r="BR57" s="7">
        <v>262.25</v>
      </c>
      <c r="BS57" s="7">
        <v>223.26</v>
      </c>
      <c r="BT57" s="7">
        <v>261.7</v>
      </c>
      <c r="BU57" s="7">
        <v>175.8</v>
      </c>
      <c r="BV57" s="7">
        <v>175.24</v>
      </c>
      <c r="BW57" s="7">
        <v>114.86</v>
      </c>
      <c r="BX57" s="7">
        <f t="shared" si="4"/>
        <v>93755.09000000001</v>
      </c>
    </row>
    <row r="58" spans="1:76" ht="12.75">
      <c r="A58" s="6">
        <v>54</v>
      </c>
      <c r="B58" s="6" t="s">
        <v>65</v>
      </c>
      <c r="C58" s="7">
        <v>99.76</v>
      </c>
      <c r="D58" s="7">
        <v>137.83</v>
      </c>
      <c r="E58" s="7">
        <v>155.94</v>
      </c>
      <c r="F58" s="7">
        <v>185.06</v>
      </c>
      <c r="G58" s="7">
        <v>192.8</v>
      </c>
      <c r="H58" s="7">
        <v>183.04</v>
      </c>
      <c r="I58" s="7">
        <v>195.41</v>
      </c>
      <c r="J58" s="7">
        <v>228.61</v>
      </c>
      <c r="K58" s="7">
        <v>240.57</v>
      </c>
      <c r="L58" s="7">
        <v>202.16</v>
      </c>
      <c r="M58" s="7">
        <v>211.53</v>
      </c>
      <c r="N58" s="7">
        <v>188.95</v>
      </c>
      <c r="O58" s="7">
        <v>123.51</v>
      </c>
      <c r="P58" s="7">
        <v>104.69</v>
      </c>
      <c r="Q58" s="7">
        <v>12.88</v>
      </c>
      <c r="R58" s="7">
        <v>4.94</v>
      </c>
      <c r="S58" s="7">
        <v>3.13</v>
      </c>
      <c r="T58" s="7">
        <v>4.19</v>
      </c>
      <c r="U58" s="7">
        <v>9.1</v>
      </c>
      <c r="V58" s="7">
        <v>1</v>
      </c>
      <c r="W58" s="7">
        <v>8.31</v>
      </c>
      <c r="X58" s="7">
        <v>4.84</v>
      </c>
      <c r="Y58" s="7">
        <v>9.37</v>
      </c>
      <c r="Z58" s="7">
        <v>2.75</v>
      </c>
      <c r="AA58" s="7">
        <v>6.01</v>
      </c>
      <c r="AB58" s="7">
        <v>1.95</v>
      </c>
      <c r="AC58" s="7">
        <v>4.02</v>
      </c>
      <c r="AD58" s="7">
        <v>4.16</v>
      </c>
      <c r="AE58" s="7">
        <v>1.94</v>
      </c>
      <c r="AF58" s="7">
        <v>2.9</v>
      </c>
      <c r="AG58" s="7">
        <v>2.19</v>
      </c>
      <c r="AH58" s="7">
        <v>0.89</v>
      </c>
      <c r="AI58" s="7">
        <v>2.07</v>
      </c>
      <c r="AJ58" s="7">
        <v>1.12</v>
      </c>
      <c r="AK58" s="7">
        <v>2.19</v>
      </c>
      <c r="AL58" s="7">
        <v>4.49</v>
      </c>
      <c r="AM58" s="7">
        <v>2.49</v>
      </c>
      <c r="AN58" s="7">
        <v>0.1</v>
      </c>
      <c r="AO58" s="7">
        <v>1.62</v>
      </c>
      <c r="AP58" s="7">
        <v>3.5</v>
      </c>
      <c r="AQ58" s="7">
        <v>4.27</v>
      </c>
      <c r="AR58" s="7">
        <v>0.58</v>
      </c>
      <c r="AS58" s="7">
        <v>106.62</v>
      </c>
      <c r="AT58" s="7">
        <v>71.28</v>
      </c>
      <c r="AU58" s="7">
        <v>58.55</v>
      </c>
      <c r="AV58" s="7">
        <v>159.39</v>
      </c>
      <c r="AW58" s="7">
        <v>8.51</v>
      </c>
      <c r="AX58" s="7">
        <v>827.11</v>
      </c>
      <c r="AY58" s="7">
        <v>829.72</v>
      </c>
      <c r="AZ58" s="7">
        <v>731.54</v>
      </c>
      <c r="BA58" s="7">
        <v>695.17</v>
      </c>
      <c r="BB58" s="7">
        <v>662.98</v>
      </c>
      <c r="BC58" s="7">
        <v>664.68</v>
      </c>
      <c r="BD58" s="7">
        <v>686.49</v>
      </c>
      <c r="BE58" s="7">
        <v>672.87</v>
      </c>
      <c r="BF58" s="7">
        <v>644.53</v>
      </c>
      <c r="BG58" s="7">
        <v>580.65</v>
      </c>
      <c r="BH58" s="7">
        <v>537.57</v>
      </c>
      <c r="BI58" s="7">
        <v>478.89</v>
      </c>
      <c r="BJ58" s="7">
        <v>373.74</v>
      </c>
      <c r="BK58" s="7">
        <v>102.33</v>
      </c>
      <c r="BL58" s="7">
        <v>80.4</v>
      </c>
      <c r="BM58" s="7">
        <v>74.43</v>
      </c>
      <c r="BN58" s="7">
        <v>46.06</v>
      </c>
      <c r="BO58" s="7">
        <v>40.87</v>
      </c>
      <c r="BP58" s="7">
        <v>11.51</v>
      </c>
      <c r="BQ58" s="7">
        <v>24.19</v>
      </c>
      <c r="BR58" s="7">
        <v>10.24</v>
      </c>
      <c r="BS58" s="7">
        <v>14.44</v>
      </c>
      <c r="BT58" s="7">
        <v>16.64</v>
      </c>
      <c r="BU58" s="7">
        <v>8.99</v>
      </c>
      <c r="BV58" s="7">
        <v>9.97</v>
      </c>
      <c r="BW58" s="7">
        <v>2.85</v>
      </c>
      <c r="BX58" s="7">
        <f t="shared" si="4"/>
        <v>11790.070000000002</v>
      </c>
    </row>
    <row r="59" spans="1:76" ht="12.75">
      <c r="A59" s="6">
        <v>55</v>
      </c>
      <c r="B59" s="6" t="s">
        <v>66</v>
      </c>
      <c r="C59" s="7">
        <v>135.46</v>
      </c>
      <c r="D59" s="7">
        <v>150.35</v>
      </c>
      <c r="E59" s="7">
        <v>176.11</v>
      </c>
      <c r="F59" s="7">
        <v>312.05</v>
      </c>
      <c r="G59" s="7">
        <v>465.82</v>
      </c>
      <c r="H59" s="7">
        <v>429.12</v>
      </c>
      <c r="I59" s="7">
        <v>462.6</v>
      </c>
      <c r="J59" s="7">
        <v>487.72</v>
      </c>
      <c r="K59" s="7">
        <v>459.17</v>
      </c>
      <c r="L59" s="7">
        <v>468.95</v>
      </c>
      <c r="M59" s="7">
        <v>406.97</v>
      </c>
      <c r="N59" s="7">
        <v>256.65</v>
      </c>
      <c r="O59" s="7">
        <v>228.06</v>
      </c>
      <c r="P59" s="7">
        <v>169.15</v>
      </c>
      <c r="Q59" s="7">
        <v>45.98</v>
      </c>
      <c r="R59" s="7">
        <v>44.12</v>
      </c>
      <c r="S59" s="7">
        <v>29.81</v>
      </c>
      <c r="T59" s="7">
        <v>9.77</v>
      </c>
      <c r="U59" s="7">
        <v>27.73</v>
      </c>
      <c r="V59" s="7">
        <v>26.02</v>
      </c>
      <c r="W59" s="7">
        <v>7.28</v>
      </c>
      <c r="X59" s="7">
        <v>31.54</v>
      </c>
      <c r="Y59" s="7">
        <v>19.57</v>
      </c>
      <c r="Z59" s="7">
        <v>17.75</v>
      </c>
      <c r="AA59" s="7">
        <v>25.61</v>
      </c>
      <c r="AB59" s="7">
        <v>21.9</v>
      </c>
      <c r="AC59" s="7">
        <v>15.71</v>
      </c>
      <c r="AD59" s="7">
        <v>16.24</v>
      </c>
      <c r="AE59" s="7">
        <v>13.81</v>
      </c>
      <c r="AF59" s="7">
        <v>2.06</v>
      </c>
      <c r="AG59" s="7">
        <v>1.94</v>
      </c>
      <c r="AH59" s="7">
        <v>6.94</v>
      </c>
      <c r="AI59" s="7">
        <v>4.68</v>
      </c>
      <c r="AJ59" s="7">
        <v>11.4</v>
      </c>
      <c r="AK59" s="7">
        <v>5.24</v>
      </c>
      <c r="AL59" s="7">
        <v>12.08</v>
      </c>
      <c r="AM59" s="7">
        <v>6.88</v>
      </c>
      <c r="AN59" s="7">
        <v>4.29</v>
      </c>
      <c r="AO59" s="7">
        <v>4.29</v>
      </c>
      <c r="AP59" s="7">
        <v>10.64</v>
      </c>
      <c r="AQ59" s="7">
        <v>6.27</v>
      </c>
      <c r="AR59" s="7">
        <v>5.38</v>
      </c>
      <c r="AS59" s="7">
        <v>138.46</v>
      </c>
      <c r="AT59" s="7">
        <v>136.95</v>
      </c>
      <c r="AU59" s="7">
        <v>153.79</v>
      </c>
      <c r="AV59" s="7">
        <v>150.36</v>
      </c>
      <c r="AW59" s="7">
        <v>3.86</v>
      </c>
      <c r="AX59" s="7">
        <v>1806.36</v>
      </c>
      <c r="AY59" s="7">
        <v>1943.71</v>
      </c>
      <c r="AZ59" s="7">
        <v>1895.01</v>
      </c>
      <c r="BA59" s="7">
        <v>1802.6</v>
      </c>
      <c r="BB59" s="7">
        <v>1602.91</v>
      </c>
      <c r="BC59" s="7">
        <v>1766.51</v>
      </c>
      <c r="BD59" s="7">
        <v>1867.6</v>
      </c>
      <c r="BE59" s="7">
        <v>1833.56</v>
      </c>
      <c r="BF59" s="7">
        <v>1745.61</v>
      </c>
      <c r="BG59" s="7">
        <v>1978.38</v>
      </c>
      <c r="BH59" s="7">
        <v>1710.16</v>
      </c>
      <c r="BI59" s="7">
        <v>1647.46</v>
      </c>
      <c r="BJ59" s="7">
        <v>1362.57</v>
      </c>
      <c r="BK59" s="7">
        <v>8.22</v>
      </c>
      <c r="BL59" s="7">
        <v>8.05</v>
      </c>
      <c r="BM59" s="7">
        <v>7.65</v>
      </c>
      <c r="BN59" s="7">
        <v>7.76</v>
      </c>
      <c r="BO59" s="7">
        <v>9.47</v>
      </c>
      <c r="BP59" s="7">
        <v>4.77</v>
      </c>
      <c r="BQ59" s="7">
        <v>9.62</v>
      </c>
      <c r="BR59" s="7">
        <v>1.54</v>
      </c>
      <c r="BS59" s="7">
        <v>2.24</v>
      </c>
      <c r="BT59" s="7">
        <v>2.98</v>
      </c>
      <c r="BU59" s="7">
        <v>0.62</v>
      </c>
      <c r="BV59" s="7">
        <v>0.59</v>
      </c>
      <c r="BW59" s="7">
        <v>0.74</v>
      </c>
      <c r="BX59" s="7">
        <f t="shared" si="4"/>
        <v>28653.22</v>
      </c>
    </row>
    <row r="60" spans="1:76" ht="12.75">
      <c r="A60" s="6">
        <v>56</v>
      </c>
      <c r="B60" s="6" t="s">
        <v>67</v>
      </c>
      <c r="C60" s="7">
        <v>143.32</v>
      </c>
      <c r="D60" s="7">
        <v>243.75</v>
      </c>
      <c r="E60" s="7">
        <v>298.84</v>
      </c>
      <c r="F60" s="7">
        <v>427.99</v>
      </c>
      <c r="G60" s="7">
        <v>540.92</v>
      </c>
      <c r="H60" s="7">
        <v>538.66</v>
      </c>
      <c r="I60" s="7">
        <v>568.28</v>
      </c>
      <c r="J60" s="7">
        <v>596.82</v>
      </c>
      <c r="K60" s="7">
        <v>527.5</v>
      </c>
      <c r="L60" s="7">
        <v>515.02</v>
      </c>
      <c r="M60" s="7">
        <v>617.52</v>
      </c>
      <c r="N60" s="7">
        <v>473.71</v>
      </c>
      <c r="O60" s="7">
        <v>381.86</v>
      </c>
      <c r="P60" s="7">
        <v>363.06</v>
      </c>
      <c r="Q60" s="7">
        <v>13.49</v>
      </c>
      <c r="R60" s="7">
        <v>4.19</v>
      </c>
      <c r="S60" s="7">
        <v>3.76</v>
      </c>
      <c r="T60" s="7">
        <v>6.74</v>
      </c>
      <c r="U60" s="7">
        <v>14.82</v>
      </c>
      <c r="V60" s="7">
        <v>8.74</v>
      </c>
      <c r="W60" s="7">
        <v>9.32</v>
      </c>
      <c r="X60" s="7">
        <v>7</v>
      </c>
      <c r="Y60" s="7">
        <v>20.95</v>
      </c>
      <c r="Z60" s="7">
        <v>20.73</v>
      </c>
      <c r="AA60" s="7">
        <v>25.95</v>
      </c>
      <c r="AB60" s="7">
        <v>26.52</v>
      </c>
      <c r="AC60" s="7">
        <v>13.62</v>
      </c>
      <c r="AD60" s="7">
        <v>28.54</v>
      </c>
      <c r="AE60" s="7">
        <v>0</v>
      </c>
      <c r="AF60" s="7">
        <v>0</v>
      </c>
      <c r="AG60" s="7">
        <v>0</v>
      </c>
      <c r="AH60" s="7">
        <v>0.48</v>
      </c>
      <c r="AI60" s="7">
        <v>3.54</v>
      </c>
      <c r="AJ60" s="7">
        <v>3.43</v>
      </c>
      <c r="AK60" s="7">
        <v>1.72</v>
      </c>
      <c r="AL60" s="7">
        <v>3.3</v>
      </c>
      <c r="AM60" s="7">
        <v>4.52</v>
      </c>
      <c r="AN60" s="7">
        <v>3.63</v>
      </c>
      <c r="AO60" s="7">
        <v>1.34</v>
      </c>
      <c r="AP60" s="7">
        <v>1.54</v>
      </c>
      <c r="AQ60" s="7">
        <v>3.38</v>
      </c>
      <c r="AR60" s="7">
        <v>8.6</v>
      </c>
      <c r="AS60" s="7">
        <v>248.02</v>
      </c>
      <c r="AT60" s="7">
        <v>234.97</v>
      </c>
      <c r="AU60" s="7">
        <v>274.6</v>
      </c>
      <c r="AV60" s="7">
        <v>234.35</v>
      </c>
      <c r="AW60" s="7">
        <v>23.06</v>
      </c>
      <c r="AX60" s="7">
        <v>2284.85</v>
      </c>
      <c r="AY60" s="7">
        <v>2587.65</v>
      </c>
      <c r="AZ60" s="7">
        <v>2592.57</v>
      </c>
      <c r="BA60" s="7">
        <v>2581.79</v>
      </c>
      <c r="BB60" s="7">
        <v>2427.81</v>
      </c>
      <c r="BC60" s="7">
        <v>2413.41</v>
      </c>
      <c r="BD60" s="7">
        <v>2406.83</v>
      </c>
      <c r="BE60" s="7">
        <v>2671.37</v>
      </c>
      <c r="BF60" s="7">
        <v>2340.84</v>
      </c>
      <c r="BG60" s="7">
        <v>2564.33</v>
      </c>
      <c r="BH60" s="7">
        <v>2078.75</v>
      </c>
      <c r="BI60" s="7">
        <v>2003.26</v>
      </c>
      <c r="BJ60" s="7">
        <v>1172.12</v>
      </c>
      <c r="BK60" s="7">
        <v>491.63</v>
      </c>
      <c r="BL60" s="7">
        <v>342.49</v>
      </c>
      <c r="BM60" s="7">
        <v>307.16</v>
      </c>
      <c r="BN60" s="7">
        <v>241.42</v>
      </c>
      <c r="BO60" s="7">
        <v>188.24</v>
      </c>
      <c r="BP60" s="7">
        <v>166.63</v>
      </c>
      <c r="BQ60" s="7">
        <v>109.58</v>
      </c>
      <c r="BR60" s="7">
        <v>76.68</v>
      </c>
      <c r="BS60" s="7">
        <v>86.18</v>
      </c>
      <c r="BT60" s="7">
        <v>107.82</v>
      </c>
      <c r="BU60" s="7">
        <v>97.93</v>
      </c>
      <c r="BV60" s="7">
        <v>96.14</v>
      </c>
      <c r="BW60" s="7">
        <v>55.59</v>
      </c>
      <c r="BX60" s="7">
        <f t="shared" si="4"/>
        <v>39985.17</v>
      </c>
    </row>
    <row r="61" spans="1:76" ht="12.75">
      <c r="A61" s="6">
        <v>57</v>
      </c>
      <c r="B61" s="6" t="s">
        <v>68</v>
      </c>
      <c r="C61" s="7">
        <v>152.23</v>
      </c>
      <c r="D61" s="7">
        <v>242.23</v>
      </c>
      <c r="E61" s="7">
        <v>294.65</v>
      </c>
      <c r="F61" s="7">
        <v>342.23</v>
      </c>
      <c r="G61" s="7">
        <v>428.83</v>
      </c>
      <c r="H61" s="7">
        <v>417.78</v>
      </c>
      <c r="I61" s="7">
        <v>421.88</v>
      </c>
      <c r="J61" s="7">
        <v>431.78</v>
      </c>
      <c r="K61" s="7">
        <v>400.46</v>
      </c>
      <c r="L61" s="7">
        <v>416.01</v>
      </c>
      <c r="M61" s="7">
        <v>408.41</v>
      </c>
      <c r="N61" s="7">
        <v>270.46</v>
      </c>
      <c r="O61" s="7">
        <v>220.18</v>
      </c>
      <c r="P61" s="7">
        <v>192.36</v>
      </c>
      <c r="Q61" s="7">
        <v>45.12</v>
      </c>
      <c r="R61" s="7">
        <v>13.06</v>
      </c>
      <c r="S61" s="7">
        <v>5.59</v>
      </c>
      <c r="T61" s="7">
        <v>2.36</v>
      </c>
      <c r="U61" s="7">
        <v>12.12</v>
      </c>
      <c r="V61" s="7">
        <v>7.31</v>
      </c>
      <c r="W61" s="7">
        <v>5.92</v>
      </c>
      <c r="X61" s="7">
        <v>9.87</v>
      </c>
      <c r="Y61" s="7">
        <v>8.45</v>
      </c>
      <c r="Z61" s="7">
        <v>14.94</v>
      </c>
      <c r="AA61" s="7">
        <v>7.34</v>
      </c>
      <c r="AB61" s="7">
        <v>3.36</v>
      </c>
      <c r="AC61" s="7">
        <v>6.25</v>
      </c>
      <c r="AD61" s="7">
        <v>11.56</v>
      </c>
      <c r="AE61" s="7">
        <v>12.44</v>
      </c>
      <c r="AF61" s="7">
        <v>3.22</v>
      </c>
      <c r="AG61" s="7">
        <v>4.18</v>
      </c>
      <c r="AH61" s="7">
        <v>5.99</v>
      </c>
      <c r="AI61" s="7">
        <v>2.21</v>
      </c>
      <c r="AJ61" s="7">
        <v>4.52</v>
      </c>
      <c r="AK61" s="7">
        <v>2.25</v>
      </c>
      <c r="AL61" s="7">
        <v>5.42</v>
      </c>
      <c r="AM61" s="7">
        <v>2.63</v>
      </c>
      <c r="AN61" s="7">
        <v>4.44</v>
      </c>
      <c r="AO61" s="7">
        <v>1.35</v>
      </c>
      <c r="AP61" s="7">
        <v>7.66</v>
      </c>
      <c r="AQ61" s="7">
        <v>6.81</v>
      </c>
      <c r="AR61" s="7">
        <v>8.43</v>
      </c>
      <c r="AS61" s="7">
        <v>159.11</v>
      </c>
      <c r="AT61" s="7">
        <v>165.98</v>
      </c>
      <c r="AU61" s="7">
        <v>157.93</v>
      </c>
      <c r="AV61" s="7">
        <v>243.73</v>
      </c>
      <c r="AW61" s="7">
        <v>18.94</v>
      </c>
      <c r="AX61" s="7">
        <v>1650.01</v>
      </c>
      <c r="AY61" s="7">
        <v>1568.87</v>
      </c>
      <c r="AZ61" s="7">
        <v>1552.28</v>
      </c>
      <c r="BA61" s="7">
        <v>1426.95</v>
      </c>
      <c r="BB61" s="7">
        <v>1478.5</v>
      </c>
      <c r="BC61" s="7">
        <v>1465.73</v>
      </c>
      <c r="BD61" s="7">
        <v>1552.93</v>
      </c>
      <c r="BE61" s="7">
        <v>1653.61</v>
      </c>
      <c r="BF61" s="7">
        <v>1613.76</v>
      </c>
      <c r="BG61" s="7">
        <v>1540.18</v>
      </c>
      <c r="BH61" s="7">
        <v>1523.14</v>
      </c>
      <c r="BI61" s="7">
        <v>1437.64</v>
      </c>
      <c r="BJ61" s="7">
        <v>1333.56</v>
      </c>
      <c r="BK61" s="7">
        <v>19.21</v>
      </c>
      <c r="BL61" s="7">
        <v>15.31</v>
      </c>
      <c r="BM61" s="7">
        <v>8.64</v>
      </c>
      <c r="BN61" s="7">
        <v>7.28</v>
      </c>
      <c r="BO61" s="7">
        <v>8.1</v>
      </c>
      <c r="BP61" s="7">
        <v>6.98</v>
      </c>
      <c r="BQ61" s="7">
        <v>4.41</v>
      </c>
      <c r="BR61" s="7">
        <v>6.5</v>
      </c>
      <c r="BS61" s="7">
        <v>6.31</v>
      </c>
      <c r="BT61" s="7">
        <v>2.87</v>
      </c>
      <c r="BU61" s="7">
        <v>5.28</v>
      </c>
      <c r="BV61" s="7">
        <v>6.32</v>
      </c>
      <c r="BW61" s="7">
        <v>2.87</v>
      </c>
      <c r="BX61" s="7">
        <f t="shared" si="4"/>
        <v>25507.219999999994</v>
      </c>
    </row>
    <row r="62" spans="1:76" ht="12.75">
      <c r="A62" s="6">
        <v>58</v>
      </c>
      <c r="B62" s="6" t="s">
        <v>69</v>
      </c>
      <c r="C62" s="7">
        <v>250.04</v>
      </c>
      <c r="D62" s="7">
        <v>222</v>
      </c>
      <c r="E62" s="7">
        <v>343.48</v>
      </c>
      <c r="F62" s="7">
        <v>612.13</v>
      </c>
      <c r="G62" s="7">
        <v>1052.96</v>
      </c>
      <c r="H62" s="7">
        <v>1027.46</v>
      </c>
      <c r="I62" s="7">
        <v>1088.89</v>
      </c>
      <c r="J62" s="7">
        <v>1085.68</v>
      </c>
      <c r="K62" s="7">
        <v>1069.56</v>
      </c>
      <c r="L62" s="7">
        <v>949.59</v>
      </c>
      <c r="M62" s="7">
        <v>1059.95</v>
      </c>
      <c r="N62" s="7">
        <v>732.68</v>
      </c>
      <c r="O62" s="7">
        <v>541.85</v>
      </c>
      <c r="P62" s="7">
        <v>597.82</v>
      </c>
      <c r="Q62" s="7">
        <v>46.74</v>
      </c>
      <c r="R62" s="7">
        <v>35.25</v>
      </c>
      <c r="S62" s="7">
        <v>27.23</v>
      </c>
      <c r="T62" s="7">
        <v>15.45</v>
      </c>
      <c r="U62" s="7">
        <v>33.74</v>
      </c>
      <c r="V62" s="7">
        <v>33.14</v>
      </c>
      <c r="W62" s="7">
        <v>31.46</v>
      </c>
      <c r="X62" s="7">
        <v>34.84</v>
      </c>
      <c r="Y62" s="7">
        <v>37.51</v>
      </c>
      <c r="Z62" s="7">
        <v>63.04</v>
      </c>
      <c r="AA62" s="7">
        <v>96.27</v>
      </c>
      <c r="AB62" s="7">
        <v>49.32</v>
      </c>
      <c r="AC62" s="7">
        <v>47.14</v>
      </c>
      <c r="AD62" s="7">
        <v>70.03</v>
      </c>
      <c r="AE62" s="7">
        <v>2.14</v>
      </c>
      <c r="AF62" s="7">
        <v>5.07</v>
      </c>
      <c r="AG62" s="7">
        <v>3.39</v>
      </c>
      <c r="AH62" s="7">
        <v>2.77</v>
      </c>
      <c r="AI62" s="7">
        <v>3.24</v>
      </c>
      <c r="AJ62" s="7">
        <v>3.66</v>
      </c>
      <c r="AK62" s="7">
        <v>9.01</v>
      </c>
      <c r="AL62" s="7">
        <v>2.48</v>
      </c>
      <c r="AM62" s="7">
        <v>4.69</v>
      </c>
      <c r="AN62" s="7">
        <v>8.64</v>
      </c>
      <c r="AO62" s="7">
        <v>13.71</v>
      </c>
      <c r="AP62" s="7">
        <v>8.48</v>
      </c>
      <c r="AQ62" s="7">
        <v>7.18</v>
      </c>
      <c r="AR62" s="7">
        <v>12.56</v>
      </c>
      <c r="AS62" s="7">
        <v>218.37</v>
      </c>
      <c r="AT62" s="7">
        <v>171.39</v>
      </c>
      <c r="AU62" s="7">
        <v>299.74</v>
      </c>
      <c r="AV62" s="7">
        <v>393.92</v>
      </c>
      <c r="AW62" s="7">
        <v>93.23</v>
      </c>
      <c r="AX62" s="7">
        <v>2531.01</v>
      </c>
      <c r="AY62" s="7">
        <v>2596.07</v>
      </c>
      <c r="AZ62" s="7">
        <v>2467.87</v>
      </c>
      <c r="BA62" s="7">
        <v>2254.24</v>
      </c>
      <c r="BB62" s="7">
        <v>2162.51</v>
      </c>
      <c r="BC62" s="7">
        <v>2135.62</v>
      </c>
      <c r="BD62" s="7">
        <v>2218.62</v>
      </c>
      <c r="BE62" s="7">
        <v>2284.88</v>
      </c>
      <c r="BF62" s="7">
        <v>2043.92</v>
      </c>
      <c r="BG62" s="7">
        <v>2315.73</v>
      </c>
      <c r="BH62" s="7">
        <v>2457.06</v>
      </c>
      <c r="BI62" s="7">
        <v>2385.79</v>
      </c>
      <c r="BJ62" s="7">
        <v>1997.21</v>
      </c>
      <c r="BK62" s="7">
        <v>231.5</v>
      </c>
      <c r="BL62" s="7">
        <v>231.51</v>
      </c>
      <c r="BM62" s="7">
        <v>254.38</v>
      </c>
      <c r="BN62" s="7">
        <v>168.53</v>
      </c>
      <c r="BO62" s="7">
        <v>146.96</v>
      </c>
      <c r="BP62" s="7">
        <v>127.62</v>
      </c>
      <c r="BQ62" s="7">
        <v>56.12</v>
      </c>
      <c r="BR62" s="7">
        <v>71.41</v>
      </c>
      <c r="BS62" s="7">
        <v>83.55</v>
      </c>
      <c r="BT62" s="7">
        <v>55.16</v>
      </c>
      <c r="BU62" s="7">
        <v>45.11</v>
      </c>
      <c r="BV62" s="7">
        <v>41.52</v>
      </c>
      <c r="BW62" s="7">
        <v>32.6</v>
      </c>
      <c r="BX62" s="7">
        <f t="shared" si="4"/>
        <v>43915.42000000001</v>
      </c>
    </row>
    <row r="63" spans="1:76" ht="12.75">
      <c r="A63" s="6">
        <v>59</v>
      </c>
      <c r="B63" s="6" t="s">
        <v>70</v>
      </c>
      <c r="C63" s="7">
        <v>327.63</v>
      </c>
      <c r="D63" s="7">
        <v>366.33</v>
      </c>
      <c r="E63" s="7">
        <v>592.19</v>
      </c>
      <c r="F63" s="7">
        <v>839.79</v>
      </c>
      <c r="G63" s="7">
        <v>1039.55</v>
      </c>
      <c r="H63" s="7">
        <v>1125.63</v>
      </c>
      <c r="I63" s="7">
        <v>1130.68</v>
      </c>
      <c r="J63" s="7">
        <v>1188.4</v>
      </c>
      <c r="K63" s="7">
        <v>1211.72</v>
      </c>
      <c r="L63" s="7">
        <v>1159.97</v>
      </c>
      <c r="M63" s="7">
        <v>1186.16</v>
      </c>
      <c r="N63" s="7">
        <v>915.08</v>
      </c>
      <c r="O63" s="7">
        <v>631.26</v>
      </c>
      <c r="P63" s="7">
        <v>412.11</v>
      </c>
      <c r="Q63" s="7">
        <v>27.05</v>
      </c>
      <c r="R63" s="7">
        <v>23.31</v>
      </c>
      <c r="S63" s="7">
        <v>26.25</v>
      </c>
      <c r="T63" s="7">
        <v>27.73</v>
      </c>
      <c r="U63" s="7">
        <v>27.07</v>
      </c>
      <c r="V63" s="7">
        <v>28.13</v>
      </c>
      <c r="W63" s="7">
        <v>38.23</v>
      </c>
      <c r="X63" s="7">
        <v>29.62</v>
      </c>
      <c r="Y63" s="7">
        <v>38.62</v>
      </c>
      <c r="Z63" s="7">
        <v>28.43</v>
      </c>
      <c r="AA63" s="7">
        <v>44.92</v>
      </c>
      <c r="AB63" s="7">
        <v>34.87</v>
      </c>
      <c r="AC63" s="7">
        <v>29.4</v>
      </c>
      <c r="AD63" s="7">
        <v>19.32</v>
      </c>
      <c r="AE63" s="7">
        <v>3.93</v>
      </c>
      <c r="AF63" s="7">
        <v>7.21</v>
      </c>
      <c r="AG63" s="7">
        <v>6.05</v>
      </c>
      <c r="AH63" s="7">
        <v>7.29</v>
      </c>
      <c r="AI63" s="7">
        <v>5.64</v>
      </c>
      <c r="AJ63" s="7">
        <v>13.97</v>
      </c>
      <c r="AK63" s="7">
        <v>10.14</v>
      </c>
      <c r="AL63" s="7">
        <v>8.37</v>
      </c>
      <c r="AM63" s="7">
        <v>7.14</v>
      </c>
      <c r="AN63" s="7">
        <v>8.25</v>
      </c>
      <c r="AO63" s="7">
        <v>14</v>
      </c>
      <c r="AP63" s="7">
        <v>9.46</v>
      </c>
      <c r="AQ63" s="7">
        <v>8.68</v>
      </c>
      <c r="AR63" s="7">
        <v>10.38</v>
      </c>
      <c r="AS63" s="7">
        <v>645.42</v>
      </c>
      <c r="AT63" s="7">
        <v>467.32</v>
      </c>
      <c r="AU63" s="7">
        <v>514.13</v>
      </c>
      <c r="AV63" s="7">
        <v>622.57</v>
      </c>
      <c r="AW63" s="7">
        <v>49.56</v>
      </c>
      <c r="AX63" s="7">
        <v>3705.83</v>
      </c>
      <c r="AY63" s="7">
        <v>4027.91</v>
      </c>
      <c r="AZ63" s="7">
        <v>3929.31</v>
      </c>
      <c r="BA63" s="7">
        <v>4078.8</v>
      </c>
      <c r="BB63" s="7">
        <v>3774.16</v>
      </c>
      <c r="BC63" s="7">
        <v>3909.89</v>
      </c>
      <c r="BD63" s="7">
        <v>4130.07</v>
      </c>
      <c r="BE63" s="7">
        <v>4373.09</v>
      </c>
      <c r="BF63" s="7">
        <v>4176.78</v>
      </c>
      <c r="BG63" s="7">
        <v>4432.7</v>
      </c>
      <c r="BH63" s="7">
        <v>4052.47</v>
      </c>
      <c r="BI63" s="7">
        <v>3655.86</v>
      </c>
      <c r="BJ63" s="7">
        <v>3318.45</v>
      </c>
      <c r="BK63" s="7">
        <v>314.99</v>
      </c>
      <c r="BL63" s="7">
        <v>315.17</v>
      </c>
      <c r="BM63" s="7">
        <v>265.7</v>
      </c>
      <c r="BN63" s="7">
        <v>238.79</v>
      </c>
      <c r="BO63" s="7">
        <v>178.42</v>
      </c>
      <c r="BP63" s="7">
        <v>176.86</v>
      </c>
      <c r="BQ63" s="7">
        <v>144.06</v>
      </c>
      <c r="BR63" s="7">
        <v>136.04</v>
      </c>
      <c r="BS63" s="7">
        <v>117.46</v>
      </c>
      <c r="BT63" s="7">
        <v>139.37</v>
      </c>
      <c r="BU63" s="7">
        <v>174.07</v>
      </c>
      <c r="BV63" s="7">
        <v>116.6</v>
      </c>
      <c r="BW63" s="7">
        <v>63.11</v>
      </c>
      <c r="BX63" s="7">
        <f t="shared" si="4"/>
        <v>68914.91999999998</v>
      </c>
    </row>
    <row r="64" spans="1:76" ht="12.75">
      <c r="A64" s="6">
        <v>60</v>
      </c>
      <c r="B64" s="6" t="s">
        <v>71</v>
      </c>
      <c r="C64" s="7">
        <v>20.19</v>
      </c>
      <c r="D64" s="7">
        <v>50.65</v>
      </c>
      <c r="E64" s="7">
        <v>63.52</v>
      </c>
      <c r="F64" s="7">
        <v>89.7</v>
      </c>
      <c r="G64" s="7">
        <v>116.01</v>
      </c>
      <c r="H64" s="7">
        <v>94.1</v>
      </c>
      <c r="I64" s="7">
        <v>113.14</v>
      </c>
      <c r="J64" s="7">
        <v>113.67</v>
      </c>
      <c r="K64" s="7">
        <v>86.31</v>
      </c>
      <c r="L64" s="7">
        <v>108.22</v>
      </c>
      <c r="M64" s="7">
        <v>95.89</v>
      </c>
      <c r="N64" s="7">
        <v>83.98</v>
      </c>
      <c r="O64" s="7">
        <v>63.53</v>
      </c>
      <c r="P64" s="7">
        <v>58.61</v>
      </c>
      <c r="Q64" s="7">
        <v>0</v>
      </c>
      <c r="R64" s="7">
        <v>0</v>
      </c>
      <c r="S64" s="7">
        <v>0</v>
      </c>
      <c r="T64" s="7">
        <v>0</v>
      </c>
      <c r="U64" s="7">
        <v>1.14</v>
      </c>
      <c r="V64" s="7">
        <v>1.98</v>
      </c>
      <c r="W64" s="7">
        <v>0.78</v>
      </c>
      <c r="X64" s="7">
        <v>1.99</v>
      </c>
      <c r="Y64" s="7">
        <v>1.54</v>
      </c>
      <c r="Z64" s="7">
        <v>4.09</v>
      </c>
      <c r="AA64" s="7">
        <v>4.63</v>
      </c>
      <c r="AB64" s="7">
        <v>12.08</v>
      </c>
      <c r="AC64" s="7">
        <v>4.73</v>
      </c>
      <c r="AD64" s="7">
        <v>2.42</v>
      </c>
      <c r="AE64" s="7">
        <v>0</v>
      </c>
      <c r="AF64" s="7">
        <v>0</v>
      </c>
      <c r="AG64" s="7">
        <v>0</v>
      </c>
      <c r="AH64" s="7">
        <v>1.04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2.33</v>
      </c>
      <c r="AO64" s="7">
        <v>0.68</v>
      </c>
      <c r="AP64" s="7">
        <v>0.3</v>
      </c>
      <c r="AQ64" s="7">
        <v>1.46</v>
      </c>
      <c r="AR64" s="7">
        <v>0.27</v>
      </c>
      <c r="AS64" s="7">
        <v>76.07</v>
      </c>
      <c r="AT64" s="7">
        <v>83.87</v>
      </c>
      <c r="AU64" s="7">
        <v>94.3</v>
      </c>
      <c r="AV64" s="7">
        <v>147.47</v>
      </c>
      <c r="AW64" s="7">
        <v>9.69</v>
      </c>
      <c r="AX64" s="7">
        <v>466.68</v>
      </c>
      <c r="AY64" s="7">
        <v>464.02</v>
      </c>
      <c r="AZ64" s="7">
        <v>499.46</v>
      </c>
      <c r="BA64" s="7">
        <v>462.79</v>
      </c>
      <c r="BB64" s="7">
        <v>493.89</v>
      </c>
      <c r="BC64" s="7">
        <v>452.23</v>
      </c>
      <c r="BD64" s="7">
        <v>489.97</v>
      </c>
      <c r="BE64" s="7">
        <v>542.19</v>
      </c>
      <c r="BF64" s="7">
        <v>451.67</v>
      </c>
      <c r="BG64" s="7">
        <v>459.97</v>
      </c>
      <c r="BH64" s="7">
        <v>386.49</v>
      </c>
      <c r="BI64" s="7">
        <v>311.68</v>
      </c>
      <c r="BJ64" s="7">
        <v>248.22</v>
      </c>
      <c r="BK64" s="7">
        <v>57.4</v>
      </c>
      <c r="BL64" s="7">
        <v>42.02</v>
      </c>
      <c r="BM64" s="7">
        <v>24.93</v>
      </c>
      <c r="BN64" s="7">
        <v>35.36</v>
      </c>
      <c r="BO64" s="7">
        <v>28.33</v>
      </c>
      <c r="BP64" s="7">
        <v>20.3</v>
      </c>
      <c r="BQ64" s="7">
        <v>6.24</v>
      </c>
      <c r="BR64" s="7">
        <v>19.81</v>
      </c>
      <c r="BS64" s="7">
        <v>9.52</v>
      </c>
      <c r="BT64" s="7">
        <v>10.91</v>
      </c>
      <c r="BU64" s="7">
        <v>4.18</v>
      </c>
      <c r="BV64" s="7">
        <v>4.07</v>
      </c>
      <c r="BW64" s="7">
        <v>3.65</v>
      </c>
      <c r="BX64" s="7">
        <f t="shared" si="4"/>
        <v>7606.36</v>
      </c>
    </row>
    <row r="65" spans="1:76" ht="12.75">
      <c r="A65" s="6">
        <v>61</v>
      </c>
      <c r="B65" s="6" t="s">
        <v>72</v>
      </c>
      <c r="C65" s="7">
        <v>60.29</v>
      </c>
      <c r="D65" s="7">
        <v>71.14</v>
      </c>
      <c r="E65" s="7">
        <v>67.78</v>
      </c>
      <c r="F65" s="7">
        <v>55.91</v>
      </c>
      <c r="G65" s="7">
        <v>64.55</v>
      </c>
      <c r="H65" s="7">
        <v>48.46</v>
      </c>
      <c r="I65" s="7">
        <v>31.75</v>
      </c>
      <c r="J65" s="7">
        <v>33.24</v>
      </c>
      <c r="K65" s="7">
        <v>28.44</v>
      </c>
      <c r="L65" s="7">
        <v>44.62</v>
      </c>
      <c r="M65" s="7">
        <v>41.77</v>
      </c>
      <c r="N65" s="7">
        <v>52.62</v>
      </c>
      <c r="O65" s="7">
        <v>28.87</v>
      </c>
      <c r="P65" s="7">
        <v>57.47</v>
      </c>
      <c r="Q65" s="7">
        <v>3.59</v>
      </c>
      <c r="R65" s="7">
        <v>0</v>
      </c>
      <c r="S65" s="7">
        <v>0</v>
      </c>
      <c r="T65" s="7">
        <v>0.75</v>
      </c>
      <c r="U65" s="7">
        <v>2.47</v>
      </c>
      <c r="V65" s="7">
        <v>0.69</v>
      </c>
      <c r="W65" s="7">
        <v>0.94</v>
      </c>
      <c r="X65" s="7">
        <v>0.49</v>
      </c>
      <c r="Y65" s="7">
        <v>0</v>
      </c>
      <c r="Z65" s="7">
        <v>0.7</v>
      </c>
      <c r="AA65" s="7">
        <v>0.68</v>
      </c>
      <c r="AB65" s="7">
        <v>0</v>
      </c>
      <c r="AC65" s="7">
        <v>0.62</v>
      </c>
      <c r="AD65" s="7">
        <v>0</v>
      </c>
      <c r="AE65" s="7">
        <v>0.1</v>
      </c>
      <c r="AF65" s="7">
        <v>2.25</v>
      </c>
      <c r="AG65" s="7">
        <v>1.76</v>
      </c>
      <c r="AH65" s="7">
        <v>1.22</v>
      </c>
      <c r="AI65" s="7">
        <v>0</v>
      </c>
      <c r="AJ65" s="7">
        <v>0</v>
      </c>
      <c r="AK65" s="7">
        <v>0</v>
      </c>
      <c r="AL65" s="7">
        <v>0</v>
      </c>
      <c r="AM65" s="7">
        <v>1.15</v>
      </c>
      <c r="AN65" s="7">
        <v>0</v>
      </c>
      <c r="AO65" s="7">
        <v>0.07</v>
      </c>
      <c r="AP65" s="7">
        <v>0</v>
      </c>
      <c r="AQ65" s="7">
        <v>1.44</v>
      </c>
      <c r="AR65" s="7">
        <v>0</v>
      </c>
      <c r="AS65" s="7">
        <v>54.32</v>
      </c>
      <c r="AT65" s="7">
        <v>57.29</v>
      </c>
      <c r="AU65" s="7">
        <v>56.51</v>
      </c>
      <c r="AV65" s="7">
        <v>74.61</v>
      </c>
      <c r="AW65" s="7">
        <v>0</v>
      </c>
      <c r="AX65" s="7">
        <v>399.26</v>
      </c>
      <c r="AY65" s="7">
        <v>427.24</v>
      </c>
      <c r="AZ65" s="7">
        <v>408.2</v>
      </c>
      <c r="BA65" s="7">
        <v>391.93</v>
      </c>
      <c r="BB65" s="7">
        <v>408.9</v>
      </c>
      <c r="BC65" s="7">
        <v>397.15</v>
      </c>
      <c r="BD65" s="7">
        <v>396.78</v>
      </c>
      <c r="BE65" s="7">
        <v>442.01</v>
      </c>
      <c r="BF65" s="7">
        <v>409.58</v>
      </c>
      <c r="BG65" s="7">
        <v>418.82</v>
      </c>
      <c r="BH65" s="7">
        <v>323.58</v>
      </c>
      <c r="BI65" s="7">
        <v>325.73</v>
      </c>
      <c r="BJ65" s="7">
        <v>229.43</v>
      </c>
      <c r="BK65" s="7">
        <v>17.85</v>
      </c>
      <c r="BL65" s="7">
        <v>14.09</v>
      </c>
      <c r="BM65" s="7">
        <v>13.74</v>
      </c>
      <c r="BN65" s="7">
        <v>4.29</v>
      </c>
      <c r="BO65" s="7">
        <v>1.78</v>
      </c>
      <c r="BP65" s="7">
        <v>1.21</v>
      </c>
      <c r="BQ65" s="7">
        <v>1.81</v>
      </c>
      <c r="BR65" s="7">
        <v>1.62</v>
      </c>
      <c r="BS65" s="7">
        <v>3.58</v>
      </c>
      <c r="BT65" s="7">
        <v>1.36</v>
      </c>
      <c r="BU65" s="7">
        <v>0</v>
      </c>
      <c r="BV65" s="7">
        <v>1.61</v>
      </c>
      <c r="BW65" s="7">
        <v>7.71</v>
      </c>
      <c r="BX65" s="7">
        <f t="shared" si="4"/>
        <v>5997.82</v>
      </c>
    </row>
    <row r="66" spans="1:76" ht="12.75">
      <c r="A66" s="6">
        <v>62</v>
      </c>
      <c r="B66" s="6" t="s">
        <v>73</v>
      </c>
      <c r="C66" s="7">
        <v>21.82</v>
      </c>
      <c r="D66" s="7">
        <v>44.22</v>
      </c>
      <c r="E66" s="7">
        <v>56.59</v>
      </c>
      <c r="F66" s="7">
        <v>59.34</v>
      </c>
      <c r="G66" s="7">
        <v>68.82</v>
      </c>
      <c r="H66" s="7">
        <v>57.1</v>
      </c>
      <c r="I66" s="7">
        <v>62.95</v>
      </c>
      <c r="J66" s="7">
        <v>52.81</v>
      </c>
      <c r="K66" s="7">
        <v>43.74</v>
      </c>
      <c r="L66" s="7">
        <v>40.51</v>
      </c>
      <c r="M66" s="7">
        <v>67.63</v>
      </c>
      <c r="N66" s="7">
        <v>55.81</v>
      </c>
      <c r="O66" s="7">
        <v>35.75</v>
      </c>
      <c r="P66" s="7">
        <v>21.64</v>
      </c>
      <c r="Q66" s="7">
        <v>0</v>
      </c>
      <c r="R66" s="7">
        <v>0</v>
      </c>
      <c r="S66" s="7">
        <v>0</v>
      </c>
      <c r="T66" s="7">
        <v>1.29</v>
      </c>
      <c r="U66" s="7">
        <v>0</v>
      </c>
      <c r="V66" s="7">
        <v>4.24</v>
      </c>
      <c r="W66" s="7">
        <v>3.81</v>
      </c>
      <c r="X66" s="7">
        <v>3.38</v>
      </c>
      <c r="Y66" s="7">
        <v>4.83</v>
      </c>
      <c r="Z66" s="7">
        <v>1.01</v>
      </c>
      <c r="AA66" s="7">
        <v>1.61</v>
      </c>
      <c r="AB66" s="7">
        <v>2.1</v>
      </c>
      <c r="AC66" s="7">
        <v>0</v>
      </c>
      <c r="AD66" s="7">
        <v>0</v>
      </c>
      <c r="AE66" s="7">
        <v>0.37</v>
      </c>
      <c r="AF66" s="7">
        <v>0</v>
      </c>
      <c r="AG66" s="7">
        <v>0</v>
      </c>
      <c r="AH66" s="7">
        <v>2.23</v>
      </c>
      <c r="AI66" s="7">
        <v>0</v>
      </c>
      <c r="AJ66" s="7">
        <v>0</v>
      </c>
      <c r="AK66" s="7">
        <v>0.84</v>
      </c>
      <c r="AL66" s="7">
        <v>0</v>
      </c>
      <c r="AM66" s="7">
        <v>0.1</v>
      </c>
      <c r="AN66" s="7">
        <v>0</v>
      </c>
      <c r="AO66" s="7">
        <v>0</v>
      </c>
      <c r="AP66" s="7">
        <v>0.6</v>
      </c>
      <c r="AQ66" s="7">
        <v>1.43</v>
      </c>
      <c r="AR66" s="7">
        <v>0.42</v>
      </c>
      <c r="AS66" s="7">
        <v>2.48</v>
      </c>
      <c r="AT66" s="7">
        <v>9.42</v>
      </c>
      <c r="AU66" s="7">
        <v>12.92</v>
      </c>
      <c r="AV66" s="7">
        <v>30.25</v>
      </c>
      <c r="AW66" s="7">
        <v>2.36</v>
      </c>
      <c r="AX66" s="7">
        <v>219.7</v>
      </c>
      <c r="AY66" s="7">
        <v>195.5</v>
      </c>
      <c r="AZ66" s="7">
        <v>181.16</v>
      </c>
      <c r="BA66" s="7">
        <v>153.04</v>
      </c>
      <c r="BB66" s="7">
        <v>161.65</v>
      </c>
      <c r="BC66" s="7">
        <v>160.98</v>
      </c>
      <c r="BD66" s="7">
        <v>163.88</v>
      </c>
      <c r="BE66" s="7">
        <v>177.69</v>
      </c>
      <c r="BF66" s="7">
        <v>158.77</v>
      </c>
      <c r="BG66" s="7">
        <v>203.67</v>
      </c>
      <c r="BH66" s="7">
        <v>128.81</v>
      </c>
      <c r="BI66" s="7">
        <v>96.06</v>
      </c>
      <c r="BJ66" s="7">
        <v>77.48</v>
      </c>
      <c r="BK66" s="7">
        <v>0.9</v>
      </c>
      <c r="BL66" s="7">
        <v>1.11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0.26</v>
      </c>
      <c r="BX66" s="7">
        <f t="shared" si="4"/>
        <v>2855.0800000000004</v>
      </c>
    </row>
    <row r="67" spans="1:76" ht="12.75">
      <c r="A67" s="6">
        <v>63</v>
      </c>
      <c r="B67" s="6" t="s">
        <v>74</v>
      </c>
      <c r="C67" s="7">
        <v>11.03</v>
      </c>
      <c r="D67" s="7">
        <v>34.72</v>
      </c>
      <c r="E67" s="7">
        <v>33.73</v>
      </c>
      <c r="F67" s="7">
        <v>43.43</v>
      </c>
      <c r="G67" s="7">
        <v>45.93</v>
      </c>
      <c r="H67" s="7">
        <v>37.46</v>
      </c>
      <c r="I67" s="7">
        <v>35.3</v>
      </c>
      <c r="J67" s="7">
        <v>34.23</v>
      </c>
      <c r="K67" s="7">
        <v>43.41</v>
      </c>
      <c r="L67" s="7">
        <v>90.38</v>
      </c>
      <c r="M67" s="7">
        <v>18.66</v>
      </c>
      <c r="N67" s="7">
        <v>32.83</v>
      </c>
      <c r="O67" s="7">
        <v>28.39</v>
      </c>
      <c r="P67" s="7">
        <v>13.28</v>
      </c>
      <c r="Q67" s="7">
        <v>0</v>
      </c>
      <c r="R67" s="7">
        <v>0</v>
      </c>
      <c r="S67" s="7">
        <v>0</v>
      </c>
      <c r="T67" s="7">
        <v>3</v>
      </c>
      <c r="U67" s="7">
        <v>4.06</v>
      </c>
      <c r="V67" s="7">
        <v>1.96</v>
      </c>
      <c r="W67" s="7">
        <v>0</v>
      </c>
      <c r="X67" s="7">
        <v>0</v>
      </c>
      <c r="Y67" s="7">
        <v>2.33</v>
      </c>
      <c r="Z67" s="7">
        <v>2.15</v>
      </c>
      <c r="AA67" s="7">
        <v>1.41</v>
      </c>
      <c r="AB67" s="7">
        <v>4.18</v>
      </c>
      <c r="AC67" s="7">
        <v>2.46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0.29</v>
      </c>
      <c r="AR67" s="7">
        <v>0</v>
      </c>
      <c r="AS67" s="7">
        <v>16.17</v>
      </c>
      <c r="AT67" s="7">
        <v>14.75</v>
      </c>
      <c r="AU67" s="7">
        <v>19.07</v>
      </c>
      <c r="AV67" s="7">
        <v>33.1</v>
      </c>
      <c r="AW67" s="7">
        <v>0</v>
      </c>
      <c r="AX67" s="7">
        <v>174.28</v>
      </c>
      <c r="AY67" s="7">
        <v>175.28</v>
      </c>
      <c r="AZ67" s="7">
        <v>158.73</v>
      </c>
      <c r="BA67" s="7">
        <v>133.39</v>
      </c>
      <c r="BB67" s="7">
        <v>135.38</v>
      </c>
      <c r="BC67" s="7">
        <v>149.89</v>
      </c>
      <c r="BD67" s="7">
        <v>151.32</v>
      </c>
      <c r="BE67" s="7">
        <v>135.6</v>
      </c>
      <c r="BF67" s="7">
        <v>77.08</v>
      </c>
      <c r="BG67" s="7">
        <v>189.3</v>
      </c>
      <c r="BH67" s="7">
        <v>110.2</v>
      </c>
      <c r="BI67" s="7">
        <v>63.49</v>
      </c>
      <c r="BJ67" s="7">
        <v>64.21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f t="shared" si="4"/>
        <v>2325.859999999999</v>
      </c>
    </row>
    <row r="68" spans="1:76" ht="12.75">
      <c r="A68" s="6">
        <v>64</v>
      </c>
      <c r="B68" s="6" t="s">
        <v>75</v>
      </c>
      <c r="C68" s="7">
        <v>205.11</v>
      </c>
      <c r="D68" s="7">
        <v>536.35</v>
      </c>
      <c r="E68" s="7">
        <v>785.62</v>
      </c>
      <c r="F68" s="7">
        <v>935.63</v>
      </c>
      <c r="G68" s="7">
        <v>1242.12</v>
      </c>
      <c r="H68" s="7">
        <v>1177.19</v>
      </c>
      <c r="I68" s="7">
        <v>1362.28</v>
      </c>
      <c r="J68" s="7">
        <v>1353.55</v>
      </c>
      <c r="K68" s="7">
        <v>1177.16</v>
      </c>
      <c r="L68" s="7">
        <v>1215.62</v>
      </c>
      <c r="M68" s="7">
        <v>1309.87</v>
      </c>
      <c r="N68" s="7">
        <v>1109.7</v>
      </c>
      <c r="O68" s="7">
        <v>950.83</v>
      </c>
      <c r="P68" s="7">
        <v>684.16</v>
      </c>
      <c r="Q68" s="7">
        <v>87.95</v>
      </c>
      <c r="R68" s="7">
        <v>34.39</v>
      </c>
      <c r="S68" s="7">
        <v>30.08</v>
      </c>
      <c r="T68" s="7">
        <v>27.99</v>
      </c>
      <c r="U68" s="7">
        <v>52.5</v>
      </c>
      <c r="V68" s="7">
        <v>46.34</v>
      </c>
      <c r="W68" s="7">
        <v>37.09</v>
      </c>
      <c r="X68" s="7">
        <v>58.49</v>
      </c>
      <c r="Y68" s="7">
        <v>55.35</v>
      </c>
      <c r="Z68" s="7">
        <v>66.21</v>
      </c>
      <c r="AA68" s="7">
        <v>63.35</v>
      </c>
      <c r="AB68" s="7">
        <v>48.22</v>
      </c>
      <c r="AC68" s="7">
        <v>50.06</v>
      </c>
      <c r="AD68" s="7">
        <v>100.83</v>
      </c>
      <c r="AE68" s="7">
        <v>16.33</v>
      </c>
      <c r="AF68" s="7">
        <v>5.8</v>
      </c>
      <c r="AG68" s="7">
        <v>5.94</v>
      </c>
      <c r="AH68" s="7">
        <v>15.08</v>
      </c>
      <c r="AI68" s="7">
        <v>14.06</v>
      </c>
      <c r="AJ68" s="7">
        <v>11.3</v>
      </c>
      <c r="AK68" s="7">
        <v>11.5</v>
      </c>
      <c r="AL68" s="7">
        <v>8.09</v>
      </c>
      <c r="AM68" s="7">
        <v>10.14</v>
      </c>
      <c r="AN68" s="7">
        <v>14.92</v>
      </c>
      <c r="AO68" s="7">
        <v>8.45</v>
      </c>
      <c r="AP68" s="7">
        <v>19.48</v>
      </c>
      <c r="AQ68" s="7">
        <v>16.44</v>
      </c>
      <c r="AR68" s="7">
        <v>17.79</v>
      </c>
      <c r="AS68" s="7">
        <v>493.4</v>
      </c>
      <c r="AT68" s="7">
        <v>454.16</v>
      </c>
      <c r="AU68" s="7">
        <v>438.8</v>
      </c>
      <c r="AV68" s="7">
        <v>476.78</v>
      </c>
      <c r="AW68" s="7">
        <v>95.42</v>
      </c>
      <c r="AX68" s="7">
        <v>4048.7</v>
      </c>
      <c r="AY68" s="7">
        <v>3969.88</v>
      </c>
      <c r="AZ68" s="7">
        <v>3761.01</v>
      </c>
      <c r="BA68" s="7">
        <v>3649.94</v>
      </c>
      <c r="BB68" s="7">
        <v>3662.54</v>
      </c>
      <c r="BC68" s="7">
        <v>3537</v>
      </c>
      <c r="BD68" s="7">
        <v>3567.24</v>
      </c>
      <c r="BE68" s="7">
        <v>4030.4</v>
      </c>
      <c r="BF68" s="7">
        <v>3699.26</v>
      </c>
      <c r="BG68" s="7">
        <v>4327.17</v>
      </c>
      <c r="BH68" s="7">
        <v>3742.56</v>
      </c>
      <c r="BI68" s="7">
        <v>3137.95</v>
      </c>
      <c r="BJ68" s="7">
        <v>2676.8</v>
      </c>
      <c r="BK68" s="7">
        <v>374.95</v>
      </c>
      <c r="BL68" s="7">
        <v>383.79</v>
      </c>
      <c r="BM68" s="7">
        <v>330.57</v>
      </c>
      <c r="BN68" s="7">
        <v>323.7</v>
      </c>
      <c r="BO68" s="7">
        <v>236.83</v>
      </c>
      <c r="BP68" s="7">
        <v>219.7</v>
      </c>
      <c r="BQ68" s="7">
        <v>119.68</v>
      </c>
      <c r="BR68" s="7">
        <v>95.86</v>
      </c>
      <c r="BS68" s="7">
        <v>74.57</v>
      </c>
      <c r="BT68" s="7">
        <v>72.38</v>
      </c>
      <c r="BU68" s="7">
        <v>57.64</v>
      </c>
      <c r="BV68" s="7">
        <v>74.77</v>
      </c>
      <c r="BW68" s="7">
        <v>43.03</v>
      </c>
      <c r="BX68" s="7">
        <f t="shared" si="4"/>
        <v>67155.84</v>
      </c>
    </row>
    <row r="69" spans="1:76" ht="12.75">
      <c r="A69" s="6">
        <v>65</v>
      </c>
      <c r="B69" s="6" t="s">
        <v>76</v>
      </c>
      <c r="C69" s="7">
        <v>202.48</v>
      </c>
      <c r="D69" s="7">
        <v>89.57</v>
      </c>
      <c r="E69" s="7">
        <v>91.88</v>
      </c>
      <c r="F69" s="7">
        <v>57.92</v>
      </c>
      <c r="G69" s="7">
        <v>53.15</v>
      </c>
      <c r="H69" s="7">
        <v>70.3</v>
      </c>
      <c r="I69" s="7">
        <v>86.84</v>
      </c>
      <c r="J69" s="7">
        <v>80.4</v>
      </c>
      <c r="K69" s="7">
        <v>98.19</v>
      </c>
      <c r="L69" s="7">
        <v>76.78</v>
      </c>
      <c r="M69" s="7">
        <v>83.99</v>
      </c>
      <c r="N69" s="7">
        <v>66.5</v>
      </c>
      <c r="O69" s="7">
        <v>47.51</v>
      </c>
      <c r="P69" s="7">
        <v>58.3</v>
      </c>
      <c r="Q69" s="7">
        <v>3.59</v>
      </c>
      <c r="R69" s="7">
        <v>1.22</v>
      </c>
      <c r="S69" s="7">
        <v>1.3</v>
      </c>
      <c r="T69" s="7">
        <v>3.33</v>
      </c>
      <c r="U69" s="7">
        <v>1.42</v>
      </c>
      <c r="V69" s="7">
        <v>0.91</v>
      </c>
      <c r="W69" s="7">
        <v>1.74</v>
      </c>
      <c r="X69" s="7">
        <v>0</v>
      </c>
      <c r="Y69" s="7">
        <v>3.51</v>
      </c>
      <c r="Z69" s="7">
        <v>3.01</v>
      </c>
      <c r="AA69" s="7">
        <v>1.27</v>
      </c>
      <c r="AB69" s="7">
        <v>6.23</v>
      </c>
      <c r="AC69" s="7">
        <v>0.57</v>
      </c>
      <c r="AD69" s="7">
        <v>2.25</v>
      </c>
      <c r="AE69" s="7">
        <v>1.4</v>
      </c>
      <c r="AF69" s="7">
        <v>3.04</v>
      </c>
      <c r="AG69" s="7">
        <v>2.83</v>
      </c>
      <c r="AH69" s="7">
        <v>1.54</v>
      </c>
      <c r="AI69" s="7">
        <v>0</v>
      </c>
      <c r="AJ69" s="7">
        <v>0.46</v>
      </c>
      <c r="AK69" s="7">
        <v>1.44</v>
      </c>
      <c r="AL69" s="7">
        <v>1.98</v>
      </c>
      <c r="AM69" s="7">
        <v>0</v>
      </c>
      <c r="AN69" s="7">
        <v>0</v>
      </c>
      <c r="AO69" s="7">
        <v>0</v>
      </c>
      <c r="AP69" s="7">
        <v>1.12</v>
      </c>
      <c r="AQ69" s="7">
        <v>0</v>
      </c>
      <c r="AR69" s="7">
        <v>0.92</v>
      </c>
      <c r="AS69" s="7">
        <v>43.85</v>
      </c>
      <c r="AT69" s="7">
        <v>36.91</v>
      </c>
      <c r="AU69" s="7">
        <v>30.15</v>
      </c>
      <c r="AV69" s="7">
        <v>40.15</v>
      </c>
      <c r="AW69" s="7">
        <v>0</v>
      </c>
      <c r="AX69" s="7">
        <v>323.52</v>
      </c>
      <c r="AY69" s="7">
        <v>342.62</v>
      </c>
      <c r="AZ69" s="7">
        <v>320.67</v>
      </c>
      <c r="BA69" s="7">
        <v>333.78</v>
      </c>
      <c r="BB69" s="7">
        <v>298.93</v>
      </c>
      <c r="BC69" s="7">
        <v>269.81</v>
      </c>
      <c r="BD69" s="7">
        <v>340.01</v>
      </c>
      <c r="BE69" s="7">
        <v>266.51</v>
      </c>
      <c r="BF69" s="7">
        <v>303.97</v>
      </c>
      <c r="BG69" s="7">
        <v>327.19</v>
      </c>
      <c r="BH69" s="7">
        <v>216.07</v>
      </c>
      <c r="BI69" s="7">
        <v>165</v>
      </c>
      <c r="BJ69" s="7">
        <v>152.93</v>
      </c>
      <c r="BK69" s="7">
        <v>0.51</v>
      </c>
      <c r="BL69" s="7">
        <v>0.5</v>
      </c>
      <c r="BM69" s="7">
        <v>0.46</v>
      </c>
      <c r="BN69" s="7">
        <v>0.47</v>
      </c>
      <c r="BO69" s="7">
        <v>0.44</v>
      </c>
      <c r="BP69" s="7">
        <v>0</v>
      </c>
      <c r="BQ69" s="7">
        <v>0</v>
      </c>
      <c r="BR69" s="7">
        <v>0.95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f t="shared" si="4"/>
        <v>5024.29</v>
      </c>
    </row>
    <row r="70" spans="1:76" ht="12.75">
      <c r="A70" s="6">
        <v>66</v>
      </c>
      <c r="B70" s="6" t="s">
        <v>77</v>
      </c>
      <c r="C70" s="7">
        <v>53.75</v>
      </c>
      <c r="D70" s="7">
        <v>82.47</v>
      </c>
      <c r="E70" s="7">
        <v>80</v>
      </c>
      <c r="F70" s="7">
        <v>110.08</v>
      </c>
      <c r="G70" s="7">
        <v>97.1</v>
      </c>
      <c r="H70" s="7">
        <v>100.58</v>
      </c>
      <c r="I70" s="7">
        <v>73.87</v>
      </c>
      <c r="J70" s="7">
        <v>89.58</v>
      </c>
      <c r="K70" s="7">
        <v>89.08</v>
      </c>
      <c r="L70" s="7">
        <v>94.33</v>
      </c>
      <c r="M70" s="7">
        <v>110.27</v>
      </c>
      <c r="N70" s="7">
        <v>66.82</v>
      </c>
      <c r="O70" s="7">
        <v>65.85</v>
      </c>
      <c r="P70" s="7">
        <v>56.82</v>
      </c>
      <c r="Q70" s="7">
        <v>4.46</v>
      </c>
      <c r="R70" s="7">
        <v>0</v>
      </c>
      <c r="S70" s="7">
        <v>0</v>
      </c>
      <c r="T70" s="7">
        <v>1.19</v>
      </c>
      <c r="U70" s="7">
        <v>0</v>
      </c>
      <c r="V70" s="7">
        <v>0</v>
      </c>
      <c r="W70" s="7">
        <v>0</v>
      </c>
      <c r="X70" s="7">
        <v>0.18</v>
      </c>
      <c r="Y70" s="7">
        <v>0</v>
      </c>
      <c r="Z70" s="7">
        <v>1.99</v>
      </c>
      <c r="AA70" s="7">
        <v>0</v>
      </c>
      <c r="AB70" s="7">
        <v>0</v>
      </c>
      <c r="AC70" s="7">
        <v>0</v>
      </c>
      <c r="AD70" s="7">
        <v>0</v>
      </c>
      <c r="AE70" s="7">
        <v>0.16</v>
      </c>
      <c r="AF70" s="7">
        <v>0</v>
      </c>
      <c r="AG70" s="7">
        <v>0</v>
      </c>
      <c r="AH70" s="7">
        <v>0</v>
      </c>
      <c r="AI70" s="7">
        <v>0</v>
      </c>
      <c r="AJ70" s="7">
        <v>0.26</v>
      </c>
      <c r="AK70" s="7">
        <v>0.1</v>
      </c>
      <c r="AL70" s="7">
        <v>1.2</v>
      </c>
      <c r="AM70" s="7">
        <v>0</v>
      </c>
      <c r="AN70" s="7">
        <v>0</v>
      </c>
      <c r="AO70" s="7">
        <v>0</v>
      </c>
      <c r="AP70" s="7">
        <v>1.16</v>
      </c>
      <c r="AQ70" s="7">
        <v>0.25</v>
      </c>
      <c r="AR70" s="7">
        <v>0.3</v>
      </c>
      <c r="AS70" s="7">
        <v>69.46</v>
      </c>
      <c r="AT70" s="7">
        <v>58.88</v>
      </c>
      <c r="AU70" s="7">
        <v>54.76</v>
      </c>
      <c r="AV70" s="7">
        <v>58.11</v>
      </c>
      <c r="AW70" s="7">
        <v>0</v>
      </c>
      <c r="AX70" s="7">
        <v>507.15</v>
      </c>
      <c r="AY70" s="7">
        <v>548.29</v>
      </c>
      <c r="AZ70" s="7">
        <v>434.4</v>
      </c>
      <c r="BA70" s="7">
        <v>432.8</v>
      </c>
      <c r="BB70" s="7">
        <v>402.28</v>
      </c>
      <c r="BC70" s="7">
        <v>444.91</v>
      </c>
      <c r="BD70" s="7">
        <v>427.05</v>
      </c>
      <c r="BE70" s="7">
        <v>455.05</v>
      </c>
      <c r="BF70" s="7">
        <v>423.15</v>
      </c>
      <c r="BG70" s="7">
        <v>443.97</v>
      </c>
      <c r="BH70" s="7">
        <v>363.01</v>
      </c>
      <c r="BI70" s="7">
        <v>343.79</v>
      </c>
      <c r="BJ70" s="7">
        <v>271.99</v>
      </c>
      <c r="BK70" s="7">
        <v>13.8</v>
      </c>
      <c r="BL70" s="7">
        <v>7.49</v>
      </c>
      <c r="BM70" s="7">
        <v>5.16</v>
      </c>
      <c r="BN70" s="7">
        <v>10.01</v>
      </c>
      <c r="BO70" s="7">
        <v>4.08</v>
      </c>
      <c r="BP70" s="7">
        <v>5.95</v>
      </c>
      <c r="BQ70" s="7">
        <v>5.88</v>
      </c>
      <c r="BR70" s="7">
        <v>17.42</v>
      </c>
      <c r="BS70" s="7">
        <v>9.2</v>
      </c>
      <c r="BT70" s="7">
        <v>6.21</v>
      </c>
      <c r="BU70" s="7">
        <v>4.12</v>
      </c>
      <c r="BV70" s="7">
        <v>1.58</v>
      </c>
      <c r="BW70" s="7">
        <v>1.73</v>
      </c>
      <c r="BX70" s="7">
        <f aca="true" t="shared" si="5" ref="BX70:BX78">SUM(C70:BW70)</f>
        <v>7013.53</v>
      </c>
    </row>
    <row r="71" spans="1:76" ht="12.75">
      <c r="A71" s="6">
        <v>67</v>
      </c>
      <c r="B71" s="6" t="s">
        <v>78</v>
      </c>
      <c r="C71" s="7">
        <v>39.97</v>
      </c>
      <c r="D71" s="7">
        <v>26.91</v>
      </c>
      <c r="E71" s="7">
        <v>32.71</v>
      </c>
      <c r="F71" s="7">
        <v>31.11</v>
      </c>
      <c r="G71" s="7">
        <v>52.47</v>
      </c>
      <c r="H71" s="7">
        <v>40.59</v>
      </c>
      <c r="I71" s="7">
        <v>43.65</v>
      </c>
      <c r="J71" s="7">
        <v>65.22</v>
      </c>
      <c r="K71" s="7">
        <v>51.44</v>
      </c>
      <c r="L71" s="7">
        <v>35.75</v>
      </c>
      <c r="M71" s="7">
        <v>57.27</v>
      </c>
      <c r="N71" s="7">
        <v>51.92</v>
      </c>
      <c r="O71" s="7">
        <v>23.73</v>
      </c>
      <c r="P71" s="7">
        <v>27.84</v>
      </c>
      <c r="Q71" s="7">
        <v>4.27</v>
      </c>
      <c r="R71" s="7">
        <v>5.01</v>
      </c>
      <c r="S71" s="7">
        <v>2.86</v>
      </c>
      <c r="T71" s="7">
        <v>3.9</v>
      </c>
      <c r="U71" s="7">
        <v>2.5</v>
      </c>
      <c r="V71" s="7">
        <v>2.49</v>
      </c>
      <c r="W71" s="7">
        <v>3.98</v>
      </c>
      <c r="X71" s="7">
        <v>0</v>
      </c>
      <c r="Y71" s="7">
        <v>2.39</v>
      </c>
      <c r="Z71" s="7">
        <v>0</v>
      </c>
      <c r="AA71" s="7">
        <v>1.02</v>
      </c>
      <c r="AB71" s="7">
        <v>0</v>
      </c>
      <c r="AC71" s="7">
        <v>0</v>
      </c>
      <c r="AD71" s="7">
        <v>0</v>
      </c>
      <c r="AE71" s="7">
        <v>7.27</v>
      </c>
      <c r="AF71" s="7">
        <v>2.56</v>
      </c>
      <c r="AG71" s="7">
        <v>1.66</v>
      </c>
      <c r="AH71" s="7">
        <v>0.1</v>
      </c>
      <c r="AI71" s="7">
        <v>0</v>
      </c>
      <c r="AJ71" s="7">
        <v>0.92</v>
      </c>
      <c r="AK71" s="7">
        <v>0</v>
      </c>
      <c r="AL71" s="7">
        <v>0.25</v>
      </c>
      <c r="AM71" s="7">
        <v>0</v>
      </c>
      <c r="AN71" s="7">
        <v>0.2</v>
      </c>
      <c r="AO71" s="7">
        <v>0.68</v>
      </c>
      <c r="AP71" s="7">
        <v>0.08</v>
      </c>
      <c r="AQ71" s="7">
        <v>0</v>
      </c>
      <c r="AR71" s="7">
        <v>1.95</v>
      </c>
      <c r="AS71" s="7">
        <v>21.53</v>
      </c>
      <c r="AT71" s="7">
        <v>18.3</v>
      </c>
      <c r="AU71" s="7">
        <v>6.31</v>
      </c>
      <c r="AV71" s="7">
        <v>13.33</v>
      </c>
      <c r="AW71" s="7">
        <v>7.25</v>
      </c>
      <c r="AX71" s="7">
        <v>219.37</v>
      </c>
      <c r="AY71" s="7">
        <v>254.09</v>
      </c>
      <c r="AZ71" s="7">
        <v>241.42</v>
      </c>
      <c r="BA71" s="7">
        <v>205.81</v>
      </c>
      <c r="BB71" s="7">
        <v>225.08</v>
      </c>
      <c r="BC71" s="7">
        <v>206.88</v>
      </c>
      <c r="BD71" s="7">
        <v>221.51</v>
      </c>
      <c r="BE71" s="7">
        <v>236.78</v>
      </c>
      <c r="BF71" s="7">
        <v>273.77</v>
      </c>
      <c r="BG71" s="7">
        <v>266.45</v>
      </c>
      <c r="BH71" s="7">
        <v>236.59</v>
      </c>
      <c r="BI71" s="7">
        <v>204.16</v>
      </c>
      <c r="BJ71" s="7">
        <v>178.25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f t="shared" si="5"/>
        <v>3661.55</v>
      </c>
    </row>
    <row r="72" spans="1:76" ht="12.75">
      <c r="A72" s="6">
        <v>68</v>
      </c>
      <c r="B72" s="6" t="s">
        <v>79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1.34</v>
      </c>
      <c r="K72" s="7">
        <v>16</v>
      </c>
      <c r="L72" s="7">
        <v>18.68</v>
      </c>
      <c r="M72" s="7">
        <v>142.32</v>
      </c>
      <c r="N72" s="7">
        <v>79.66</v>
      </c>
      <c r="O72" s="7">
        <v>45.02</v>
      </c>
      <c r="P72" s="7">
        <v>17.32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1.02</v>
      </c>
      <c r="AB72" s="7">
        <v>0</v>
      </c>
      <c r="AC72" s="7">
        <v>0</v>
      </c>
      <c r="AD72" s="7">
        <v>0.34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36.45</v>
      </c>
      <c r="AT72" s="7">
        <v>12.72</v>
      </c>
      <c r="AU72" s="7">
        <v>5.28</v>
      </c>
      <c r="AV72" s="7">
        <v>5.6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0.34</v>
      </c>
      <c r="BE72" s="7">
        <v>5</v>
      </c>
      <c r="BF72" s="7">
        <v>20.6</v>
      </c>
      <c r="BG72" s="7">
        <v>74.36</v>
      </c>
      <c r="BH72" s="7">
        <v>27.26</v>
      </c>
      <c r="BI72" s="7">
        <v>14.4</v>
      </c>
      <c r="BJ72" s="7">
        <v>9.06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f t="shared" si="5"/>
        <v>532.7699999999999</v>
      </c>
    </row>
    <row r="73" spans="1:76" ht="12.75">
      <c r="A73" s="6">
        <v>69</v>
      </c>
      <c r="B73" s="6" t="s">
        <v>80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6</v>
      </c>
      <c r="AT73" s="7">
        <v>2</v>
      </c>
      <c r="AU73" s="7">
        <v>5</v>
      </c>
      <c r="AV73" s="7">
        <v>8</v>
      </c>
      <c r="AW73" s="7">
        <v>0</v>
      </c>
      <c r="AX73" s="7">
        <v>34</v>
      </c>
      <c r="AY73" s="7">
        <v>33</v>
      </c>
      <c r="AZ73" s="7">
        <v>34</v>
      </c>
      <c r="BA73" s="7">
        <v>32</v>
      </c>
      <c r="BB73" s="7">
        <v>35.29</v>
      </c>
      <c r="BC73" s="7">
        <v>22.1</v>
      </c>
      <c r="BD73" s="7">
        <v>35.51</v>
      </c>
      <c r="BE73" s="7">
        <v>47.83</v>
      </c>
      <c r="BF73" s="7">
        <v>49.27</v>
      </c>
      <c r="BG73" s="7">
        <v>42</v>
      </c>
      <c r="BH73" s="7">
        <v>48</v>
      </c>
      <c r="BI73" s="7">
        <v>33</v>
      </c>
      <c r="BJ73" s="7">
        <v>33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f t="shared" si="5"/>
        <v>499.99999999999994</v>
      </c>
    </row>
    <row r="74" spans="1:76" ht="12.75">
      <c r="A74" s="6">
        <v>70</v>
      </c>
      <c r="B74" s="6" t="s">
        <v>84</v>
      </c>
      <c r="C74" s="7">
        <v>0</v>
      </c>
      <c r="D74" s="7">
        <v>4</v>
      </c>
      <c r="E74" s="7">
        <v>9</v>
      </c>
      <c r="F74" s="7">
        <v>5</v>
      </c>
      <c r="G74" s="7">
        <v>9</v>
      </c>
      <c r="H74" s="7">
        <v>6</v>
      </c>
      <c r="I74" s="7">
        <v>6</v>
      </c>
      <c r="J74" s="7">
        <v>7</v>
      </c>
      <c r="K74" s="7">
        <v>5</v>
      </c>
      <c r="L74" s="7">
        <v>4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59.22</v>
      </c>
      <c r="AY74" s="7">
        <v>58</v>
      </c>
      <c r="AZ74" s="7">
        <v>66.18</v>
      </c>
      <c r="BA74" s="7">
        <v>58.2</v>
      </c>
      <c r="BB74" s="7">
        <v>67</v>
      </c>
      <c r="BC74" s="7">
        <v>65</v>
      </c>
      <c r="BD74" s="7">
        <v>67</v>
      </c>
      <c r="BE74" s="7">
        <v>71</v>
      </c>
      <c r="BF74" s="7">
        <v>69.24</v>
      </c>
      <c r="BG74" s="7">
        <v>30</v>
      </c>
      <c r="BH74" s="7">
        <v>17</v>
      </c>
      <c r="BI74" s="7">
        <v>18</v>
      </c>
      <c r="BJ74" s="7">
        <v>6.84</v>
      </c>
      <c r="BK74" s="7">
        <v>2.28</v>
      </c>
      <c r="BL74" s="7">
        <v>4</v>
      </c>
      <c r="BM74" s="7">
        <v>2.32</v>
      </c>
      <c r="BN74" s="7">
        <v>0.8</v>
      </c>
      <c r="BO74" s="7">
        <v>0</v>
      </c>
      <c r="BP74" s="7">
        <v>1</v>
      </c>
      <c r="BQ74" s="7">
        <v>0</v>
      </c>
      <c r="BR74" s="7">
        <v>0</v>
      </c>
      <c r="BS74" s="7">
        <v>0.76</v>
      </c>
      <c r="BT74" s="7">
        <v>0</v>
      </c>
      <c r="BU74" s="7">
        <v>0</v>
      </c>
      <c r="BV74" s="7">
        <v>0</v>
      </c>
      <c r="BW74" s="7">
        <v>0</v>
      </c>
      <c r="BX74" s="7">
        <f t="shared" si="5"/>
        <v>718.84</v>
      </c>
    </row>
    <row r="75" spans="1:76" ht="12.75">
      <c r="A75" s="6">
        <v>71</v>
      </c>
      <c r="B75" s="6" t="s">
        <v>85</v>
      </c>
      <c r="C75" s="7">
        <v>0</v>
      </c>
      <c r="D75" s="7">
        <v>11.46</v>
      </c>
      <c r="E75" s="7">
        <v>7.23</v>
      </c>
      <c r="F75" s="7">
        <v>15.55</v>
      </c>
      <c r="G75" s="7">
        <v>13.75</v>
      </c>
      <c r="H75" s="7">
        <v>10.19</v>
      </c>
      <c r="I75" s="7">
        <v>19.81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4</v>
      </c>
      <c r="S75" s="7">
        <v>3</v>
      </c>
      <c r="T75" s="7">
        <v>1</v>
      </c>
      <c r="U75" s="7">
        <v>2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81.87</v>
      </c>
      <c r="AY75" s="7">
        <v>87.36</v>
      </c>
      <c r="AZ75" s="7">
        <v>86.49</v>
      </c>
      <c r="BA75" s="7">
        <v>86.28</v>
      </c>
      <c r="BB75" s="7">
        <v>89.95</v>
      </c>
      <c r="BC75" s="7">
        <v>80.05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12.2</v>
      </c>
      <c r="BL75" s="7">
        <v>6.69</v>
      </c>
      <c r="BM75" s="7">
        <v>0</v>
      </c>
      <c r="BN75" s="7">
        <v>1.11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f t="shared" si="5"/>
        <v>619.9900000000001</v>
      </c>
    </row>
    <row r="76" spans="1:76" ht="12.75">
      <c r="A76" s="6">
        <v>72</v>
      </c>
      <c r="B76" s="6" t="s">
        <v>86</v>
      </c>
      <c r="C76" s="7">
        <v>0</v>
      </c>
      <c r="D76" s="7">
        <v>4.23</v>
      </c>
      <c r="E76" s="7">
        <v>19.04</v>
      </c>
      <c r="F76" s="7">
        <v>12.69</v>
      </c>
      <c r="G76" s="7">
        <v>14.25</v>
      </c>
      <c r="H76" s="7">
        <v>11.69</v>
      </c>
      <c r="I76" s="7">
        <v>6.1</v>
      </c>
      <c r="J76" s="7">
        <v>14.24</v>
      </c>
      <c r="K76" s="7">
        <v>15.26</v>
      </c>
      <c r="L76" s="7">
        <v>8.64</v>
      </c>
      <c r="M76" s="7">
        <v>15.82</v>
      </c>
      <c r="N76" s="7">
        <v>10.39</v>
      </c>
      <c r="O76" s="7">
        <v>8.41</v>
      </c>
      <c r="P76" s="7">
        <v>7.57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6.63</v>
      </c>
      <c r="AT76" s="7">
        <v>6.14</v>
      </c>
      <c r="AU76" s="7">
        <v>4.47</v>
      </c>
      <c r="AV76" s="7">
        <v>6.3</v>
      </c>
      <c r="AW76" s="7">
        <v>0</v>
      </c>
      <c r="AX76" s="7">
        <v>68.6</v>
      </c>
      <c r="AY76" s="7">
        <v>76.19</v>
      </c>
      <c r="AZ76" s="7">
        <v>77.61</v>
      </c>
      <c r="BA76" s="7">
        <v>78.54</v>
      </c>
      <c r="BB76" s="7">
        <v>68.18</v>
      </c>
      <c r="BC76" s="7">
        <v>78.06</v>
      </c>
      <c r="BD76" s="7">
        <v>140.3</v>
      </c>
      <c r="BE76" s="7">
        <v>137.99</v>
      </c>
      <c r="BF76" s="7">
        <v>153.15</v>
      </c>
      <c r="BG76" s="7">
        <v>146.28</v>
      </c>
      <c r="BH76" s="7">
        <v>138.2</v>
      </c>
      <c r="BI76" s="7">
        <v>139.84</v>
      </c>
      <c r="BJ76" s="7">
        <v>117.42</v>
      </c>
      <c r="BK76" s="7">
        <v>3.34</v>
      </c>
      <c r="BL76" s="7">
        <v>1.11</v>
      </c>
      <c r="BM76" s="7">
        <v>2.23</v>
      </c>
      <c r="BN76" s="7">
        <v>2.23</v>
      </c>
      <c r="BO76" s="7">
        <v>0</v>
      </c>
      <c r="BP76" s="7">
        <v>0</v>
      </c>
      <c r="BQ76" s="7">
        <v>2.23</v>
      </c>
      <c r="BR76" s="7">
        <v>1.49</v>
      </c>
      <c r="BS76" s="7">
        <v>1</v>
      </c>
      <c r="BT76" s="7">
        <v>0.56</v>
      </c>
      <c r="BU76" s="7">
        <v>1.29</v>
      </c>
      <c r="BV76" s="7">
        <v>1.29</v>
      </c>
      <c r="BW76" s="7">
        <v>0</v>
      </c>
      <c r="BX76" s="7">
        <f t="shared" si="5"/>
        <v>1608.9999999999998</v>
      </c>
    </row>
    <row r="77" spans="1:76" ht="12.75">
      <c r="A77" s="6">
        <v>73</v>
      </c>
      <c r="B77" s="6" t="s">
        <v>87</v>
      </c>
      <c r="C77" s="7">
        <v>0</v>
      </c>
      <c r="D77" s="7">
        <v>3</v>
      </c>
      <c r="E77" s="7">
        <v>7</v>
      </c>
      <c r="F77" s="7">
        <v>11</v>
      </c>
      <c r="G77" s="7">
        <v>20</v>
      </c>
      <c r="H77" s="7">
        <v>24</v>
      </c>
      <c r="I77" s="7">
        <v>26</v>
      </c>
      <c r="J77" s="7">
        <v>35</v>
      </c>
      <c r="K77" s="7">
        <v>40</v>
      </c>
      <c r="L77" s="7">
        <v>42</v>
      </c>
      <c r="M77" s="7">
        <v>20</v>
      </c>
      <c r="N77" s="7">
        <v>15</v>
      </c>
      <c r="O77" s="7">
        <v>14</v>
      </c>
      <c r="P77" s="7">
        <v>15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51</v>
      </c>
      <c r="AY77" s="7">
        <v>47</v>
      </c>
      <c r="AZ77" s="7">
        <v>43</v>
      </c>
      <c r="BA77" s="7">
        <v>34</v>
      </c>
      <c r="BB77" s="7">
        <v>38</v>
      </c>
      <c r="BC77" s="7">
        <v>40</v>
      </c>
      <c r="BD77" s="7">
        <v>75</v>
      </c>
      <c r="BE77" s="7">
        <v>71</v>
      </c>
      <c r="BF77" s="7">
        <v>68</v>
      </c>
      <c r="BG77" s="7">
        <v>113</v>
      </c>
      <c r="BH77" s="7">
        <v>115</v>
      </c>
      <c r="BI77" s="7">
        <v>108</v>
      </c>
      <c r="BJ77" s="7">
        <v>100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f t="shared" si="5"/>
        <v>1175</v>
      </c>
    </row>
    <row r="78" spans="1:76" ht="12.75">
      <c r="A78" s="6">
        <v>74</v>
      </c>
      <c r="B78" s="6" t="s">
        <v>88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37.43</v>
      </c>
      <c r="BE78" s="7">
        <v>154.35</v>
      </c>
      <c r="BF78" s="7">
        <v>404.86</v>
      </c>
      <c r="BG78" s="7">
        <v>522.64</v>
      </c>
      <c r="BH78" s="7">
        <v>1108.91</v>
      </c>
      <c r="BI78" s="7">
        <v>1462.76</v>
      </c>
      <c r="BJ78" s="7">
        <v>2275.65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f t="shared" si="5"/>
        <v>5966.6</v>
      </c>
    </row>
    <row r="80" spans="2:76" ht="12.75">
      <c r="B80" s="6" t="s">
        <v>12</v>
      </c>
      <c r="C80" s="7">
        <f>SUM(C5:C78)</f>
        <v>14530.46</v>
      </c>
      <c r="D80" s="7">
        <f aca="true" t="shared" si="6" ref="D80:BO80">SUM(D5:D78)</f>
        <v>21427.750000000007</v>
      </c>
      <c r="E80" s="7">
        <f t="shared" si="6"/>
        <v>28515</v>
      </c>
      <c r="F80" s="7">
        <f t="shared" si="6"/>
        <v>36433.79000000001</v>
      </c>
      <c r="G80" s="7">
        <f t="shared" si="6"/>
        <v>46975.38000000001</v>
      </c>
      <c r="H80" s="7">
        <f t="shared" si="6"/>
        <v>45013.20999999999</v>
      </c>
      <c r="I80" s="7">
        <f t="shared" si="6"/>
        <v>47048.45</v>
      </c>
      <c r="J80" s="7">
        <f t="shared" si="6"/>
        <v>47745.759999999995</v>
      </c>
      <c r="K80" s="7">
        <f t="shared" si="6"/>
        <v>44542.49</v>
      </c>
      <c r="L80" s="7">
        <f t="shared" si="6"/>
        <v>41968.16</v>
      </c>
      <c r="M80" s="7">
        <f t="shared" si="6"/>
        <v>47612.12999999999</v>
      </c>
      <c r="N80" s="7">
        <f t="shared" si="6"/>
        <v>33592.55000000001</v>
      </c>
      <c r="O80" s="7">
        <f t="shared" si="6"/>
        <v>28337.109999999986</v>
      </c>
      <c r="P80" s="7">
        <f t="shared" si="6"/>
        <v>25175.190000000002</v>
      </c>
      <c r="Q80" s="7">
        <f t="shared" si="6"/>
        <v>3151.0999999999995</v>
      </c>
      <c r="R80" s="7">
        <f t="shared" si="6"/>
        <v>1424.4999999999998</v>
      </c>
      <c r="S80" s="7">
        <f t="shared" si="6"/>
        <v>1270.8199999999995</v>
      </c>
      <c r="T80" s="7">
        <f t="shared" si="6"/>
        <v>1182.0700000000002</v>
      </c>
      <c r="U80" s="7">
        <f t="shared" si="6"/>
        <v>1509.91</v>
      </c>
      <c r="V80" s="7">
        <f t="shared" si="6"/>
        <v>1234.6900000000003</v>
      </c>
      <c r="W80" s="7">
        <f t="shared" si="6"/>
        <v>1178.7399999999996</v>
      </c>
      <c r="X80" s="7">
        <f t="shared" si="6"/>
        <v>1245.38</v>
      </c>
      <c r="Y80" s="7">
        <f t="shared" si="6"/>
        <v>1260.5999999999997</v>
      </c>
      <c r="Z80" s="7">
        <f t="shared" si="6"/>
        <v>1463.4500000000003</v>
      </c>
      <c r="AA80" s="7">
        <f t="shared" si="6"/>
        <v>1736.96</v>
      </c>
      <c r="AB80" s="7">
        <f t="shared" si="6"/>
        <v>1275.28</v>
      </c>
      <c r="AC80" s="7">
        <f t="shared" si="6"/>
        <v>1126.98</v>
      </c>
      <c r="AD80" s="7">
        <f t="shared" si="6"/>
        <v>1641.3100000000002</v>
      </c>
      <c r="AE80" s="7">
        <f t="shared" si="6"/>
        <v>555.34</v>
      </c>
      <c r="AF80" s="7">
        <f t="shared" si="6"/>
        <v>324.74000000000007</v>
      </c>
      <c r="AG80" s="7">
        <f t="shared" si="6"/>
        <v>330.11</v>
      </c>
      <c r="AH80" s="7">
        <f t="shared" si="6"/>
        <v>398.2100000000002</v>
      </c>
      <c r="AI80" s="7">
        <f t="shared" si="6"/>
        <v>404.30999999999995</v>
      </c>
      <c r="AJ80" s="7">
        <f t="shared" si="6"/>
        <v>393.49000000000007</v>
      </c>
      <c r="AK80" s="7">
        <f t="shared" si="6"/>
        <v>405.74000000000007</v>
      </c>
      <c r="AL80" s="7">
        <f t="shared" si="6"/>
        <v>433.14000000000004</v>
      </c>
      <c r="AM80" s="7">
        <f t="shared" si="6"/>
        <v>470.07999999999987</v>
      </c>
      <c r="AN80" s="7">
        <f t="shared" si="6"/>
        <v>485.31999999999994</v>
      </c>
      <c r="AO80" s="7">
        <f t="shared" si="6"/>
        <v>548.1799999999998</v>
      </c>
      <c r="AP80" s="7">
        <f t="shared" si="6"/>
        <v>496.03000000000003</v>
      </c>
      <c r="AQ80" s="7">
        <f t="shared" si="6"/>
        <v>479.84999999999997</v>
      </c>
      <c r="AR80" s="7">
        <f t="shared" si="6"/>
        <v>799.0699999999998</v>
      </c>
      <c r="AS80" s="7">
        <f t="shared" si="6"/>
        <v>18371.87999999999</v>
      </c>
      <c r="AT80" s="7">
        <f t="shared" si="6"/>
        <v>16077.839999999998</v>
      </c>
      <c r="AU80" s="7">
        <f t="shared" si="6"/>
        <v>19385.73</v>
      </c>
      <c r="AV80" s="7">
        <f t="shared" si="6"/>
        <v>26127.55</v>
      </c>
      <c r="AW80" s="7">
        <f t="shared" si="6"/>
        <v>2958.780000000001</v>
      </c>
      <c r="AX80" s="7">
        <f t="shared" si="6"/>
        <v>151267.74999999994</v>
      </c>
      <c r="AY80" s="7">
        <f t="shared" si="6"/>
        <v>158994.41999999995</v>
      </c>
      <c r="AZ80" s="7">
        <f t="shared" si="6"/>
        <v>154283.7800000001</v>
      </c>
      <c r="BA80" s="7">
        <f t="shared" si="6"/>
        <v>152372.93000000002</v>
      </c>
      <c r="BB80" s="7">
        <f t="shared" si="6"/>
        <v>146810.91000000006</v>
      </c>
      <c r="BC80" s="7">
        <f t="shared" si="6"/>
        <v>146496.03000000003</v>
      </c>
      <c r="BD80" s="7">
        <f t="shared" si="6"/>
        <v>153560.99999999994</v>
      </c>
      <c r="BE80" s="7">
        <f t="shared" si="6"/>
        <v>159379.78999999998</v>
      </c>
      <c r="BF80" s="7">
        <f t="shared" si="6"/>
        <v>147488.29999999996</v>
      </c>
      <c r="BG80" s="7">
        <f t="shared" si="6"/>
        <v>160415.75000000003</v>
      </c>
      <c r="BH80" s="7">
        <f t="shared" si="6"/>
        <v>147058.88000000006</v>
      </c>
      <c r="BI80" s="7">
        <f t="shared" si="6"/>
        <v>135776.47</v>
      </c>
      <c r="BJ80" s="7">
        <f t="shared" si="6"/>
        <v>113198.26000000002</v>
      </c>
      <c r="BK80" s="7">
        <f t="shared" si="6"/>
        <v>28905.710000000006</v>
      </c>
      <c r="BL80" s="7">
        <f t="shared" si="6"/>
        <v>26438.24</v>
      </c>
      <c r="BM80" s="7">
        <f t="shared" si="6"/>
        <v>20956.68</v>
      </c>
      <c r="BN80" s="7">
        <f t="shared" si="6"/>
        <v>18022.18</v>
      </c>
      <c r="BO80" s="7">
        <f t="shared" si="6"/>
        <v>12943.35</v>
      </c>
      <c r="BP80" s="7">
        <f aca="true" t="shared" si="7" ref="BP80:BX80">SUM(BP5:BP78)</f>
        <v>11192.25</v>
      </c>
      <c r="BQ80" s="7">
        <f t="shared" si="7"/>
        <v>8040.050000000001</v>
      </c>
      <c r="BR80" s="7">
        <f t="shared" si="7"/>
        <v>9439.130000000003</v>
      </c>
      <c r="BS80" s="7">
        <f t="shared" si="7"/>
        <v>8415.06</v>
      </c>
      <c r="BT80" s="7">
        <f t="shared" si="7"/>
        <v>10028.679999999997</v>
      </c>
      <c r="BU80" s="7">
        <f t="shared" si="7"/>
        <v>7871.78</v>
      </c>
      <c r="BV80" s="7">
        <f t="shared" si="7"/>
        <v>7601.990000000002</v>
      </c>
      <c r="BW80" s="7">
        <f t="shared" si="7"/>
        <v>4734.719999999998</v>
      </c>
      <c r="BX80" s="7">
        <f t="shared" si="7"/>
        <v>2720758.699999999</v>
      </c>
    </row>
    <row r="82" ht="12.75">
      <c r="BX82" s="6" t="b">
        <f>BX80='Final FTE By Prog'!M80</f>
        <v>1</v>
      </c>
    </row>
  </sheetData>
  <sheetProtection sheet="1" objects="1" scenarios="1"/>
  <printOptions/>
  <pageMargins left="0.75" right="0.75" top="1" bottom="1" header="0.5" footer="0.5"/>
  <pageSetup fitToHeight="4" fitToWidth="2" horizontalDpi="300" verticalDpi="300" orientation="portrait" scale="65" r:id="rId1"/>
  <headerFooter alignWithMargins="0">
    <oddHeader>&amp;CFTE Forecast for 2006-07 by District by Program and Grade
as of 4/19/06</oddHeader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7" width="5.6640625" style="0" bestFit="1" customWidth="1"/>
  </cols>
  <sheetData>
    <row r="2" ht="15">
      <c r="B2" s="70">
        <f>COUNTIF(C5:Q80,FALSE)</f>
        <v>0</v>
      </c>
    </row>
    <row r="4" spans="1:17" ht="15">
      <c r="A4" s="6"/>
      <c r="B4" s="6" t="s">
        <v>1</v>
      </c>
      <c r="C4" s="9" t="s">
        <v>89</v>
      </c>
      <c r="D4" s="9" t="s">
        <v>90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 t="s">
        <v>12</v>
      </c>
    </row>
    <row r="5" spans="1:17" ht="15">
      <c r="A5" s="6">
        <v>1</v>
      </c>
      <c r="B5" s="6" t="s">
        <v>13</v>
      </c>
      <c r="C5" s="6" t="b">
        <f>SUMIF('Final FTE BGBP'!$C$3:$BW$3,C$4,'Final FTE BGBP'!$C5:$BW5)='Final FTE By Grade'!C5</f>
        <v>1</v>
      </c>
      <c r="D5" s="6" t="b">
        <f>SUMIF('Final FTE BGBP'!$C$3:$BW$3,D$4,'Final FTE BGBP'!$C5:$BW5)='Final FTE By Grade'!D5</f>
        <v>1</v>
      </c>
      <c r="E5" s="6" t="b">
        <f>SUMIF('Final FTE BGBP'!$C$3:$BW$3,E$4,'Final FTE BGBP'!$C5:$BW5)='Final FTE By Grade'!E5</f>
        <v>1</v>
      </c>
      <c r="F5" s="6" t="b">
        <f>SUMIF('Final FTE BGBP'!$C$3:$BW$3,F$4,'Final FTE BGBP'!$C5:$BW5)='Final FTE By Grade'!F5</f>
        <v>1</v>
      </c>
      <c r="G5" s="6" t="b">
        <f>SUMIF('Final FTE BGBP'!$C$3:$BW$3,G$4,'Final FTE BGBP'!$C5:$BW5)='Final FTE By Grade'!G5</f>
        <v>1</v>
      </c>
      <c r="H5" s="6" t="b">
        <f>SUMIF('Final FTE BGBP'!$C$3:$BW$3,H$4,'Final FTE BGBP'!$C5:$BW5)='Final FTE By Grade'!H5</f>
        <v>1</v>
      </c>
      <c r="I5" s="6" t="b">
        <f>SUMIF('Final FTE BGBP'!$C$3:$BW$3,I$4,'Final FTE BGBP'!$C5:$BW5)='Final FTE By Grade'!I5</f>
        <v>1</v>
      </c>
      <c r="J5" s="6" t="b">
        <f>SUMIF('Final FTE BGBP'!$C$3:$BW$3,J$4,'Final FTE BGBP'!$C5:$BW5)='Final FTE By Grade'!J5</f>
        <v>1</v>
      </c>
      <c r="K5" s="6" t="b">
        <f>SUMIF('Final FTE BGBP'!$C$3:$BW$3,K$4,'Final FTE BGBP'!$C5:$BW5)='Final FTE By Grade'!K5</f>
        <v>1</v>
      </c>
      <c r="L5" s="6" t="b">
        <f>SUMIF('Final FTE BGBP'!$C$3:$BW$3,L$4,'Final FTE BGBP'!$C5:$BW5)='Final FTE By Grade'!L5</f>
        <v>1</v>
      </c>
      <c r="M5" s="6" t="b">
        <f>SUMIF('Final FTE BGBP'!$C$3:$BW$3,M$4,'Final FTE BGBP'!$C5:$BW5)='Final FTE By Grade'!M5</f>
        <v>1</v>
      </c>
      <c r="N5" s="6" t="b">
        <f>SUMIF('Final FTE BGBP'!$C$3:$BW$3,N$4,'Final FTE BGBP'!$C5:$BW5)='Final FTE By Grade'!N5</f>
        <v>1</v>
      </c>
      <c r="O5" s="6" t="b">
        <f>SUMIF('Final FTE BGBP'!$C$3:$BW$3,O$4,'Final FTE BGBP'!$C5:$BW5)='Final FTE By Grade'!O5</f>
        <v>1</v>
      </c>
      <c r="P5" s="6" t="b">
        <f>SUMIF('Final FTE BGBP'!$C$3:$BW$3,P$4,'Final FTE BGBP'!$C5:$BW5)='Final FTE By Grade'!P5</f>
        <v>1</v>
      </c>
      <c r="Q5" s="6" t="b">
        <f>'Final FTE BGBP'!BX5='Final FTE By Grade'!Q5</f>
        <v>1</v>
      </c>
    </row>
    <row r="6" spans="1:17" ht="15">
      <c r="A6" s="6">
        <v>2</v>
      </c>
      <c r="B6" s="6" t="s">
        <v>14</v>
      </c>
      <c r="C6" s="6" t="b">
        <f>SUMIF('Final FTE BGBP'!$C$3:$BW$3,C$4,'Final FTE BGBP'!$C6:$BW6)='Final FTE By Grade'!C6</f>
        <v>1</v>
      </c>
      <c r="D6" s="6" t="b">
        <f>SUMIF('Final FTE BGBP'!$C$3:$BW$3,D$4,'Final FTE BGBP'!$C6:$BW6)='Final FTE By Grade'!D6</f>
        <v>1</v>
      </c>
      <c r="E6" s="6" t="b">
        <f>SUMIF('Final FTE BGBP'!$C$3:$BW$3,E$4,'Final FTE BGBP'!$C6:$BW6)='Final FTE By Grade'!E6</f>
        <v>1</v>
      </c>
      <c r="F6" s="6" t="b">
        <f>SUMIF('Final FTE BGBP'!$C$3:$BW$3,F$4,'Final FTE BGBP'!$C6:$BW6)='Final FTE By Grade'!F6</f>
        <v>1</v>
      </c>
      <c r="G6" s="6" t="b">
        <f>SUMIF('Final FTE BGBP'!$C$3:$BW$3,G$4,'Final FTE BGBP'!$C6:$BW6)='Final FTE By Grade'!G6</f>
        <v>1</v>
      </c>
      <c r="H6" s="6" t="b">
        <f>SUMIF('Final FTE BGBP'!$C$3:$BW$3,H$4,'Final FTE BGBP'!$C6:$BW6)='Final FTE By Grade'!H6</f>
        <v>1</v>
      </c>
      <c r="I6" s="6" t="b">
        <f>SUMIF('Final FTE BGBP'!$C$3:$BW$3,I$4,'Final FTE BGBP'!$C6:$BW6)='Final FTE By Grade'!I6</f>
        <v>1</v>
      </c>
      <c r="J6" s="6" t="b">
        <f>SUMIF('Final FTE BGBP'!$C$3:$BW$3,J$4,'Final FTE BGBP'!$C6:$BW6)='Final FTE By Grade'!J6</f>
        <v>1</v>
      </c>
      <c r="K6" s="6" t="b">
        <f>SUMIF('Final FTE BGBP'!$C$3:$BW$3,K$4,'Final FTE BGBP'!$C6:$BW6)='Final FTE By Grade'!K6</f>
        <v>1</v>
      </c>
      <c r="L6" s="6" t="b">
        <f>SUMIF('Final FTE BGBP'!$C$3:$BW$3,L$4,'Final FTE BGBP'!$C6:$BW6)='Final FTE By Grade'!L6</f>
        <v>1</v>
      </c>
      <c r="M6" s="6" t="b">
        <f>SUMIF('Final FTE BGBP'!$C$3:$BW$3,M$4,'Final FTE BGBP'!$C6:$BW6)='Final FTE By Grade'!M6</f>
        <v>1</v>
      </c>
      <c r="N6" s="6" t="b">
        <f>SUMIF('Final FTE BGBP'!$C$3:$BW$3,N$4,'Final FTE BGBP'!$C6:$BW6)='Final FTE By Grade'!N6</f>
        <v>1</v>
      </c>
      <c r="O6" s="6" t="b">
        <f>SUMIF('Final FTE BGBP'!$C$3:$BW$3,O$4,'Final FTE BGBP'!$C6:$BW6)='Final FTE By Grade'!O6</f>
        <v>1</v>
      </c>
      <c r="P6" s="6" t="b">
        <f>SUMIF('Final FTE BGBP'!$C$3:$BW$3,P$4,'Final FTE BGBP'!$C6:$BW6)='Final FTE By Grade'!P6</f>
        <v>1</v>
      </c>
      <c r="Q6" s="6" t="b">
        <f>'Final FTE BGBP'!BX6='Final FTE By Grade'!Q6</f>
        <v>1</v>
      </c>
    </row>
    <row r="7" spans="1:17" ht="15">
      <c r="A7" s="6">
        <v>3</v>
      </c>
      <c r="B7" s="6" t="s">
        <v>15</v>
      </c>
      <c r="C7" s="6" t="b">
        <f>SUMIF('Final FTE BGBP'!$C$3:$BW$3,C$4,'Final FTE BGBP'!$C7:$BW7)='Final FTE By Grade'!C7</f>
        <v>1</v>
      </c>
      <c r="D7" s="6" t="b">
        <f>SUMIF('Final FTE BGBP'!$C$3:$BW$3,D$4,'Final FTE BGBP'!$C7:$BW7)='Final FTE By Grade'!D7</f>
        <v>1</v>
      </c>
      <c r="E7" s="6" t="b">
        <f>SUMIF('Final FTE BGBP'!$C$3:$BW$3,E$4,'Final FTE BGBP'!$C7:$BW7)='Final FTE By Grade'!E7</f>
        <v>1</v>
      </c>
      <c r="F7" s="6" t="b">
        <f>SUMIF('Final FTE BGBP'!$C$3:$BW$3,F$4,'Final FTE BGBP'!$C7:$BW7)='Final FTE By Grade'!F7</f>
        <v>1</v>
      </c>
      <c r="G7" s="6" t="b">
        <f>SUMIF('Final FTE BGBP'!$C$3:$BW$3,G$4,'Final FTE BGBP'!$C7:$BW7)='Final FTE By Grade'!G7</f>
        <v>1</v>
      </c>
      <c r="H7" s="6" t="b">
        <f>SUMIF('Final FTE BGBP'!$C$3:$BW$3,H$4,'Final FTE BGBP'!$C7:$BW7)='Final FTE By Grade'!H7</f>
        <v>1</v>
      </c>
      <c r="I7" s="6" t="b">
        <f>SUMIF('Final FTE BGBP'!$C$3:$BW$3,I$4,'Final FTE BGBP'!$C7:$BW7)='Final FTE By Grade'!I7</f>
        <v>1</v>
      </c>
      <c r="J7" s="6" t="b">
        <f>SUMIF('Final FTE BGBP'!$C$3:$BW$3,J$4,'Final FTE BGBP'!$C7:$BW7)='Final FTE By Grade'!J7</f>
        <v>1</v>
      </c>
      <c r="K7" s="6" t="b">
        <f>SUMIF('Final FTE BGBP'!$C$3:$BW$3,K$4,'Final FTE BGBP'!$C7:$BW7)='Final FTE By Grade'!K7</f>
        <v>1</v>
      </c>
      <c r="L7" s="6" t="b">
        <f>SUMIF('Final FTE BGBP'!$C$3:$BW$3,L$4,'Final FTE BGBP'!$C7:$BW7)='Final FTE By Grade'!L7</f>
        <v>1</v>
      </c>
      <c r="M7" s="6" t="b">
        <f>SUMIF('Final FTE BGBP'!$C$3:$BW$3,M$4,'Final FTE BGBP'!$C7:$BW7)='Final FTE By Grade'!M7</f>
        <v>1</v>
      </c>
      <c r="N7" s="6" t="b">
        <f>SUMIF('Final FTE BGBP'!$C$3:$BW$3,N$4,'Final FTE BGBP'!$C7:$BW7)='Final FTE By Grade'!N7</f>
        <v>1</v>
      </c>
      <c r="O7" s="6" t="b">
        <f>SUMIF('Final FTE BGBP'!$C$3:$BW$3,O$4,'Final FTE BGBP'!$C7:$BW7)='Final FTE By Grade'!O7</f>
        <v>1</v>
      </c>
      <c r="P7" s="6" t="b">
        <f>SUMIF('Final FTE BGBP'!$C$3:$BW$3,P$4,'Final FTE BGBP'!$C7:$BW7)='Final FTE By Grade'!P7</f>
        <v>1</v>
      </c>
      <c r="Q7" s="6" t="b">
        <f>'Final FTE BGBP'!BX7='Final FTE By Grade'!Q7</f>
        <v>1</v>
      </c>
    </row>
    <row r="8" spans="1:17" ht="15">
      <c r="A8" s="6">
        <v>4</v>
      </c>
      <c r="B8" s="6" t="s">
        <v>16</v>
      </c>
      <c r="C8" s="6" t="b">
        <f>SUMIF('Final FTE BGBP'!$C$3:$BW$3,C$4,'Final FTE BGBP'!$C8:$BW8)='Final FTE By Grade'!C8</f>
        <v>1</v>
      </c>
      <c r="D8" s="6" t="b">
        <f>SUMIF('Final FTE BGBP'!$C$3:$BW$3,D$4,'Final FTE BGBP'!$C8:$BW8)='Final FTE By Grade'!D8</f>
        <v>1</v>
      </c>
      <c r="E8" s="6" t="b">
        <f>SUMIF('Final FTE BGBP'!$C$3:$BW$3,E$4,'Final FTE BGBP'!$C8:$BW8)='Final FTE By Grade'!E8</f>
        <v>1</v>
      </c>
      <c r="F8" s="6" t="b">
        <f>SUMIF('Final FTE BGBP'!$C$3:$BW$3,F$4,'Final FTE BGBP'!$C8:$BW8)='Final FTE By Grade'!F8</f>
        <v>1</v>
      </c>
      <c r="G8" s="6" t="b">
        <f>SUMIF('Final FTE BGBP'!$C$3:$BW$3,G$4,'Final FTE BGBP'!$C8:$BW8)='Final FTE By Grade'!G8</f>
        <v>1</v>
      </c>
      <c r="H8" s="6" t="b">
        <f>SUMIF('Final FTE BGBP'!$C$3:$BW$3,H$4,'Final FTE BGBP'!$C8:$BW8)='Final FTE By Grade'!H8</f>
        <v>1</v>
      </c>
      <c r="I8" s="6" t="b">
        <f>SUMIF('Final FTE BGBP'!$C$3:$BW$3,I$4,'Final FTE BGBP'!$C8:$BW8)='Final FTE By Grade'!I8</f>
        <v>1</v>
      </c>
      <c r="J8" s="6" t="b">
        <f>SUMIF('Final FTE BGBP'!$C$3:$BW$3,J$4,'Final FTE BGBP'!$C8:$BW8)='Final FTE By Grade'!J8</f>
        <v>1</v>
      </c>
      <c r="K8" s="6" t="b">
        <f>SUMIF('Final FTE BGBP'!$C$3:$BW$3,K$4,'Final FTE BGBP'!$C8:$BW8)='Final FTE By Grade'!K8</f>
        <v>1</v>
      </c>
      <c r="L8" s="6" t="b">
        <f>SUMIF('Final FTE BGBP'!$C$3:$BW$3,L$4,'Final FTE BGBP'!$C8:$BW8)='Final FTE By Grade'!L8</f>
        <v>1</v>
      </c>
      <c r="M8" s="6" t="b">
        <f>SUMIF('Final FTE BGBP'!$C$3:$BW$3,M$4,'Final FTE BGBP'!$C8:$BW8)='Final FTE By Grade'!M8</f>
        <v>1</v>
      </c>
      <c r="N8" s="6" t="b">
        <f>SUMIF('Final FTE BGBP'!$C$3:$BW$3,N$4,'Final FTE BGBP'!$C8:$BW8)='Final FTE By Grade'!N8</f>
        <v>1</v>
      </c>
      <c r="O8" s="6" t="b">
        <f>SUMIF('Final FTE BGBP'!$C$3:$BW$3,O$4,'Final FTE BGBP'!$C8:$BW8)='Final FTE By Grade'!O8</f>
        <v>1</v>
      </c>
      <c r="P8" s="6" t="b">
        <f>SUMIF('Final FTE BGBP'!$C$3:$BW$3,P$4,'Final FTE BGBP'!$C8:$BW8)='Final FTE By Grade'!P8</f>
        <v>1</v>
      </c>
      <c r="Q8" s="6" t="b">
        <f>'Final FTE BGBP'!BX8='Final FTE By Grade'!Q8</f>
        <v>1</v>
      </c>
    </row>
    <row r="9" spans="1:17" ht="15">
      <c r="A9" s="6">
        <v>5</v>
      </c>
      <c r="B9" s="6" t="s">
        <v>17</v>
      </c>
      <c r="C9" s="6" t="b">
        <f>SUMIF('Final FTE BGBP'!$C$3:$BW$3,C$4,'Final FTE BGBP'!$C9:$BW9)='Final FTE By Grade'!C9</f>
        <v>1</v>
      </c>
      <c r="D9" s="6" t="b">
        <f>SUMIF('Final FTE BGBP'!$C$3:$BW$3,D$4,'Final FTE BGBP'!$C9:$BW9)='Final FTE By Grade'!D9</f>
        <v>1</v>
      </c>
      <c r="E9" s="6" t="b">
        <f>SUMIF('Final FTE BGBP'!$C$3:$BW$3,E$4,'Final FTE BGBP'!$C9:$BW9)='Final FTE By Grade'!E9</f>
        <v>1</v>
      </c>
      <c r="F9" s="6" t="b">
        <f>SUMIF('Final FTE BGBP'!$C$3:$BW$3,F$4,'Final FTE BGBP'!$C9:$BW9)='Final FTE By Grade'!F9</f>
        <v>1</v>
      </c>
      <c r="G9" s="6" t="b">
        <f>SUMIF('Final FTE BGBP'!$C$3:$BW$3,G$4,'Final FTE BGBP'!$C9:$BW9)='Final FTE By Grade'!G9</f>
        <v>1</v>
      </c>
      <c r="H9" s="6" t="b">
        <f>SUMIF('Final FTE BGBP'!$C$3:$BW$3,H$4,'Final FTE BGBP'!$C9:$BW9)='Final FTE By Grade'!H9</f>
        <v>1</v>
      </c>
      <c r="I9" s="6" t="b">
        <f>SUMIF('Final FTE BGBP'!$C$3:$BW$3,I$4,'Final FTE BGBP'!$C9:$BW9)='Final FTE By Grade'!I9</f>
        <v>1</v>
      </c>
      <c r="J9" s="6" t="b">
        <f>SUMIF('Final FTE BGBP'!$C$3:$BW$3,J$4,'Final FTE BGBP'!$C9:$BW9)='Final FTE By Grade'!J9</f>
        <v>1</v>
      </c>
      <c r="K9" s="6" t="b">
        <f>SUMIF('Final FTE BGBP'!$C$3:$BW$3,K$4,'Final FTE BGBP'!$C9:$BW9)='Final FTE By Grade'!K9</f>
        <v>1</v>
      </c>
      <c r="L9" s="6" t="b">
        <f>SUMIF('Final FTE BGBP'!$C$3:$BW$3,L$4,'Final FTE BGBP'!$C9:$BW9)='Final FTE By Grade'!L9</f>
        <v>1</v>
      </c>
      <c r="M9" s="6" t="b">
        <f>SUMIF('Final FTE BGBP'!$C$3:$BW$3,M$4,'Final FTE BGBP'!$C9:$BW9)='Final FTE By Grade'!M9</f>
        <v>1</v>
      </c>
      <c r="N9" s="6" t="b">
        <f>SUMIF('Final FTE BGBP'!$C$3:$BW$3,N$4,'Final FTE BGBP'!$C9:$BW9)='Final FTE By Grade'!N9</f>
        <v>1</v>
      </c>
      <c r="O9" s="6" t="b">
        <f>SUMIF('Final FTE BGBP'!$C$3:$BW$3,O$4,'Final FTE BGBP'!$C9:$BW9)='Final FTE By Grade'!O9</f>
        <v>1</v>
      </c>
      <c r="P9" s="6" t="b">
        <f>SUMIF('Final FTE BGBP'!$C$3:$BW$3,P$4,'Final FTE BGBP'!$C9:$BW9)='Final FTE By Grade'!P9</f>
        <v>1</v>
      </c>
      <c r="Q9" s="6" t="b">
        <f>'Final FTE BGBP'!BX9='Final FTE By Grade'!Q9</f>
        <v>1</v>
      </c>
    </row>
    <row r="10" spans="1:17" ht="15">
      <c r="A10" s="6">
        <v>6</v>
      </c>
      <c r="B10" s="6" t="s">
        <v>18</v>
      </c>
      <c r="C10" s="6" t="b">
        <f>SUMIF('Final FTE BGBP'!$C$3:$BW$3,C$4,'Final FTE BGBP'!$C10:$BW10)='Final FTE By Grade'!C10</f>
        <v>1</v>
      </c>
      <c r="D10" s="6" t="b">
        <f>SUMIF('Final FTE BGBP'!$C$3:$BW$3,D$4,'Final FTE BGBP'!$C10:$BW10)='Final FTE By Grade'!D10</f>
        <v>1</v>
      </c>
      <c r="E10" s="6" t="b">
        <f>SUMIF('Final FTE BGBP'!$C$3:$BW$3,E$4,'Final FTE BGBP'!$C10:$BW10)='Final FTE By Grade'!E10</f>
        <v>1</v>
      </c>
      <c r="F10" s="6" t="b">
        <f>SUMIF('Final FTE BGBP'!$C$3:$BW$3,F$4,'Final FTE BGBP'!$C10:$BW10)='Final FTE By Grade'!F10</f>
        <v>1</v>
      </c>
      <c r="G10" s="6" t="b">
        <f>SUMIF('Final FTE BGBP'!$C$3:$BW$3,G$4,'Final FTE BGBP'!$C10:$BW10)='Final FTE By Grade'!G10</f>
        <v>1</v>
      </c>
      <c r="H10" s="6" t="b">
        <f>SUMIF('Final FTE BGBP'!$C$3:$BW$3,H$4,'Final FTE BGBP'!$C10:$BW10)='Final FTE By Grade'!H10</f>
        <v>1</v>
      </c>
      <c r="I10" s="6" t="b">
        <f>SUMIF('Final FTE BGBP'!$C$3:$BW$3,I$4,'Final FTE BGBP'!$C10:$BW10)='Final FTE By Grade'!I10</f>
        <v>1</v>
      </c>
      <c r="J10" s="6" t="b">
        <f>SUMIF('Final FTE BGBP'!$C$3:$BW$3,J$4,'Final FTE BGBP'!$C10:$BW10)='Final FTE By Grade'!J10</f>
        <v>1</v>
      </c>
      <c r="K10" s="6" t="b">
        <f>SUMIF('Final FTE BGBP'!$C$3:$BW$3,K$4,'Final FTE BGBP'!$C10:$BW10)='Final FTE By Grade'!K10</f>
        <v>1</v>
      </c>
      <c r="L10" s="6" t="b">
        <f>SUMIF('Final FTE BGBP'!$C$3:$BW$3,L$4,'Final FTE BGBP'!$C10:$BW10)='Final FTE By Grade'!L10</f>
        <v>1</v>
      </c>
      <c r="M10" s="6" t="b">
        <f>SUMIF('Final FTE BGBP'!$C$3:$BW$3,M$4,'Final FTE BGBP'!$C10:$BW10)='Final FTE By Grade'!M10</f>
        <v>1</v>
      </c>
      <c r="N10" s="6" t="b">
        <f>SUMIF('Final FTE BGBP'!$C$3:$BW$3,N$4,'Final FTE BGBP'!$C10:$BW10)='Final FTE By Grade'!N10</f>
        <v>1</v>
      </c>
      <c r="O10" s="6" t="b">
        <f>SUMIF('Final FTE BGBP'!$C$3:$BW$3,O$4,'Final FTE BGBP'!$C10:$BW10)='Final FTE By Grade'!O10</f>
        <v>1</v>
      </c>
      <c r="P10" s="6" t="b">
        <f>SUMIF('Final FTE BGBP'!$C$3:$BW$3,P$4,'Final FTE BGBP'!$C10:$BW10)='Final FTE By Grade'!P10</f>
        <v>1</v>
      </c>
      <c r="Q10" s="6" t="b">
        <f>'Final FTE BGBP'!BX10='Final FTE By Grade'!Q10</f>
        <v>1</v>
      </c>
    </row>
    <row r="11" spans="1:17" ht="15">
      <c r="A11" s="6">
        <v>7</v>
      </c>
      <c r="B11" s="6" t="s">
        <v>19</v>
      </c>
      <c r="C11" s="6" t="b">
        <f>SUMIF('Final FTE BGBP'!$C$3:$BW$3,C$4,'Final FTE BGBP'!$C11:$BW11)='Final FTE By Grade'!C11</f>
        <v>1</v>
      </c>
      <c r="D11" s="6" t="b">
        <f>SUMIF('Final FTE BGBP'!$C$3:$BW$3,D$4,'Final FTE BGBP'!$C11:$BW11)='Final FTE By Grade'!D11</f>
        <v>1</v>
      </c>
      <c r="E11" s="6" t="b">
        <f>SUMIF('Final FTE BGBP'!$C$3:$BW$3,E$4,'Final FTE BGBP'!$C11:$BW11)='Final FTE By Grade'!E11</f>
        <v>1</v>
      </c>
      <c r="F11" s="6" t="b">
        <f>SUMIF('Final FTE BGBP'!$C$3:$BW$3,F$4,'Final FTE BGBP'!$C11:$BW11)='Final FTE By Grade'!F11</f>
        <v>1</v>
      </c>
      <c r="G11" s="6" t="b">
        <f>SUMIF('Final FTE BGBP'!$C$3:$BW$3,G$4,'Final FTE BGBP'!$C11:$BW11)='Final FTE By Grade'!G11</f>
        <v>1</v>
      </c>
      <c r="H11" s="6" t="b">
        <f>SUMIF('Final FTE BGBP'!$C$3:$BW$3,H$4,'Final FTE BGBP'!$C11:$BW11)='Final FTE By Grade'!H11</f>
        <v>1</v>
      </c>
      <c r="I11" s="6" t="b">
        <f>SUMIF('Final FTE BGBP'!$C$3:$BW$3,I$4,'Final FTE BGBP'!$C11:$BW11)='Final FTE By Grade'!I11</f>
        <v>1</v>
      </c>
      <c r="J11" s="6" t="b">
        <f>SUMIF('Final FTE BGBP'!$C$3:$BW$3,J$4,'Final FTE BGBP'!$C11:$BW11)='Final FTE By Grade'!J11</f>
        <v>1</v>
      </c>
      <c r="K11" s="6" t="b">
        <f>SUMIF('Final FTE BGBP'!$C$3:$BW$3,K$4,'Final FTE BGBP'!$C11:$BW11)='Final FTE By Grade'!K11</f>
        <v>1</v>
      </c>
      <c r="L11" s="6" t="b">
        <f>SUMIF('Final FTE BGBP'!$C$3:$BW$3,L$4,'Final FTE BGBP'!$C11:$BW11)='Final FTE By Grade'!L11</f>
        <v>1</v>
      </c>
      <c r="M11" s="6" t="b">
        <f>SUMIF('Final FTE BGBP'!$C$3:$BW$3,M$4,'Final FTE BGBP'!$C11:$BW11)='Final FTE By Grade'!M11</f>
        <v>1</v>
      </c>
      <c r="N11" s="6" t="b">
        <f>SUMIF('Final FTE BGBP'!$C$3:$BW$3,N$4,'Final FTE BGBP'!$C11:$BW11)='Final FTE By Grade'!N11</f>
        <v>1</v>
      </c>
      <c r="O11" s="6" t="b">
        <f>SUMIF('Final FTE BGBP'!$C$3:$BW$3,O$4,'Final FTE BGBP'!$C11:$BW11)='Final FTE By Grade'!O11</f>
        <v>1</v>
      </c>
      <c r="P11" s="6" t="b">
        <f>SUMIF('Final FTE BGBP'!$C$3:$BW$3,P$4,'Final FTE BGBP'!$C11:$BW11)='Final FTE By Grade'!P11</f>
        <v>1</v>
      </c>
      <c r="Q11" s="6" t="b">
        <f>'Final FTE BGBP'!BX11='Final FTE By Grade'!Q11</f>
        <v>1</v>
      </c>
    </row>
    <row r="12" spans="1:17" ht="15">
      <c r="A12" s="6">
        <v>8</v>
      </c>
      <c r="B12" s="6" t="s">
        <v>20</v>
      </c>
      <c r="C12" s="6" t="b">
        <f>SUMIF('Final FTE BGBP'!$C$3:$BW$3,C$4,'Final FTE BGBP'!$C12:$BW12)='Final FTE By Grade'!C12</f>
        <v>1</v>
      </c>
      <c r="D12" s="6" t="b">
        <f>SUMIF('Final FTE BGBP'!$C$3:$BW$3,D$4,'Final FTE BGBP'!$C12:$BW12)='Final FTE By Grade'!D12</f>
        <v>1</v>
      </c>
      <c r="E12" s="6" t="b">
        <f>SUMIF('Final FTE BGBP'!$C$3:$BW$3,E$4,'Final FTE BGBP'!$C12:$BW12)='Final FTE By Grade'!E12</f>
        <v>1</v>
      </c>
      <c r="F12" s="6" t="b">
        <f>SUMIF('Final FTE BGBP'!$C$3:$BW$3,F$4,'Final FTE BGBP'!$C12:$BW12)='Final FTE By Grade'!F12</f>
        <v>1</v>
      </c>
      <c r="G12" s="6" t="b">
        <f>SUMIF('Final FTE BGBP'!$C$3:$BW$3,G$4,'Final FTE BGBP'!$C12:$BW12)='Final FTE By Grade'!G12</f>
        <v>1</v>
      </c>
      <c r="H12" s="6" t="b">
        <f>SUMIF('Final FTE BGBP'!$C$3:$BW$3,H$4,'Final FTE BGBP'!$C12:$BW12)='Final FTE By Grade'!H12</f>
        <v>1</v>
      </c>
      <c r="I12" s="6" t="b">
        <f>SUMIF('Final FTE BGBP'!$C$3:$BW$3,I$4,'Final FTE BGBP'!$C12:$BW12)='Final FTE By Grade'!I12</f>
        <v>1</v>
      </c>
      <c r="J12" s="6" t="b">
        <f>SUMIF('Final FTE BGBP'!$C$3:$BW$3,J$4,'Final FTE BGBP'!$C12:$BW12)='Final FTE By Grade'!J12</f>
        <v>1</v>
      </c>
      <c r="K12" s="6" t="b">
        <f>SUMIF('Final FTE BGBP'!$C$3:$BW$3,K$4,'Final FTE BGBP'!$C12:$BW12)='Final FTE By Grade'!K12</f>
        <v>1</v>
      </c>
      <c r="L12" s="6" t="b">
        <f>SUMIF('Final FTE BGBP'!$C$3:$BW$3,L$4,'Final FTE BGBP'!$C12:$BW12)='Final FTE By Grade'!L12</f>
        <v>1</v>
      </c>
      <c r="M12" s="6" t="b">
        <f>SUMIF('Final FTE BGBP'!$C$3:$BW$3,M$4,'Final FTE BGBP'!$C12:$BW12)='Final FTE By Grade'!M12</f>
        <v>1</v>
      </c>
      <c r="N12" s="6" t="b">
        <f>SUMIF('Final FTE BGBP'!$C$3:$BW$3,N$4,'Final FTE BGBP'!$C12:$BW12)='Final FTE By Grade'!N12</f>
        <v>1</v>
      </c>
      <c r="O12" s="6" t="b">
        <f>SUMIF('Final FTE BGBP'!$C$3:$BW$3,O$4,'Final FTE BGBP'!$C12:$BW12)='Final FTE By Grade'!O12</f>
        <v>1</v>
      </c>
      <c r="P12" s="6" t="b">
        <f>SUMIF('Final FTE BGBP'!$C$3:$BW$3,P$4,'Final FTE BGBP'!$C12:$BW12)='Final FTE By Grade'!P12</f>
        <v>1</v>
      </c>
      <c r="Q12" s="6" t="b">
        <f>'Final FTE BGBP'!BX12='Final FTE By Grade'!Q12</f>
        <v>1</v>
      </c>
    </row>
    <row r="13" spans="1:17" ht="15">
      <c r="A13" s="6">
        <v>9</v>
      </c>
      <c r="B13" s="6" t="s">
        <v>21</v>
      </c>
      <c r="C13" s="6" t="b">
        <f>SUMIF('Final FTE BGBP'!$C$3:$BW$3,C$4,'Final FTE BGBP'!$C13:$BW13)='Final FTE By Grade'!C13</f>
        <v>1</v>
      </c>
      <c r="D13" s="6" t="b">
        <f>SUMIF('Final FTE BGBP'!$C$3:$BW$3,D$4,'Final FTE BGBP'!$C13:$BW13)='Final FTE By Grade'!D13</f>
        <v>1</v>
      </c>
      <c r="E13" s="6" t="b">
        <f>SUMIF('Final FTE BGBP'!$C$3:$BW$3,E$4,'Final FTE BGBP'!$C13:$BW13)='Final FTE By Grade'!E13</f>
        <v>1</v>
      </c>
      <c r="F13" s="6" t="b">
        <f>SUMIF('Final FTE BGBP'!$C$3:$BW$3,F$4,'Final FTE BGBP'!$C13:$BW13)='Final FTE By Grade'!F13</f>
        <v>1</v>
      </c>
      <c r="G13" s="6" t="b">
        <f>SUMIF('Final FTE BGBP'!$C$3:$BW$3,G$4,'Final FTE BGBP'!$C13:$BW13)='Final FTE By Grade'!G13</f>
        <v>1</v>
      </c>
      <c r="H13" s="6" t="b">
        <f>SUMIF('Final FTE BGBP'!$C$3:$BW$3,H$4,'Final FTE BGBP'!$C13:$BW13)='Final FTE By Grade'!H13</f>
        <v>1</v>
      </c>
      <c r="I13" s="6" t="b">
        <f>SUMIF('Final FTE BGBP'!$C$3:$BW$3,I$4,'Final FTE BGBP'!$C13:$BW13)='Final FTE By Grade'!I13</f>
        <v>1</v>
      </c>
      <c r="J13" s="6" t="b">
        <f>SUMIF('Final FTE BGBP'!$C$3:$BW$3,J$4,'Final FTE BGBP'!$C13:$BW13)='Final FTE By Grade'!J13</f>
        <v>1</v>
      </c>
      <c r="K13" s="6" t="b">
        <f>SUMIF('Final FTE BGBP'!$C$3:$BW$3,K$4,'Final FTE BGBP'!$C13:$BW13)='Final FTE By Grade'!K13</f>
        <v>1</v>
      </c>
      <c r="L13" s="6" t="b">
        <f>SUMIF('Final FTE BGBP'!$C$3:$BW$3,L$4,'Final FTE BGBP'!$C13:$BW13)='Final FTE By Grade'!L13</f>
        <v>1</v>
      </c>
      <c r="M13" s="6" t="b">
        <f>SUMIF('Final FTE BGBP'!$C$3:$BW$3,M$4,'Final FTE BGBP'!$C13:$BW13)='Final FTE By Grade'!M13</f>
        <v>1</v>
      </c>
      <c r="N13" s="6" t="b">
        <f>SUMIF('Final FTE BGBP'!$C$3:$BW$3,N$4,'Final FTE BGBP'!$C13:$BW13)='Final FTE By Grade'!N13</f>
        <v>1</v>
      </c>
      <c r="O13" s="6" t="b">
        <f>SUMIF('Final FTE BGBP'!$C$3:$BW$3,O$4,'Final FTE BGBP'!$C13:$BW13)='Final FTE By Grade'!O13</f>
        <v>1</v>
      </c>
      <c r="P13" s="6" t="b">
        <f>SUMIF('Final FTE BGBP'!$C$3:$BW$3,P$4,'Final FTE BGBP'!$C13:$BW13)='Final FTE By Grade'!P13</f>
        <v>1</v>
      </c>
      <c r="Q13" s="6" t="b">
        <f>'Final FTE BGBP'!BX13='Final FTE By Grade'!Q13</f>
        <v>1</v>
      </c>
    </row>
    <row r="14" spans="1:17" ht="15">
      <c r="A14" s="6">
        <v>10</v>
      </c>
      <c r="B14" s="6" t="s">
        <v>22</v>
      </c>
      <c r="C14" s="6" t="b">
        <f>SUMIF('Final FTE BGBP'!$C$3:$BW$3,C$4,'Final FTE BGBP'!$C14:$BW14)='Final FTE By Grade'!C14</f>
        <v>1</v>
      </c>
      <c r="D14" s="6" t="b">
        <f>SUMIF('Final FTE BGBP'!$C$3:$BW$3,D$4,'Final FTE BGBP'!$C14:$BW14)='Final FTE By Grade'!D14</f>
        <v>1</v>
      </c>
      <c r="E14" s="6" t="b">
        <f>SUMIF('Final FTE BGBP'!$C$3:$BW$3,E$4,'Final FTE BGBP'!$C14:$BW14)='Final FTE By Grade'!E14</f>
        <v>1</v>
      </c>
      <c r="F14" s="6" t="b">
        <f>SUMIF('Final FTE BGBP'!$C$3:$BW$3,F$4,'Final FTE BGBP'!$C14:$BW14)='Final FTE By Grade'!F14</f>
        <v>1</v>
      </c>
      <c r="G14" s="6" t="b">
        <f>SUMIF('Final FTE BGBP'!$C$3:$BW$3,G$4,'Final FTE BGBP'!$C14:$BW14)='Final FTE By Grade'!G14</f>
        <v>1</v>
      </c>
      <c r="H14" s="6" t="b">
        <f>SUMIF('Final FTE BGBP'!$C$3:$BW$3,H$4,'Final FTE BGBP'!$C14:$BW14)='Final FTE By Grade'!H14</f>
        <v>1</v>
      </c>
      <c r="I14" s="6" t="b">
        <f>SUMIF('Final FTE BGBP'!$C$3:$BW$3,I$4,'Final FTE BGBP'!$C14:$BW14)='Final FTE By Grade'!I14</f>
        <v>1</v>
      </c>
      <c r="J14" s="6" t="b">
        <f>SUMIF('Final FTE BGBP'!$C$3:$BW$3,J$4,'Final FTE BGBP'!$C14:$BW14)='Final FTE By Grade'!J14</f>
        <v>1</v>
      </c>
      <c r="K14" s="6" t="b">
        <f>SUMIF('Final FTE BGBP'!$C$3:$BW$3,K$4,'Final FTE BGBP'!$C14:$BW14)='Final FTE By Grade'!K14</f>
        <v>1</v>
      </c>
      <c r="L14" s="6" t="b">
        <f>SUMIF('Final FTE BGBP'!$C$3:$BW$3,L$4,'Final FTE BGBP'!$C14:$BW14)='Final FTE By Grade'!L14</f>
        <v>1</v>
      </c>
      <c r="M14" s="6" t="b">
        <f>SUMIF('Final FTE BGBP'!$C$3:$BW$3,M$4,'Final FTE BGBP'!$C14:$BW14)='Final FTE By Grade'!M14</f>
        <v>1</v>
      </c>
      <c r="N14" s="6" t="b">
        <f>SUMIF('Final FTE BGBP'!$C$3:$BW$3,N$4,'Final FTE BGBP'!$C14:$BW14)='Final FTE By Grade'!N14</f>
        <v>1</v>
      </c>
      <c r="O14" s="6" t="b">
        <f>SUMIF('Final FTE BGBP'!$C$3:$BW$3,O$4,'Final FTE BGBP'!$C14:$BW14)='Final FTE By Grade'!O14</f>
        <v>1</v>
      </c>
      <c r="P14" s="6" t="b">
        <f>SUMIF('Final FTE BGBP'!$C$3:$BW$3,P$4,'Final FTE BGBP'!$C14:$BW14)='Final FTE By Grade'!P14</f>
        <v>1</v>
      </c>
      <c r="Q14" s="6" t="b">
        <f>'Final FTE BGBP'!BX14='Final FTE By Grade'!Q14</f>
        <v>1</v>
      </c>
    </row>
    <row r="15" spans="1:17" ht="15">
      <c r="A15" s="6">
        <v>11</v>
      </c>
      <c r="B15" s="6" t="s">
        <v>23</v>
      </c>
      <c r="C15" s="6" t="b">
        <f>SUMIF('Final FTE BGBP'!$C$3:$BW$3,C$4,'Final FTE BGBP'!$C15:$BW15)='Final FTE By Grade'!C15</f>
        <v>1</v>
      </c>
      <c r="D15" s="6" t="b">
        <f>SUMIF('Final FTE BGBP'!$C$3:$BW$3,D$4,'Final FTE BGBP'!$C15:$BW15)='Final FTE By Grade'!D15</f>
        <v>1</v>
      </c>
      <c r="E15" s="6" t="b">
        <f>SUMIF('Final FTE BGBP'!$C$3:$BW$3,E$4,'Final FTE BGBP'!$C15:$BW15)='Final FTE By Grade'!E15</f>
        <v>1</v>
      </c>
      <c r="F15" s="6" t="b">
        <f>SUMIF('Final FTE BGBP'!$C$3:$BW$3,F$4,'Final FTE BGBP'!$C15:$BW15)='Final FTE By Grade'!F15</f>
        <v>1</v>
      </c>
      <c r="G15" s="6" t="b">
        <f>SUMIF('Final FTE BGBP'!$C$3:$BW$3,G$4,'Final FTE BGBP'!$C15:$BW15)='Final FTE By Grade'!G15</f>
        <v>1</v>
      </c>
      <c r="H15" s="6" t="b">
        <f>SUMIF('Final FTE BGBP'!$C$3:$BW$3,H$4,'Final FTE BGBP'!$C15:$BW15)='Final FTE By Grade'!H15</f>
        <v>1</v>
      </c>
      <c r="I15" s="6" t="b">
        <f>SUMIF('Final FTE BGBP'!$C$3:$BW$3,I$4,'Final FTE BGBP'!$C15:$BW15)='Final FTE By Grade'!I15</f>
        <v>1</v>
      </c>
      <c r="J15" s="6" t="b">
        <f>SUMIF('Final FTE BGBP'!$C$3:$BW$3,J$4,'Final FTE BGBP'!$C15:$BW15)='Final FTE By Grade'!J15</f>
        <v>1</v>
      </c>
      <c r="K15" s="6" t="b">
        <f>SUMIF('Final FTE BGBP'!$C$3:$BW$3,K$4,'Final FTE BGBP'!$C15:$BW15)='Final FTE By Grade'!K15</f>
        <v>1</v>
      </c>
      <c r="L15" s="6" t="b">
        <f>SUMIF('Final FTE BGBP'!$C$3:$BW$3,L$4,'Final FTE BGBP'!$C15:$BW15)='Final FTE By Grade'!L15</f>
        <v>1</v>
      </c>
      <c r="M15" s="6" t="b">
        <f>SUMIF('Final FTE BGBP'!$C$3:$BW$3,M$4,'Final FTE BGBP'!$C15:$BW15)='Final FTE By Grade'!M15</f>
        <v>1</v>
      </c>
      <c r="N15" s="6" t="b">
        <f>SUMIF('Final FTE BGBP'!$C$3:$BW$3,N$4,'Final FTE BGBP'!$C15:$BW15)='Final FTE By Grade'!N15</f>
        <v>1</v>
      </c>
      <c r="O15" s="6" t="b">
        <f>SUMIF('Final FTE BGBP'!$C$3:$BW$3,O$4,'Final FTE BGBP'!$C15:$BW15)='Final FTE By Grade'!O15</f>
        <v>1</v>
      </c>
      <c r="P15" s="6" t="b">
        <f>SUMIF('Final FTE BGBP'!$C$3:$BW$3,P$4,'Final FTE BGBP'!$C15:$BW15)='Final FTE By Grade'!P15</f>
        <v>1</v>
      </c>
      <c r="Q15" s="6" t="b">
        <f>'Final FTE BGBP'!BX15='Final FTE By Grade'!Q15</f>
        <v>1</v>
      </c>
    </row>
    <row r="16" spans="1:17" ht="15">
      <c r="A16" s="6">
        <v>12</v>
      </c>
      <c r="B16" s="6" t="s">
        <v>24</v>
      </c>
      <c r="C16" s="6" t="b">
        <f>SUMIF('Final FTE BGBP'!$C$3:$BW$3,C$4,'Final FTE BGBP'!$C16:$BW16)='Final FTE By Grade'!C16</f>
        <v>1</v>
      </c>
      <c r="D16" s="6" t="b">
        <f>SUMIF('Final FTE BGBP'!$C$3:$BW$3,D$4,'Final FTE BGBP'!$C16:$BW16)='Final FTE By Grade'!D16</f>
        <v>1</v>
      </c>
      <c r="E16" s="6" t="b">
        <f>SUMIF('Final FTE BGBP'!$C$3:$BW$3,E$4,'Final FTE BGBP'!$C16:$BW16)='Final FTE By Grade'!E16</f>
        <v>1</v>
      </c>
      <c r="F16" s="6" t="b">
        <f>SUMIF('Final FTE BGBP'!$C$3:$BW$3,F$4,'Final FTE BGBP'!$C16:$BW16)='Final FTE By Grade'!F16</f>
        <v>1</v>
      </c>
      <c r="G16" s="6" t="b">
        <f>SUMIF('Final FTE BGBP'!$C$3:$BW$3,G$4,'Final FTE BGBP'!$C16:$BW16)='Final FTE By Grade'!G16</f>
        <v>1</v>
      </c>
      <c r="H16" s="6" t="b">
        <f>SUMIF('Final FTE BGBP'!$C$3:$BW$3,H$4,'Final FTE BGBP'!$C16:$BW16)='Final FTE By Grade'!H16</f>
        <v>1</v>
      </c>
      <c r="I16" s="6" t="b">
        <f>SUMIF('Final FTE BGBP'!$C$3:$BW$3,I$4,'Final FTE BGBP'!$C16:$BW16)='Final FTE By Grade'!I16</f>
        <v>1</v>
      </c>
      <c r="J16" s="6" t="b">
        <f>SUMIF('Final FTE BGBP'!$C$3:$BW$3,J$4,'Final FTE BGBP'!$C16:$BW16)='Final FTE By Grade'!J16</f>
        <v>1</v>
      </c>
      <c r="K16" s="6" t="b">
        <f>SUMIF('Final FTE BGBP'!$C$3:$BW$3,K$4,'Final FTE BGBP'!$C16:$BW16)='Final FTE By Grade'!K16</f>
        <v>1</v>
      </c>
      <c r="L16" s="6" t="b">
        <f>SUMIF('Final FTE BGBP'!$C$3:$BW$3,L$4,'Final FTE BGBP'!$C16:$BW16)='Final FTE By Grade'!L16</f>
        <v>1</v>
      </c>
      <c r="M16" s="6" t="b">
        <f>SUMIF('Final FTE BGBP'!$C$3:$BW$3,M$4,'Final FTE BGBP'!$C16:$BW16)='Final FTE By Grade'!M16</f>
        <v>1</v>
      </c>
      <c r="N16" s="6" t="b">
        <f>SUMIF('Final FTE BGBP'!$C$3:$BW$3,N$4,'Final FTE BGBP'!$C16:$BW16)='Final FTE By Grade'!N16</f>
        <v>1</v>
      </c>
      <c r="O16" s="6" t="b">
        <f>SUMIF('Final FTE BGBP'!$C$3:$BW$3,O$4,'Final FTE BGBP'!$C16:$BW16)='Final FTE By Grade'!O16</f>
        <v>1</v>
      </c>
      <c r="P16" s="6" t="b">
        <f>SUMIF('Final FTE BGBP'!$C$3:$BW$3,P$4,'Final FTE BGBP'!$C16:$BW16)='Final FTE By Grade'!P16</f>
        <v>1</v>
      </c>
      <c r="Q16" s="6" t="b">
        <f>'Final FTE BGBP'!BX16='Final FTE By Grade'!Q16</f>
        <v>1</v>
      </c>
    </row>
    <row r="17" spans="1:17" ht="15">
      <c r="A17" s="6">
        <v>13</v>
      </c>
      <c r="B17" s="54" t="s">
        <v>25</v>
      </c>
      <c r="C17" s="6" t="b">
        <f>SUMIF('Final FTE BGBP'!$C$3:$BW$3,C$4,'Final FTE BGBP'!$C17:$BW17)='Final FTE By Grade'!C17</f>
        <v>1</v>
      </c>
      <c r="D17" s="6" t="b">
        <f>SUMIF('Final FTE BGBP'!$C$3:$BW$3,D$4,'Final FTE BGBP'!$C17:$BW17)='Final FTE By Grade'!D17</f>
        <v>1</v>
      </c>
      <c r="E17" s="6" t="b">
        <f>SUMIF('Final FTE BGBP'!$C$3:$BW$3,E$4,'Final FTE BGBP'!$C17:$BW17)='Final FTE By Grade'!E17</f>
        <v>1</v>
      </c>
      <c r="F17" s="6" t="b">
        <f>SUMIF('Final FTE BGBP'!$C$3:$BW$3,F$4,'Final FTE BGBP'!$C17:$BW17)='Final FTE By Grade'!F17</f>
        <v>1</v>
      </c>
      <c r="G17" s="6" t="b">
        <f>SUMIF('Final FTE BGBP'!$C$3:$BW$3,G$4,'Final FTE BGBP'!$C17:$BW17)='Final FTE By Grade'!G17</f>
        <v>1</v>
      </c>
      <c r="H17" s="6" t="b">
        <f>SUMIF('Final FTE BGBP'!$C$3:$BW$3,H$4,'Final FTE BGBP'!$C17:$BW17)='Final FTE By Grade'!H17</f>
        <v>1</v>
      </c>
      <c r="I17" s="6" t="b">
        <f>SUMIF('Final FTE BGBP'!$C$3:$BW$3,I$4,'Final FTE BGBP'!$C17:$BW17)='Final FTE By Grade'!I17</f>
        <v>1</v>
      </c>
      <c r="J17" s="6" t="b">
        <f>SUMIF('Final FTE BGBP'!$C$3:$BW$3,J$4,'Final FTE BGBP'!$C17:$BW17)='Final FTE By Grade'!J17</f>
        <v>1</v>
      </c>
      <c r="K17" s="6" t="b">
        <f>SUMIF('Final FTE BGBP'!$C$3:$BW$3,K$4,'Final FTE BGBP'!$C17:$BW17)='Final FTE By Grade'!K17</f>
        <v>1</v>
      </c>
      <c r="L17" s="6" t="b">
        <f>SUMIF('Final FTE BGBP'!$C$3:$BW$3,L$4,'Final FTE BGBP'!$C17:$BW17)='Final FTE By Grade'!L17</f>
        <v>1</v>
      </c>
      <c r="M17" s="6" t="b">
        <f>SUMIF('Final FTE BGBP'!$C$3:$BW$3,M$4,'Final FTE BGBP'!$C17:$BW17)='Final FTE By Grade'!M17</f>
        <v>1</v>
      </c>
      <c r="N17" s="6" t="b">
        <f>SUMIF('Final FTE BGBP'!$C$3:$BW$3,N$4,'Final FTE BGBP'!$C17:$BW17)='Final FTE By Grade'!N17</f>
        <v>1</v>
      </c>
      <c r="O17" s="6" t="b">
        <f>SUMIF('Final FTE BGBP'!$C$3:$BW$3,O$4,'Final FTE BGBP'!$C17:$BW17)='Final FTE By Grade'!O17</f>
        <v>1</v>
      </c>
      <c r="P17" s="6" t="b">
        <f>SUMIF('Final FTE BGBP'!$C$3:$BW$3,P$4,'Final FTE BGBP'!$C17:$BW17)='Final FTE By Grade'!P17</f>
        <v>1</v>
      </c>
      <c r="Q17" s="6" t="b">
        <f>'Final FTE BGBP'!BX17='Final FTE By Grade'!Q17</f>
        <v>1</v>
      </c>
    </row>
    <row r="18" spans="1:17" ht="15">
      <c r="A18" s="6">
        <v>14</v>
      </c>
      <c r="B18" s="6" t="s">
        <v>83</v>
      </c>
      <c r="C18" s="6" t="b">
        <f>SUMIF('Final FTE BGBP'!$C$3:$BW$3,C$4,'Final FTE BGBP'!$C18:$BW18)='Final FTE By Grade'!C18</f>
        <v>1</v>
      </c>
      <c r="D18" s="6" t="b">
        <f>SUMIF('Final FTE BGBP'!$C$3:$BW$3,D$4,'Final FTE BGBP'!$C18:$BW18)='Final FTE By Grade'!D18</f>
        <v>1</v>
      </c>
      <c r="E18" s="6" t="b">
        <f>SUMIF('Final FTE BGBP'!$C$3:$BW$3,E$4,'Final FTE BGBP'!$C18:$BW18)='Final FTE By Grade'!E18</f>
        <v>1</v>
      </c>
      <c r="F18" s="6" t="b">
        <f>SUMIF('Final FTE BGBP'!$C$3:$BW$3,F$4,'Final FTE BGBP'!$C18:$BW18)='Final FTE By Grade'!F18</f>
        <v>1</v>
      </c>
      <c r="G18" s="6" t="b">
        <f>SUMIF('Final FTE BGBP'!$C$3:$BW$3,G$4,'Final FTE BGBP'!$C18:$BW18)='Final FTE By Grade'!G18</f>
        <v>1</v>
      </c>
      <c r="H18" s="6" t="b">
        <f>SUMIF('Final FTE BGBP'!$C$3:$BW$3,H$4,'Final FTE BGBP'!$C18:$BW18)='Final FTE By Grade'!H18</f>
        <v>1</v>
      </c>
      <c r="I18" s="6" t="b">
        <f>SUMIF('Final FTE BGBP'!$C$3:$BW$3,I$4,'Final FTE BGBP'!$C18:$BW18)='Final FTE By Grade'!I18</f>
        <v>1</v>
      </c>
      <c r="J18" s="6" t="b">
        <f>SUMIF('Final FTE BGBP'!$C$3:$BW$3,J$4,'Final FTE BGBP'!$C18:$BW18)='Final FTE By Grade'!J18</f>
        <v>1</v>
      </c>
      <c r="K18" s="6" t="b">
        <f>SUMIF('Final FTE BGBP'!$C$3:$BW$3,K$4,'Final FTE BGBP'!$C18:$BW18)='Final FTE By Grade'!K18</f>
        <v>1</v>
      </c>
      <c r="L18" s="6" t="b">
        <f>SUMIF('Final FTE BGBP'!$C$3:$BW$3,L$4,'Final FTE BGBP'!$C18:$BW18)='Final FTE By Grade'!L18</f>
        <v>1</v>
      </c>
      <c r="M18" s="6" t="b">
        <f>SUMIF('Final FTE BGBP'!$C$3:$BW$3,M$4,'Final FTE BGBP'!$C18:$BW18)='Final FTE By Grade'!M18</f>
        <v>1</v>
      </c>
      <c r="N18" s="6" t="b">
        <f>SUMIF('Final FTE BGBP'!$C$3:$BW$3,N$4,'Final FTE BGBP'!$C18:$BW18)='Final FTE By Grade'!N18</f>
        <v>1</v>
      </c>
      <c r="O18" s="6" t="b">
        <f>SUMIF('Final FTE BGBP'!$C$3:$BW$3,O$4,'Final FTE BGBP'!$C18:$BW18)='Final FTE By Grade'!O18</f>
        <v>1</v>
      </c>
      <c r="P18" s="6" t="b">
        <f>SUMIF('Final FTE BGBP'!$C$3:$BW$3,P$4,'Final FTE BGBP'!$C18:$BW18)='Final FTE By Grade'!P18</f>
        <v>1</v>
      </c>
      <c r="Q18" s="6" t="b">
        <f>'Final FTE BGBP'!BX18='Final FTE By Grade'!Q18</f>
        <v>1</v>
      </c>
    </row>
    <row r="19" spans="1:17" ht="15">
      <c r="A19" s="6">
        <v>15</v>
      </c>
      <c r="B19" s="6" t="s">
        <v>26</v>
      </c>
      <c r="C19" s="6" t="b">
        <f>SUMIF('Final FTE BGBP'!$C$3:$BW$3,C$4,'Final FTE BGBP'!$C19:$BW19)='Final FTE By Grade'!C19</f>
        <v>1</v>
      </c>
      <c r="D19" s="6" t="b">
        <f>SUMIF('Final FTE BGBP'!$C$3:$BW$3,D$4,'Final FTE BGBP'!$C19:$BW19)='Final FTE By Grade'!D19</f>
        <v>1</v>
      </c>
      <c r="E19" s="6" t="b">
        <f>SUMIF('Final FTE BGBP'!$C$3:$BW$3,E$4,'Final FTE BGBP'!$C19:$BW19)='Final FTE By Grade'!E19</f>
        <v>1</v>
      </c>
      <c r="F19" s="6" t="b">
        <f>SUMIF('Final FTE BGBP'!$C$3:$BW$3,F$4,'Final FTE BGBP'!$C19:$BW19)='Final FTE By Grade'!F19</f>
        <v>1</v>
      </c>
      <c r="G19" s="6" t="b">
        <f>SUMIF('Final FTE BGBP'!$C$3:$BW$3,G$4,'Final FTE BGBP'!$C19:$BW19)='Final FTE By Grade'!G19</f>
        <v>1</v>
      </c>
      <c r="H19" s="6" t="b">
        <f>SUMIF('Final FTE BGBP'!$C$3:$BW$3,H$4,'Final FTE BGBP'!$C19:$BW19)='Final FTE By Grade'!H19</f>
        <v>1</v>
      </c>
      <c r="I19" s="6" t="b">
        <f>SUMIF('Final FTE BGBP'!$C$3:$BW$3,I$4,'Final FTE BGBP'!$C19:$BW19)='Final FTE By Grade'!I19</f>
        <v>1</v>
      </c>
      <c r="J19" s="6" t="b">
        <f>SUMIF('Final FTE BGBP'!$C$3:$BW$3,J$4,'Final FTE BGBP'!$C19:$BW19)='Final FTE By Grade'!J19</f>
        <v>1</v>
      </c>
      <c r="K19" s="6" t="b">
        <f>SUMIF('Final FTE BGBP'!$C$3:$BW$3,K$4,'Final FTE BGBP'!$C19:$BW19)='Final FTE By Grade'!K19</f>
        <v>1</v>
      </c>
      <c r="L19" s="6" t="b">
        <f>SUMIF('Final FTE BGBP'!$C$3:$BW$3,L$4,'Final FTE BGBP'!$C19:$BW19)='Final FTE By Grade'!L19</f>
        <v>1</v>
      </c>
      <c r="M19" s="6" t="b">
        <f>SUMIF('Final FTE BGBP'!$C$3:$BW$3,M$4,'Final FTE BGBP'!$C19:$BW19)='Final FTE By Grade'!M19</f>
        <v>1</v>
      </c>
      <c r="N19" s="6" t="b">
        <f>SUMIF('Final FTE BGBP'!$C$3:$BW$3,N$4,'Final FTE BGBP'!$C19:$BW19)='Final FTE By Grade'!N19</f>
        <v>1</v>
      </c>
      <c r="O19" s="6" t="b">
        <f>SUMIF('Final FTE BGBP'!$C$3:$BW$3,O$4,'Final FTE BGBP'!$C19:$BW19)='Final FTE By Grade'!O19</f>
        <v>1</v>
      </c>
      <c r="P19" s="6" t="b">
        <f>SUMIF('Final FTE BGBP'!$C$3:$BW$3,P$4,'Final FTE BGBP'!$C19:$BW19)='Final FTE By Grade'!P19</f>
        <v>1</v>
      </c>
      <c r="Q19" s="6" t="b">
        <f>'Final FTE BGBP'!BX19='Final FTE By Grade'!Q19</f>
        <v>1</v>
      </c>
    </row>
    <row r="20" spans="1:17" ht="15">
      <c r="A20" s="6">
        <v>16</v>
      </c>
      <c r="B20" s="6" t="s">
        <v>27</v>
      </c>
      <c r="C20" s="6" t="b">
        <f>SUMIF('Final FTE BGBP'!$C$3:$BW$3,C$4,'Final FTE BGBP'!$C20:$BW20)='Final FTE By Grade'!C20</f>
        <v>1</v>
      </c>
      <c r="D20" s="6" t="b">
        <f>SUMIF('Final FTE BGBP'!$C$3:$BW$3,D$4,'Final FTE BGBP'!$C20:$BW20)='Final FTE By Grade'!D20</f>
        <v>1</v>
      </c>
      <c r="E20" s="6" t="b">
        <f>SUMIF('Final FTE BGBP'!$C$3:$BW$3,E$4,'Final FTE BGBP'!$C20:$BW20)='Final FTE By Grade'!E20</f>
        <v>1</v>
      </c>
      <c r="F20" s="6" t="b">
        <f>SUMIF('Final FTE BGBP'!$C$3:$BW$3,F$4,'Final FTE BGBP'!$C20:$BW20)='Final FTE By Grade'!F20</f>
        <v>1</v>
      </c>
      <c r="G20" s="6" t="b">
        <f>SUMIF('Final FTE BGBP'!$C$3:$BW$3,G$4,'Final FTE BGBP'!$C20:$BW20)='Final FTE By Grade'!G20</f>
        <v>1</v>
      </c>
      <c r="H20" s="6" t="b">
        <f>SUMIF('Final FTE BGBP'!$C$3:$BW$3,H$4,'Final FTE BGBP'!$C20:$BW20)='Final FTE By Grade'!H20</f>
        <v>1</v>
      </c>
      <c r="I20" s="6" t="b">
        <f>SUMIF('Final FTE BGBP'!$C$3:$BW$3,I$4,'Final FTE BGBP'!$C20:$BW20)='Final FTE By Grade'!I20</f>
        <v>1</v>
      </c>
      <c r="J20" s="6" t="b">
        <f>SUMIF('Final FTE BGBP'!$C$3:$BW$3,J$4,'Final FTE BGBP'!$C20:$BW20)='Final FTE By Grade'!J20</f>
        <v>1</v>
      </c>
      <c r="K20" s="6" t="b">
        <f>SUMIF('Final FTE BGBP'!$C$3:$BW$3,K$4,'Final FTE BGBP'!$C20:$BW20)='Final FTE By Grade'!K20</f>
        <v>1</v>
      </c>
      <c r="L20" s="6" t="b">
        <f>SUMIF('Final FTE BGBP'!$C$3:$BW$3,L$4,'Final FTE BGBP'!$C20:$BW20)='Final FTE By Grade'!L20</f>
        <v>1</v>
      </c>
      <c r="M20" s="6" t="b">
        <f>SUMIF('Final FTE BGBP'!$C$3:$BW$3,M$4,'Final FTE BGBP'!$C20:$BW20)='Final FTE By Grade'!M20</f>
        <v>1</v>
      </c>
      <c r="N20" s="6" t="b">
        <f>SUMIF('Final FTE BGBP'!$C$3:$BW$3,N$4,'Final FTE BGBP'!$C20:$BW20)='Final FTE By Grade'!N20</f>
        <v>1</v>
      </c>
      <c r="O20" s="6" t="b">
        <f>SUMIF('Final FTE BGBP'!$C$3:$BW$3,O$4,'Final FTE BGBP'!$C20:$BW20)='Final FTE By Grade'!O20</f>
        <v>1</v>
      </c>
      <c r="P20" s="6" t="b">
        <f>SUMIF('Final FTE BGBP'!$C$3:$BW$3,P$4,'Final FTE BGBP'!$C20:$BW20)='Final FTE By Grade'!P20</f>
        <v>1</v>
      </c>
      <c r="Q20" s="6" t="b">
        <f>'Final FTE BGBP'!BX20='Final FTE By Grade'!Q20</f>
        <v>1</v>
      </c>
    </row>
    <row r="21" spans="1:17" ht="15">
      <c r="A21" s="6">
        <v>17</v>
      </c>
      <c r="B21" s="6" t="s">
        <v>28</v>
      </c>
      <c r="C21" s="6" t="b">
        <f>SUMIF('Final FTE BGBP'!$C$3:$BW$3,C$4,'Final FTE BGBP'!$C21:$BW21)='Final FTE By Grade'!C21</f>
        <v>1</v>
      </c>
      <c r="D21" s="6" t="b">
        <f>SUMIF('Final FTE BGBP'!$C$3:$BW$3,D$4,'Final FTE BGBP'!$C21:$BW21)='Final FTE By Grade'!D21</f>
        <v>1</v>
      </c>
      <c r="E21" s="6" t="b">
        <f>SUMIF('Final FTE BGBP'!$C$3:$BW$3,E$4,'Final FTE BGBP'!$C21:$BW21)='Final FTE By Grade'!E21</f>
        <v>1</v>
      </c>
      <c r="F21" s="6" t="b">
        <f>SUMIF('Final FTE BGBP'!$C$3:$BW$3,F$4,'Final FTE BGBP'!$C21:$BW21)='Final FTE By Grade'!F21</f>
        <v>1</v>
      </c>
      <c r="G21" s="6" t="b">
        <f>SUMIF('Final FTE BGBP'!$C$3:$BW$3,G$4,'Final FTE BGBP'!$C21:$BW21)='Final FTE By Grade'!G21</f>
        <v>1</v>
      </c>
      <c r="H21" s="6" t="b">
        <f>SUMIF('Final FTE BGBP'!$C$3:$BW$3,H$4,'Final FTE BGBP'!$C21:$BW21)='Final FTE By Grade'!H21</f>
        <v>1</v>
      </c>
      <c r="I21" s="6" t="b">
        <f>SUMIF('Final FTE BGBP'!$C$3:$BW$3,I$4,'Final FTE BGBP'!$C21:$BW21)='Final FTE By Grade'!I21</f>
        <v>1</v>
      </c>
      <c r="J21" s="6" t="b">
        <f>SUMIF('Final FTE BGBP'!$C$3:$BW$3,J$4,'Final FTE BGBP'!$C21:$BW21)='Final FTE By Grade'!J21</f>
        <v>1</v>
      </c>
      <c r="K21" s="6" t="b">
        <f>SUMIF('Final FTE BGBP'!$C$3:$BW$3,K$4,'Final FTE BGBP'!$C21:$BW21)='Final FTE By Grade'!K21</f>
        <v>1</v>
      </c>
      <c r="L21" s="6" t="b">
        <f>SUMIF('Final FTE BGBP'!$C$3:$BW$3,L$4,'Final FTE BGBP'!$C21:$BW21)='Final FTE By Grade'!L21</f>
        <v>1</v>
      </c>
      <c r="M21" s="6" t="b">
        <f>SUMIF('Final FTE BGBP'!$C$3:$BW$3,M$4,'Final FTE BGBP'!$C21:$BW21)='Final FTE By Grade'!M21</f>
        <v>1</v>
      </c>
      <c r="N21" s="6" t="b">
        <f>SUMIF('Final FTE BGBP'!$C$3:$BW$3,N$4,'Final FTE BGBP'!$C21:$BW21)='Final FTE By Grade'!N21</f>
        <v>1</v>
      </c>
      <c r="O21" s="6" t="b">
        <f>SUMIF('Final FTE BGBP'!$C$3:$BW$3,O$4,'Final FTE BGBP'!$C21:$BW21)='Final FTE By Grade'!O21</f>
        <v>1</v>
      </c>
      <c r="P21" s="6" t="b">
        <f>SUMIF('Final FTE BGBP'!$C$3:$BW$3,P$4,'Final FTE BGBP'!$C21:$BW21)='Final FTE By Grade'!P21</f>
        <v>1</v>
      </c>
      <c r="Q21" s="6" t="b">
        <f>'Final FTE BGBP'!BX21='Final FTE By Grade'!Q21</f>
        <v>1</v>
      </c>
    </row>
    <row r="22" spans="1:17" ht="15">
      <c r="A22" s="6">
        <v>18</v>
      </c>
      <c r="B22" s="6" t="s">
        <v>29</v>
      </c>
      <c r="C22" s="6" t="b">
        <f>SUMIF('Final FTE BGBP'!$C$3:$BW$3,C$4,'Final FTE BGBP'!$C22:$BW22)='Final FTE By Grade'!C22</f>
        <v>1</v>
      </c>
      <c r="D22" s="6" t="b">
        <f>SUMIF('Final FTE BGBP'!$C$3:$BW$3,D$4,'Final FTE BGBP'!$C22:$BW22)='Final FTE By Grade'!D22</f>
        <v>1</v>
      </c>
      <c r="E22" s="6" t="b">
        <f>SUMIF('Final FTE BGBP'!$C$3:$BW$3,E$4,'Final FTE BGBP'!$C22:$BW22)='Final FTE By Grade'!E22</f>
        <v>1</v>
      </c>
      <c r="F22" s="6" t="b">
        <f>SUMIF('Final FTE BGBP'!$C$3:$BW$3,F$4,'Final FTE BGBP'!$C22:$BW22)='Final FTE By Grade'!F22</f>
        <v>1</v>
      </c>
      <c r="G22" s="6" t="b">
        <f>SUMIF('Final FTE BGBP'!$C$3:$BW$3,G$4,'Final FTE BGBP'!$C22:$BW22)='Final FTE By Grade'!G22</f>
        <v>1</v>
      </c>
      <c r="H22" s="6" t="b">
        <f>SUMIF('Final FTE BGBP'!$C$3:$BW$3,H$4,'Final FTE BGBP'!$C22:$BW22)='Final FTE By Grade'!H22</f>
        <v>1</v>
      </c>
      <c r="I22" s="6" t="b">
        <f>SUMIF('Final FTE BGBP'!$C$3:$BW$3,I$4,'Final FTE BGBP'!$C22:$BW22)='Final FTE By Grade'!I22</f>
        <v>1</v>
      </c>
      <c r="J22" s="6" t="b">
        <f>SUMIF('Final FTE BGBP'!$C$3:$BW$3,J$4,'Final FTE BGBP'!$C22:$BW22)='Final FTE By Grade'!J22</f>
        <v>1</v>
      </c>
      <c r="K22" s="6" t="b">
        <f>SUMIF('Final FTE BGBP'!$C$3:$BW$3,K$4,'Final FTE BGBP'!$C22:$BW22)='Final FTE By Grade'!K22</f>
        <v>1</v>
      </c>
      <c r="L22" s="6" t="b">
        <f>SUMIF('Final FTE BGBP'!$C$3:$BW$3,L$4,'Final FTE BGBP'!$C22:$BW22)='Final FTE By Grade'!L22</f>
        <v>1</v>
      </c>
      <c r="M22" s="6" t="b">
        <f>SUMIF('Final FTE BGBP'!$C$3:$BW$3,M$4,'Final FTE BGBP'!$C22:$BW22)='Final FTE By Grade'!M22</f>
        <v>1</v>
      </c>
      <c r="N22" s="6" t="b">
        <f>SUMIF('Final FTE BGBP'!$C$3:$BW$3,N$4,'Final FTE BGBP'!$C22:$BW22)='Final FTE By Grade'!N22</f>
        <v>1</v>
      </c>
      <c r="O22" s="6" t="b">
        <f>SUMIF('Final FTE BGBP'!$C$3:$BW$3,O$4,'Final FTE BGBP'!$C22:$BW22)='Final FTE By Grade'!O22</f>
        <v>1</v>
      </c>
      <c r="P22" s="6" t="b">
        <f>SUMIF('Final FTE BGBP'!$C$3:$BW$3,P$4,'Final FTE BGBP'!$C22:$BW22)='Final FTE By Grade'!P22</f>
        <v>1</v>
      </c>
      <c r="Q22" s="6" t="b">
        <f>'Final FTE BGBP'!BX22='Final FTE By Grade'!Q22</f>
        <v>1</v>
      </c>
    </row>
    <row r="23" spans="1:17" ht="15">
      <c r="A23" s="6">
        <v>19</v>
      </c>
      <c r="B23" s="6" t="s">
        <v>30</v>
      </c>
      <c r="C23" s="6" t="b">
        <f>SUMIF('Final FTE BGBP'!$C$3:$BW$3,C$4,'Final FTE BGBP'!$C23:$BW23)='Final FTE By Grade'!C23</f>
        <v>1</v>
      </c>
      <c r="D23" s="6" t="b">
        <f>SUMIF('Final FTE BGBP'!$C$3:$BW$3,D$4,'Final FTE BGBP'!$C23:$BW23)='Final FTE By Grade'!D23</f>
        <v>1</v>
      </c>
      <c r="E23" s="6" t="b">
        <f>SUMIF('Final FTE BGBP'!$C$3:$BW$3,E$4,'Final FTE BGBP'!$C23:$BW23)='Final FTE By Grade'!E23</f>
        <v>1</v>
      </c>
      <c r="F23" s="6" t="b">
        <f>SUMIF('Final FTE BGBP'!$C$3:$BW$3,F$4,'Final FTE BGBP'!$C23:$BW23)='Final FTE By Grade'!F23</f>
        <v>1</v>
      </c>
      <c r="G23" s="6" t="b">
        <f>SUMIF('Final FTE BGBP'!$C$3:$BW$3,G$4,'Final FTE BGBP'!$C23:$BW23)='Final FTE By Grade'!G23</f>
        <v>1</v>
      </c>
      <c r="H23" s="6" t="b">
        <f>SUMIF('Final FTE BGBP'!$C$3:$BW$3,H$4,'Final FTE BGBP'!$C23:$BW23)='Final FTE By Grade'!H23</f>
        <v>1</v>
      </c>
      <c r="I23" s="6" t="b">
        <f>SUMIF('Final FTE BGBP'!$C$3:$BW$3,I$4,'Final FTE BGBP'!$C23:$BW23)='Final FTE By Grade'!I23</f>
        <v>1</v>
      </c>
      <c r="J23" s="6" t="b">
        <f>SUMIF('Final FTE BGBP'!$C$3:$BW$3,J$4,'Final FTE BGBP'!$C23:$BW23)='Final FTE By Grade'!J23</f>
        <v>1</v>
      </c>
      <c r="K23" s="6" t="b">
        <f>SUMIF('Final FTE BGBP'!$C$3:$BW$3,K$4,'Final FTE BGBP'!$C23:$BW23)='Final FTE By Grade'!K23</f>
        <v>1</v>
      </c>
      <c r="L23" s="6" t="b">
        <f>SUMIF('Final FTE BGBP'!$C$3:$BW$3,L$4,'Final FTE BGBP'!$C23:$BW23)='Final FTE By Grade'!L23</f>
        <v>1</v>
      </c>
      <c r="M23" s="6" t="b">
        <f>SUMIF('Final FTE BGBP'!$C$3:$BW$3,M$4,'Final FTE BGBP'!$C23:$BW23)='Final FTE By Grade'!M23</f>
        <v>1</v>
      </c>
      <c r="N23" s="6" t="b">
        <f>SUMIF('Final FTE BGBP'!$C$3:$BW$3,N$4,'Final FTE BGBP'!$C23:$BW23)='Final FTE By Grade'!N23</f>
        <v>1</v>
      </c>
      <c r="O23" s="6" t="b">
        <f>SUMIF('Final FTE BGBP'!$C$3:$BW$3,O$4,'Final FTE BGBP'!$C23:$BW23)='Final FTE By Grade'!O23</f>
        <v>1</v>
      </c>
      <c r="P23" s="6" t="b">
        <f>SUMIF('Final FTE BGBP'!$C$3:$BW$3,P$4,'Final FTE BGBP'!$C23:$BW23)='Final FTE By Grade'!P23</f>
        <v>1</v>
      </c>
      <c r="Q23" s="6" t="b">
        <f>'Final FTE BGBP'!BX23='Final FTE By Grade'!Q23</f>
        <v>1</v>
      </c>
    </row>
    <row r="24" spans="1:17" ht="15">
      <c r="A24" s="6">
        <v>20</v>
      </c>
      <c r="B24" s="6" t="s">
        <v>31</v>
      </c>
      <c r="C24" s="6" t="b">
        <f>SUMIF('Final FTE BGBP'!$C$3:$BW$3,C$4,'Final FTE BGBP'!$C24:$BW24)='Final FTE By Grade'!C24</f>
        <v>1</v>
      </c>
      <c r="D24" s="6" t="b">
        <f>SUMIF('Final FTE BGBP'!$C$3:$BW$3,D$4,'Final FTE BGBP'!$C24:$BW24)='Final FTE By Grade'!D24</f>
        <v>1</v>
      </c>
      <c r="E24" s="6" t="b">
        <f>SUMIF('Final FTE BGBP'!$C$3:$BW$3,E$4,'Final FTE BGBP'!$C24:$BW24)='Final FTE By Grade'!E24</f>
        <v>1</v>
      </c>
      <c r="F24" s="6" t="b">
        <f>SUMIF('Final FTE BGBP'!$C$3:$BW$3,F$4,'Final FTE BGBP'!$C24:$BW24)='Final FTE By Grade'!F24</f>
        <v>1</v>
      </c>
      <c r="G24" s="6" t="b">
        <f>SUMIF('Final FTE BGBP'!$C$3:$BW$3,G$4,'Final FTE BGBP'!$C24:$BW24)='Final FTE By Grade'!G24</f>
        <v>1</v>
      </c>
      <c r="H24" s="6" t="b">
        <f>SUMIF('Final FTE BGBP'!$C$3:$BW$3,H$4,'Final FTE BGBP'!$C24:$BW24)='Final FTE By Grade'!H24</f>
        <v>1</v>
      </c>
      <c r="I24" s="6" t="b">
        <f>SUMIF('Final FTE BGBP'!$C$3:$BW$3,I$4,'Final FTE BGBP'!$C24:$BW24)='Final FTE By Grade'!I24</f>
        <v>1</v>
      </c>
      <c r="J24" s="6" t="b">
        <f>SUMIF('Final FTE BGBP'!$C$3:$BW$3,J$4,'Final FTE BGBP'!$C24:$BW24)='Final FTE By Grade'!J24</f>
        <v>1</v>
      </c>
      <c r="K24" s="6" t="b">
        <f>SUMIF('Final FTE BGBP'!$C$3:$BW$3,K$4,'Final FTE BGBP'!$C24:$BW24)='Final FTE By Grade'!K24</f>
        <v>1</v>
      </c>
      <c r="L24" s="6" t="b">
        <f>SUMIF('Final FTE BGBP'!$C$3:$BW$3,L$4,'Final FTE BGBP'!$C24:$BW24)='Final FTE By Grade'!L24</f>
        <v>1</v>
      </c>
      <c r="M24" s="6" t="b">
        <f>SUMIF('Final FTE BGBP'!$C$3:$BW$3,M$4,'Final FTE BGBP'!$C24:$BW24)='Final FTE By Grade'!M24</f>
        <v>1</v>
      </c>
      <c r="N24" s="6" t="b">
        <f>SUMIF('Final FTE BGBP'!$C$3:$BW$3,N$4,'Final FTE BGBP'!$C24:$BW24)='Final FTE By Grade'!N24</f>
        <v>1</v>
      </c>
      <c r="O24" s="6" t="b">
        <f>SUMIF('Final FTE BGBP'!$C$3:$BW$3,O$4,'Final FTE BGBP'!$C24:$BW24)='Final FTE By Grade'!O24</f>
        <v>1</v>
      </c>
      <c r="P24" s="6" t="b">
        <f>SUMIF('Final FTE BGBP'!$C$3:$BW$3,P$4,'Final FTE BGBP'!$C24:$BW24)='Final FTE By Grade'!P24</f>
        <v>1</v>
      </c>
      <c r="Q24" s="6" t="b">
        <f>'Final FTE BGBP'!BX24='Final FTE By Grade'!Q24</f>
        <v>1</v>
      </c>
    </row>
    <row r="25" spans="1:17" ht="15">
      <c r="A25" s="6">
        <v>21</v>
      </c>
      <c r="B25" s="6" t="s">
        <v>32</v>
      </c>
      <c r="C25" s="6" t="b">
        <f>SUMIF('Final FTE BGBP'!$C$3:$BW$3,C$4,'Final FTE BGBP'!$C25:$BW25)='Final FTE By Grade'!C25</f>
        <v>1</v>
      </c>
      <c r="D25" s="6" t="b">
        <f>SUMIF('Final FTE BGBP'!$C$3:$BW$3,D$4,'Final FTE BGBP'!$C25:$BW25)='Final FTE By Grade'!D25</f>
        <v>1</v>
      </c>
      <c r="E25" s="6" t="b">
        <f>SUMIF('Final FTE BGBP'!$C$3:$BW$3,E$4,'Final FTE BGBP'!$C25:$BW25)='Final FTE By Grade'!E25</f>
        <v>1</v>
      </c>
      <c r="F25" s="6" t="b">
        <f>SUMIF('Final FTE BGBP'!$C$3:$BW$3,F$4,'Final FTE BGBP'!$C25:$BW25)='Final FTE By Grade'!F25</f>
        <v>1</v>
      </c>
      <c r="G25" s="6" t="b">
        <f>SUMIF('Final FTE BGBP'!$C$3:$BW$3,G$4,'Final FTE BGBP'!$C25:$BW25)='Final FTE By Grade'!G25</f>
        <v>1</v>
      </c>
      <c r="H25" s="6" t="b">
        <f>SUMIF('Final FTE BGBP'!$C$3:$BW$3,H$4,'Final FTE BGBP'!$C25:$BW25)='Final FTE By Grade'!H25</f>
        <v>1</v>
      </c>
      <c r="I25" s="6" t="b">
        <f>SUMIF('Final FTE BGBP'!$C$3:$BW$3,I$4,'Final FTE BGBP'!$C25:$BW25)='Final FTE By Grade'!I25</f>
        <v>1</v>
      </c>
      <c r="J25" s="6" t="b">
        <f>SUMIF('Final FTE BGBP'!$C$3:$BW$3,J$4,'Final FTE BGBP'!$C25:$BW25)='Final FTE By Grade'!J25</f>
        <v>1</v>
      </c>
      <c r="K25" s="6" t="b">
        <f>SUMIF('Final FTE BGBP'!$C$3:$BW$3,K$4,'Final FTE BGBP'!$C25:$BW25)='Final FTE By Grade'!K25</f>
        <v>1</v>
      </c>
      <c r="L25" s="6" t="b">
        <f>SUMIF('Final FTE BGBP'!$C$3:$BW$3,L$4,'Final FTE BGBP'!$C25:$BW25)='Final FTE By Grade'!L25</f>
        <v>1</v>
      </c>
      <c r="M25" s="6" t="b">
        <f>SUMIF('Final FTE BGBP'!$C$3:$BW$3,M$4,'Final FTE BGBP'!$C25:$BW25)='Final FTE By Grade'!M25</f>
        <v>1</v>
      </c>
      <c r="N25" s="6" t="b">
        <f>SUMIF('Final FTE BGBP'!$C$3:$BW$3,N$4,'Final FTE BGBP'!$C25:$BW25)='Final FTE By Grade'!N25</f>
        <v>1</v>
      </c>
      <c r="O25" s="6" t="b">
        <f>SUMIF('Final FTE BGBP'!$C$3:$BW$3,O$4,'Final FTE BGBP'!$C25:$BW25)='Final FTE By Grade'!O25</f>
        <v>1</v>
      </c>
      <c r="P25" s="6" t="b">
        <f>SUMIF('Final FTE BGBP'!$C$3:$BW$3,P$4,'Final FTE BGBP'!$C25:$BW25)='Final FTE By Grade'!P25</f>
        <v>1</v>
      </c>
      <c r="Q25" s="6" t="b">
        <f>'Final FTE BGBP'!BX25='Final FTE By Grade'!Q25</f>
        <v>1</v>
      </c>
    </row>
    <row r="26" spans="1:17" ht="15">
      <c r="A26" s="6">
        <v>22</v>
      </c>
      <c r="B26" s="6" t="s">
        <v>33</v>
      </c>
      <c r="C26" s="6" t="b">
        <f>SUMIF('Final FTE BGBP'!$C$3:$BW$3,C$4,'Final FTE BGBP'!$C26:$BW26)='Final FTE By Grade'!C26</f>
        <v>1</v>
      </c>
      <c r="D26" s="6" t="b">
        <f>SUMIF('Final FTE BGBP'!$C$3:$BW$3,D$4,'Final FTE BGBP'!$C26:$BW26)='Final FTE By Grade'!D26</f>
        <v>1</v>
      </c>
      <c r="E26" s="6" t="b">
        <f>SUMIF('Final FTE BGBP'!$C$3:$BW$3,E$4,'Final FTE BGBP'!$C26:$BW26)='Final FTE By Grade'!E26</f>
        <v>1</v>
      </c>
      <c r="F26" s="6" t="b">
        <f>SUMIF('Final FTE BGBP'!$C$3:$BW$3,F$4,'Final FTE BGBP'!$C26:$BW26)='Final FTE By Grade'!F26</f>
        <v>1</v>
      </c>
      <c r="G26" s="6" t="b">
        <f>SUMIF('Final FTE BGBP'!$C$3:$BW$3,G$4,'Final FTE BGBP'!$C26:$BW26)='Final FTE By Grade'!G26</f>
        <v>1</v>
      </c>
      <c r="H26" s="6" t="b">
        <f>SUMIF('Final FTE BGBP'!$C$3:$BW$3,H$4,'Final FTE BGBP'!$C26:$BW26)='Final FTE By Grade'!H26</f>
        <v>1</v>
      </c>
      <c r="I26" s="6" t="b">
        <f>SUMIF('Final FTE BGBP'!$C$3:$BW$3,I$4,'Final FTE BGBP'!$C26:$BW26)='Final FTE By Grade'!I26</f>
        <v>1</v>
      </c>
      <c r="J26" s="6" t="b">
        <f>SUMIF('Final FTE BGBP'!$C$3:$BW$3,J$4,'Final FTE BGBP'!$C26:$BW26)='Final FTE By Grade'!J26</f>
        <v>1</v>
      </c>
      <c r="K26" s="6" t="b">
        <f>SUMIF('Final FTE BGBP'!$C$3:$BW$3,K$4,'Final FTE BGBP'!$C26:$BW26)='Final FTE By Grade'!K26</f>
        <v>1</v>
      </c>
      <c r="L26" s="6" t="b">
        <f>SUMIF('Final FTE BGBP'!$C$3:$BW$3,L$4,'Final FTE BGBP'!$C26:$BW26)='Final FTE By Grade'!L26</f>
        <v>1</v>
      </c>
      <c r="M26" s="6" t="b">
        <f>SUMIF('Final FTE BGBP'!$C$3:$BW$3,M$4,'Final FTE BGBP'!$C26:$BW26)='Final FTE By Grade'!M26</f>
        <v>1</v>
      </c>
      <c r="N26" s="6" t="b">
        <f>SUMIF('Final FTE BGBP'!$C$3:$BW$3,N$4,'Final FTE BGBP'!$C26:$BW26)='Final FTE By Grade'!N26</f>
        <v>1</v>
      </c>
      <c r="O26" s="6" t="b">
        <f>SUMIF('Final FTE BGBP'!$C$3:$BW$3,O$4,'Final FTE BGBP'!$C26:$BW26)='Final FTE By Grade'!O26</f>
        <v>1</v>
      </c>
      <c r="P26" s="6" t="b">
        <f>SUMIF('Final FTE BGBP'!$C$3:$BW$3,P$4,'Final FTE BGBP'!$C26:$BW26)='Final FTE By Grade'!P26</f>
        <v>1</v>
      </c>
      <c r="Q26" s="6" t="b">
        <f>'Final FTE BGBP'!BX26='Final FTE By Grade'!Q26</f>
        <v>1</v>
      </c>
    </row>
    <row r="27" spans="1:17" ht="15">
      <c r="A27" s="6">
        <v>23</v>
      </c>
      <c r="B27" s="6" t="s">
        <v>34</v>
      </c>
      <c r="C27" s="6" t="b">
        <f>SUMIF('Final FTE BGBP'!$C$3:$BW$3,C$4,'Final FTE BGBP'!$C27:$BW27)='Final FTE By Grade'!C27</f>
        <v>1</v>
      </c>
      <c r="D27" s="6" t="b">
        <f>SUMIF('Final FTE BGBP'!$C$3:$BW$3,D$4,'Final FTE BGBP'!$C27:$BW27)='Final FTE By Grade'!D27</f>
        <v>1</v>
      </c>
      <c r="E27" s="6" t="b">
        <f>SUMIF('Final FTE BGBP'!$C$3:$BW$3,E$4,'Final FTE BGBP'!$C27:$BW27)='Final FTE By Grade'!E27</f>
        <v>1</v>
      </c>
      <c r="F27" s="6" t="b">
        <f>SUMIF('Final FTE BGBP'!$C$3:$BW$3,F$4,'Final FTE BGBP'!$C27:$BW27)='Final FTE By Grade'!F27</f>
        <v>1</v>
      </c>
      <c r="G27" s="6" t="b">
        <f>SUMIF('Final FTE BGBP'!$C$3:$BW$3,G$4,'Final FTE BGBP'!$C27:$BW27)='Final FTE By Grade'!G27</f>
        <v>1</v>
      </c>
      <c r="H27" s="6" t="b">
        <f>SUMIF('Final FTE BGBP'!$C$3:$BW$3,H$4,'Final FTE BGBP'!$C27:$BW27)='Final FTE By Grade'!H27</f>
        <v>1</v>
      </c>
      <c r="I27" s="6" t="b">
        <f>SUMIF('Final FTE BGBP'!$C$3:$BW$3,I$4,'Final FTE BGBP'!$C27:$BW27)='Final FTE By Grade'!I27</f>
        <v>1</v>
      </c>
      <c r="J27" s="6" t="b">
        <f>SUMIF('Final FTE BGBP'!$C$3:$BW$3,J$4,'Final FTE BGBP'!$C27:$BW27)='Final FTE By Grade'!J27</f>
        <v>1</v>
      </c>
      <c r="K27" s="6" t="b">
        <f>SUMIF('Final FTE BGBP'!$C$3:$BW$3,K$4,'Final FTE BGBP'!$C27:$BW27)='Final FTE By Grade'!K27</f>
        <v>1</v>
      </c>
      <c r="L27" s="6" t="b">
        <f>SUMIF('Final FTE BGBP'!$C$3:$BW$3,L$4,'Final FTE BGBP'!$C27:$BW27)='Final FTE By Grade'!L27</f>
        <v>1</v>
      </c>
      <c r="M27" s="6" t="b">
        <f>SUMIF('Final FTE BGBP'!$C$3:$BW$3,M$4,'Final FTE BGBP'!$C27:$BW27)='Final FTE By Grade'!M27</f>
        <v>1</v>
      </c>
      <c r="N27" s="6" t="b">
        <f>SUMIF('Final FTE BGBP'!$C$3:$BW$3,N$4,'Final FTE BGBP'!$C27:$BW27)='Final FTE By Grade'!N27</f>
        <v>1</v>
      </c>
      <c r="O27" s="6" t="b">
        <f>SUMIF('Final FTE BGBP'!$C$3:$BW$3,O$4,'Final FTE BGBP'!$C27:$BW27)='Final FTE By Grade'!O27</f>
        <v>1</v>
      </c>
      <c r="P27" s="6" t="b">
        <f>SUMIF('Final FTE BGBP'!$C$3:$BW$3,P$4,'Final FTE BGBP'!$C27:$BW27)='Final FTE By Grade'!P27</f>
        <v>1</v>
      </c>
      <c r="Q27" s="6" t="b">
        <f>'Final FTE BGBP'!BX27='Final FTE By Grade'!Q27</f>
        <v>1</v>
      </c>
    </row>
    <row r="28" spans="1:17" ht="15">
      <c r="A28" s="6">
        <v>24</v>
      </c>
      <c r="B28" s="6" t="s">
        <v>35</v>
      </c>
      <c r="C28" s="6" t="b">
        <f>SUMIF('Final FTE BGBP'!$C$3:$BW$3,C$4,'Final FTE BGBP'!$C28:$BW28)='Final FTE By Grade'!C28</f>
        <v>1</v>
      </c>
      <c r="D28" s="6" t="b">
        <f>SUMIF('Final FTE BGBP'!$C$3:$BW$3,D$4,'Final FTE BGBP'!$C28:$BW28)='Final FTE By Grade'!D28</f>
        <v>1</v>
      </c>
      <c r="E28" s="6" t="b">
        <f>SUMIF('Final FTE BGBP'!$C$3:$BW$3,E$4,'Final FTE BGBP'!$C28:$BW28)='Final FTE By Grade'!E28</f>
        <v>1</v>
      </c>
      <c r="F28" s="6" t="b">
        <f>SUMIF('Final FTE BGBP'!$C$3:$BW$3,F$4,'Final FTE BGBP'!$C28:$BW28)='Final FTE By Grade'!F28</f>
        <v>1</v>
      </c>
      <c r="G28" s="6" t="b">
        <f>SUMIF('Final FTE BGBP'!$C$3:$BW$3,G$4,'Final FTE BGBP'!$C28:$BW28)='Final FTE By Grade'!G28</f>
        <v>1</v>
      </c>
      <c r="H28" s="6" t="b">
        <f>SUMIF('Final FTE BGBP'!$C$3:$BW$3,H$4,'Final FTE BGBP'!$C28:$BW28)='Final FTE By Grade'!H28</f>
        <v>1</v>
      </c>
      <c r="I28" s="6" t="b">
        <f>SUMIF('Final FTE BGBP'!$C$3:$BW$3,I$4,'Final FTE BGBP'!$C28:$BW28)='Final FTE By Grade'!I28</f>
        <v>1</v>
      </c>
      <c r="J28" s="6" t="b">
        <f>SUMIF('Final FTE BGBP'!$C$3:$BW$3,J$4,'Final FTE BGBP'!$C28:$BW28)='Final FTE By Grade'!J28</f>
        <v>1</v>
      </c>
      <c r="K28" s="6" t="b">
        <f>SUMIF('Final FTE BGBP'!$C$3:$BW$3,K$4,'Final FTE BGBP'!$C28:$BW28)='Final FTE By Grade'!K28</f>
        <v>1</v>
      </c>
      <c r="L28" s="6" t="b">
        <f>SUMIF('Final FTE BGBP'!$C$3:$BW$3,L$4,'Final FTE BGBP'!$C28:$BW28)='Final FTE By Grade'!L28</f>
        <v>1</v>
      </c>
      <c r="M28" s="6" t="b">
        <f>SUMIF('Final FTE BGBP'!$C$3:$BW$3,M$4,'Final FTE BGBP'!$C28:$BW28)='Final FTE By Grade'!M28</f>
        <v>1</v>
      </c>
      <c r="N28" s="6" t="b">
        <f>SUMIF('Final FTE BGBP'!$C$3:$BW$3,N$4,'Final FTE BGBP'!$C28:$BW28)='Final FTE By Grade'!N28</f>
        <v>1</v>
      </c>
      <c r="O28" s="6" t="b">
        <f>SUMIF('Final FTE BGBP'!$C$3:$BW$3,O$4,'Final FTE BGBP'!$C28:$BW28)='Final FTE By Grade'!O28</f>
        <v>1</v>
      </c>
      <c r="P28" s="6" t="b">
        <f>SUMIF('Final FTE BGBP'!$C$3:$BW$3,P$4,'Final FTE BGBP'!$C28:$BW28)='Final FTE By Grade'!P28</f>
        <v>1</v>
      </c>
      <c r="Q28" s="6" t="b">
        <f>'Final FTE BGBP'!BX28='Final FTE By Grade'!Q28</f>
        <v>1</v>
      </c>
    </row>
    <row r="29" spans="1:17" ht="15">
      <c r="A29" s="6">
        <v>25</v>
      </c>
      <c r="B29" s="6" t="s">
        <v>36</v>
      </c>
      <c r="C29" s="6" t="b">
        <f>SUMIF('Final FTE BGBP'!$C$3:$BW$3,C$4,'Final FTE BGBP'!$C29:$BW29)='Final FTE By Grade'!C29</f>
        <v>1</v>
      </c>
      <c r="D29" s="6" t="b">
        <f>SUMIF('Final FTE BGBP'!$C$3:$BW$3,D$4,'Final FTE BGBP'!$C29:$BW29)='Final FTE By Grade'!D29</f>
        <v>1</v>
      </c>
      <c r="E29" s="6" t="b">
        <f>SUMIF('Final FTE BGBP'!$C$3:$BW$3,E$4,'Final FTE BGBP'!$C29:$BW29)='Final FTE By Grade'!E29</f>
        <v>1</v>
      </c>
      <c r="F29" s="6" t="b">
        <f>SUMIF('Final FTE BGBP'!$C$3:$BW$3,F$4,'Final FTE BGBP'!$C29:$BW29)='Final FTE By Grade'!F29</f>
        <v>1</v>
      </c>
      <c r="G29" s="6" t="b">
        <f>SUMIF('Final FTE BGBP'!$C$3:$BW$3,G$4,'Final FTE BGBP'!$C29:$BW29)='Final FTE By Grade'!G29</f>
        <v>1</v>
      </c>
      <c r="H29" s="6" t="b">
        <f>SUMIF('Final FTE BGBP'!$C$3:$BW$3,H$4,'Final FTE BGBP'!$C29:$BW29)='Final FTE By Grade'!H29</f>
        <v>1</v>
      </c>
      <c r="I29" s="6" t="b">
        <f>SUMIF('Final FTE BGBP'!$C$3:$BW$3,I$4,'Final FTE BGBP'!$C29:$BW29)='Final FTE By Grade'!I29</f>
        <v>1</v>
      </c>
      <c r="J29" s="6" t="b">
        <f>SUMIF('Final FTE BGBP'!$C$3:$BW$3,J$4,'Final FTE BGBP'!$C29:$BW29)='Final FTE By Grade'!J29</f>
        <v>1</v>
      </c>
      <c r="K29" s="6" t="b">
        <f>SUMIF('Final FTE BGBP'!$C$3:$BW$3,K$4,'Final FTE BGBP'!$C29:$BW29)='Final FTE By Grade'!K29</f>
        <v>1</v>
      </c>
      <c r="L29" s="6" t="b">
        <f>SUMIF('Final FTE BGBP'!$C$3:$BW$3,L$4,'Final FTE BGBP'!$C29:$BW29)='Final FTE By Grade'!L29</f>
        <v>1</v>
      </c>
      <c r="M29" s="6" t="b">
        <f>SUMIF('Final FTE BGBP'!$C$3:$BW$3,M$4,'Final FTE BGBP'!$C29:$BW29)='Final FTE By Grade'!M29</f>
        <v>1</v>
      </c>
      <c r="N29" s="6" t="b">
        <f>SUMIF('Final FTE BGBP'!$C$3:$BW$3,N$4,'Final FTE BGBP'!$C29:$BW29)='Final FTE By Grade'!N29</f>
        <v>1</v>
      </c>
      <c r="O29" s="6" t="b">
        <f>SUMIF('Final FTE BGBP'!$C$3:$BW$3,O$4,'Final FTE BGBP'!$C29:$BW29)='Final FTE By Grade'!O29</f>
        <v>1</v>
      </c>
      <c r="P29" s="6" t="b">
        <f>SUMIF('Final FTE BGBP'!$C$3:$BW$3,P$4,'Final FTE BGBP'!$C29:$BW29)='Final FTE By Grade'!P29</f>
        <v>1</v>
      </c>
      <c r="Q29" s="6" t="b">
        <f>'Final FTE BGBP'!BX29='Final FTE By Grade'!Q29</f>
        <v>1</v>
      </c>
    </row>
    <row r="30" spans="1:17" ht="15">
      <c r="A30" s="6">
        <v>26</v>
      </c>
      <c r="B30" s="6" t="s">
        <v>37</v>
      </c>
      <c r="C30" s="6" t="b">
        <f>SUMIF('Final FTE BGBP'!$C$3:$BW$3,C$4,'Final FTE BGBP'!$C30:$BW30)='Final FTE By Grade'!C30</f>
        <v>1</v>
      </c>
      <c r="D30" s="6" t="b">
        <f>SUMIF('Final FTE BGBP'!$C$3:$BW$3,D$4,'Final FTE BGBP'!$C30:$BW30)='Final FTE By Grade'!D30</f>
        <v>1</v>
      </c>
      <c r="E30" s="6" t="b">
        <f>SUMIF('Final FTE BGBP'!$C$3:$BW$3,E$4,'Final FTE BGBP'!$C30:$BW30)='Final FTE By Grade'!E30</f>
        <v>1</v>
      </c>
      <c r="F30" s="6" t="b">
        <f>SUMIF('Final FTE BGBP'!$C$3:$BW$3,F$4,'Final FTE BGBP'!$C30:$BW30)='Final FTE By Grade'!F30</f>
        <v>1</v>
      </c>
      <c r="G30" s="6" t="b">
        <f>SUMIF('Final FTE BGBP'!$C$3:$BW$3,G$4,'Final FTE BGBP'!$C30:$BW30)='Final FTE By Grade'!G30</f>
        <v>1</v>
      </c>
      <c r="H30" s="6" t="b">
        <f>SUMIF('Final FTE BGBP'!$C$3:$BW$3,H$4,'Final FTE BGBP'!$C30:$BW30)='Final FTE By Grade'!H30</f>
        <v>1</v>
      </c>
      <c r="I30" s="6" t="b">
        <f>SUMIF('Final FTE BGBP'!$C$3:$BW$3,I$4,'Final FTE BGBP'!$C30:$BW30)='Final FTE By Grade'!I30</f>
        <v>1</v>
      </c>
      <c r="J30" s="6" t="b">
        <f>SUMIF('Final FTE BGBP'!$C$3:$BW$3,J$4,'Final FTE BGBP'!$C30:$BW30)='Final FTE By Grade'!J30</f>
        <v>1</v>
      </c>
      <c r="K30" s="6" t="b">
        <f>SUMIF('Final FTE BGBP'!$C$3:$BW$3,K$4,'Final FTE BGBP'!$C30:$BW30)='Final FTE By Grade'!K30</f>
        <v>1</v>
      </c>
      <c r="L30" s="6" t="b">
        <f>SUMIF('Final FTE BGBP'!$C$3:$BW$3,L$4,'Final FTE BGBP'!$C30:$BW30)='Final FTE By Grade'!L30</f>
        <v>1</v>
      </c>
      <c r="M30" s="6" t="b">
        <f>SUMIF('Final FTE BGBP'!$C$3:$BW$3,M$4,'Final FTE BGBP'!$C30:$BW30)='Final FTE By Grade'!M30</f>
        <v>1</v>
      </c>
      <c r="N30" s="6" t="b">
        <f>SUMIF('Final FTE BGBP'!$C$3:$BW$3,N$4,'Final FTE BGBP'!$C30:$BW30)='Final FTE By Grade'!N30</f>
        <v>1</v>
      </c>
      <c r="O30" s="6" t="b">
        <f>SUMIF('Final FTE BGBP'!$C$3:$BW$3,O$4,'Final FTE BGBP'!$C30:$BW30)='Final FTE By Grade'!O30</f>
        <v>1</v>
      </c>
      <c r="P30" s="6" t="b">
        <f>SUMIF('Final FTE BGBP'!$C$3:$BW$3,P$4,'Final FTE BGBP'!$C30:$BW30)='Final FTE By Grade'!P30</f>
        <v>1</v>
      </c>
      <c r="Q30" s="6" t="b">
        <f>'Final FTE BGBP'!BX30='Final FTE By Grade'!Q30</f>
        <v>1</v>
      </c>
    </row>
    <row r="31" spans="1:17" ht="15">
      <c r="A31" s="6">
        <v>27</v>
      </c>
      <c r="B31" s="6" t="s">
        <v>38</v>
      </c>
      <c r="C31" s="6" t="b">
        <f>SUMIF('Final FTE BGBP'!$C$3:$BW$3,C$4,'Final FTE BGBP'!$C31:$BW31)='Final FTE By Grade'!C31</f>
        <v>1</v>
      </c>
      <c r="D31" s="6" t="b">
        <f>SUMIF('Final FTE BGBP'!$C$3:$BW$3,D$4,'Final FTE BGBP'!$C31:$BW31)='Final FTE By Grade'!D31</f>
        <v>1</v>
      </c>
      <c r="E31" s="6" t="b">
        <f>SUMIF('Final FTE BGBP'!$C$3:$BW$3,E$4,'Final FTE BGBP'!$C31:$BW31)='Final FTE By Grade'!E31</f>
        <v>1</v>
      </c>
      <c r="F31" s="6" t="b">
        <f>SUMIF('Final FTE BGBP'!$C$3:$BW$3,F$4,'Final FTE BGBP'!$C31:$BW31)='Final FTE By Grade'!F31</f>
        <v>1</v>
      </c>
      <c r="G31" s="6" t="b">
        <f>SUMIF('Final FTE BGBP'!$C$3:$BW$3,G$4,'Final FTE BGBP'!$C31:$BW31)='Final FTE By Grade'!G31</f>
        <v>1</v>
      </c>
      <c r="H31" s="6" t="b">
        <f>SUMIF('Final FTE BGBP'!$C$3:$BW$3,H$4,'Final FTE BGBP'!$C31:$BW31)='Final FTE By Grade'!H31</f>
        <v>1</v>
      </c>
      <c r="I31" s="6" t="b">
        <f>SUMIF('Final FTE BGBP'!$C$3:$BW$3,I$4,'Final FTE BGBP'!$C31:$BW31)='Final FTE By Grade'!I31</f>
        <v>1</v>
      </c>
      <c r="J31" s="6" t="b">
        <f>SUMIF('Final FTE BGBP'!$C$3:$BW$3,J$4,'Final FTE BGBP'!$C31:$BW31)='Final FTE By Grade'!J31</f>
        <v>1</v>
      </c>
      <c r="K31" s="6" t="b">
        <f>SUMIF('Final FTE BGBP'!$C$3:$BW$3,K$4,'Final FTE BGBP'!$C31:$BW31)='Final FTE By Grade'!K31</f>
        <v>1</v>
      </c>
      <c r="L31" s="6" t="b">
        <f>SUMIF('Final FTE BGBP'!$C$3:$BW$3,L$4,'Final FTE BGBP'!$C31:$BW31)='Final FTE By Grade'!L31</f>
        <v>1</v>
      </c>
      <c r="M31" s="6" t="b">
        <f>SUMIF('Final FTE BGBP'!$C$3:$BW$3,M$4,'Final FTE BGBP'!$C31:$BW31)='Final FTE By Grade'!M31</f>
        <v>1</v>
      </c>
      <c r="N31" s="6" t="b">
        <f>SUMIF('Final FTE BGBP'!$C$3:$BW$3,N$4,'Final FTE BGBP'!$C31:$BW31)='Final FTE By Grade'!N31</f>
        <v>1</v>
      </c>
      <c r="O31" s="6" t="b">
        <f>SUMIF('Final FTE BGBP'!$C$3:$BW$3,O$4,'Final FTE BGBP'!$C31:$BW31)='Final FTE By Grade'!O31</f>
        <v>1</v>
      </c>
      <c r="P31" s="6" t="b">
        <f>SUMIF('Final FTE BGBP'!$C$3:$BW$3,P$4,'Final FTE BGBP'!$C31:$BW31)='Final FTE By Grade'!P31</f>
        <v>1</v>
      </c>
      <c r="Q31" s="6" t="b">
        <f>'Final FTE BGBP'!BX31='Final FTE By Grade'!Q31</f>
        <v>1</v>
      </c>
    </row>
    <row r="32" spans="1:17" ht="15">
      <c r="A32" s="6">
        <v>28</v>
      </c>
      <c r="B32" s="6" t="s">
        <v>39</v>
      </c>
      <c r="C32" s="6" t="b">
        <f>SUMIF('Final FTE BGBP'!$C$3:$BW$3,C$4,'Final FTE BGBP'!$C32:$BW32)='Final FTE By Grade'!C32</f>
        <v>1</v>
      </c>
      <c r="D32" s="6" t="b">
        <f>SUMIF('Final FTE BGBP'!$C$3:$BW$3,D$4,'Final FTE BGBP'!$C32:$BW32)='Final FTE By Grade'!D32</f>
        <v>1</v>
      </c>
      <c r="E32" s="6" t="b">
        <f>SUMIF('Final FTE BGBP'!$C$3:$BW$3,E$4,'Final FTE BGBP'!$C32:$BW32)='Final FTE By Grade'!E32</f>
        <v>1</v>
      </c>
      <c r="F32" s="6" t="b">
        <f>SUMIF('Final FTE BGBP'!$C$3:$BW$3,F$4,'Final FTE BGBP'!$C32:$BW32)='Final FTE By Grade'!F32</f>
        <v>1</v>
      </c>
      <c r="G32" s="6" t="b">
        <f>SUMIF('Final FTE BGBP'!$C$3:$BW$3,G$4,'Final FTE BGBP'!$C32:$BW32)='Final FTE By Grade'!G32</f>
        <v>1</v>
      </c>
      <c r="H32" s="6" t="b">
        <f>SUMIF('Final FTE BGBP'!$C$3:$BW$3,H$4,'Final FTE BGBP'!$C32:$BW32)='Final FTE By Grade'!H32</f>
        <v>1</v>
      </c>
      <c r="I32" s="6" t="b">
        <f>SUMIF('Final FTE BGBP'!$C$3:$BW$3,I$4,'Final FTE BGBP'!$C32:$BW32)='Final FTE By Grade'!I32</f>
        <v>1</v>
      </c>
      <c r="J32" s="6" t="b">
        <f>SUMIF('Final FTE BGBP'!$C$3:$BW$3,J$4,'Final FTE BGBP'!$C32:$BW32)='Final FTE By Grade'!J32</f>
        <v>1</v>
      </c>
      <c r="K32" s="6" t="b">
        <f>SUMIF('Final FTE BGBP'!$C$3:$BW$3,K$4,'Final FTE BGBP'!$C32:$BW32)='Final FTE By Grade'!K32</f>
        <v>1</v>
      </c>
      <c r="L32" s="6" t="b">
        <f>SUMIF('Final FTE BGBP'!$C$3:$BW$3,L$4,'Final FTE BGBP'!$C32:$BW32)='Final FTE By Grade'!L32</f>
        <v>1</v>
      </c>
      <c r="M32" s="6" t="b">
        <f>SUMIF('Final FTE BGBP'!$C$3:$BW$3,M$4,'Final FTE BGBP'!$C32:$BW32)='Final FTE By Grade'!M32</f>
        <v>1</v>
      </c>
      <c r="N32" s="6" t="b">
        <f>SUMIF('Final FTE BGBP'!$C$3:$BW$3,N$4,'Final FTE BGBP'!$C32:$BW32)='Final FTE By Grade'!N32</f>
        <v>1</v>
      </c>
      <c r="O32" s="6" t="b">
        <f>SUMIF('Final FTE BGBP'!$C$3:$BW$3,O$4,'Final FTE BGBP'!$C32:$BW32)='Final FTE By Grade'!O32</f>
        <v>1</v>
      </c>
      <c r="P32" s="6" t="b">
        <f>SUMIF('Final FTE BGBP'!$C$3:$BW$3,P$4,'Final FTE BGBP'!$C32:$BW32)='Final FTE By Grade'!P32</f>
        <v>1</v>
      </c>
      <c r="Q32" s="6" t="b">
        <f>'Final FTE BGBP'!BX32='Final FTE By Grade'!Q32</f>
        <v>1</v>
      </c>
    </row>
    <row r="33" spans="1:17" ht="15">
      <c r="A33" s="6">
        <v>29</v>
      </c>
      <c r="B33" s="6" t="s">
        <v>40</v>
      </c>
      <c r="C33" s="6" t="b">
        <f>SUMIF('Final FTE BGBP'!$C$3:$BW$3,C$4,'Final FTE BGBP'!$C33:$BW33)='Final FTE By Grade'!C33</f>
        <v>1</v>
      </c>
      <c r="D33" s="6" t="b">
        <f>SUMIF('Final FTE BGBP'!$C$3:$BW$3,D$4,'Final FTE BGBP'!$C33:$BW33)='Final FTE By Grade'!D33</f>
        <v>1</v>
      </c>
      <c r="E33" s="6" t="b">
        <f>SUMIF('Final FTE BGBP'!$C$3:$BW$3,E$4,'Final FTE BGBP'!$C33:$BW33)='Final FTE By Grade'!E33</f>
        <v>1</v>
      </c>
      <c r="F33" s="6" t="b">
        <f>SUMIF('Final FTE BGBP'!$C$3:$BW$3,F$4,'Final FTE BGBP'!$C33:$BW33)='Final FTE By Grade'!F33</f>
        <v>1</v>
      </c>
      <c r="G33" s="6" t="b">
        <f>SUMIF('Final FTE BGBP'!$C$3:$BW$3,G$4,'Final FTE BGBP'!$C33:$BW33)='Final FTE By Grade'!G33</f>
        <v>1</v>
      </c>
      <c r="H33" s="6" t="b">
        <f>SUMIF('Final FTE BGBP'!$C$3:$BW$3,H$4,'Final FTE BGBP'!$C33:$BW33)='Final FTE By Grade'!H33</f>
        <v>1</v>
      </c>
      <c r="I33" s="6" t="b">
        <f>SUMIF('Final FTE BGBP'!$C$3:$BW$3,I$4,'Final FTE BGBP'!$C33:$BW33)='Final FTE By Grade'!I33</f>
        <v>1</v>
      </c>
      <c r="J33" s="6" t="b">
        <f>SUMIF('Final FTE BGBP'!$C$3:$BW$3,J$4,'Final FTE BGBP'!$C33:$BW33)='Final FTE By Grade'!J33</f>
        <v>1</v>
      </c>
      <c r="K33" s="6" t="b">
        <f>SUMIF('Final FTE BGBP'!$C$3:$BW$3,K$4,'Final FTE BGBP'!$C33:$BW33)='Final FTE By Grade'!K33</f>
        <v>1</v>
      </c>
      <c r="L33" s="6" t="b">
        <f>SUMIF('Final FTE BGBP'!$C$3:$BW$3,L$4,'Final FTE BGBP'!$C33:$BW33)='Final FTE By Grade'!L33</f>
        <v>1</v>
      </c>
      <c r="M33" s="6" t="b">
        <f>SUMIF('Final FTE BGBP'!$C$3:$BW$3,M$4,'Final FTE BGBP'!$C33:$BW33)='Final FTE By Grade'!M33</f>
        <v>1</v>
      </c>
      <c r="N33" s="6" t="b">
        <f>SUMIF('Final FTE BGBP'!$C$3:$BW$3,N$4,'Final FTE BGBP'!$C33:$BW33)='Final FTE By Grade'!N33</f>
        <v>1</v>
      </c>
      <c r="O33" s="6" t="b">
        <f>SUMIF('Final FTE BGBP'!$C$3:$BW$3,O$4,'Final FTE BGBP'!$C33:$BW33)='Final FTE By Grade'!O33</f>
        <v>1</v>
      </c>
      <c r="P33" s="6" t="b">
        <f>SUMIF('Final FTE BGBP'!$C$3:$BW$3,P$4,'Final FTE BGBP'!$C33:$BW33)='Final FTE By Grade'!P33</f>
        <v>1</v>
      </c>
      <c r="Q33" s="6" t="b">
        <f>'Final FTE BGBP'!BX33='Final FTE By Grade'!Q33</f>
        <v>1</v>
      </c>
    </row>
    <row r="34" spans="1:17" ht="15">
      <c r="A34" s="6">
        <v>30</v>
      </c>
      <c r="B34" s="6" t="s">
        <v>41</v>
      </c>
      <c r="C34" s="6" t="b">
        <f>SUMIF('Final FTE BGBP'!$C$3:$BW$3,C$4,'Final FTE BGBP'!$C34:$BW34)='Final FTE By Grade'!C34</f>
        <v>1</v>
      </c>
      <c r="D34" s="6" t="b">
        <f>SUMIF('Final FTE BGBP'!$C$3:$BW$3,D$4,'Final FTE BGBP'!$C34:$BW34)='Final FTE By Grade'!D34</f>
        <v>1</v>
      </c>
      <c r="E34" s="6" t="b">
        <f>SUMIF('Final FTE BGBP'!$C$3:$BW$3,E$4,'Final FTE BGBP'!$C34:$BW34)='Final FTE By Grade'!E34</f>
        <v>1</v>
      </c>
      <c r="F34" s="6" t="b">
        <f>SUMIF('Final FTE BGBP'!$C$3:$BW$3,F$4,'Final FTE BGBP'!$C34:$BW34)='Final FTE By Grade'!F34</f>
        <v>1</v>
      </c>
      <c r="G34" s="6" t="b">
        <f>SUMIF('Final FTE BGBP'!$C$3:$BW$3,G$4,'Final FTE BGBP'!$C34:$BW34)='Final FTE By Grade'!G34</f>
        <v>1</v>
      </c>
      <c r="H34" s="6" t="b">
        <f>SUMIF('Final FTE BGBP'!$C$3:$BW$3,H$4,'Final FTE BGBP'!$C34:$BW34)='Final FTE By Grade'!H34</f>
        <v>1</v>
      </c>
      <c r="I34" s="6" t="b">
        <f>SUMIF('Final FTE BGBP'!$C$3:$BW$3,I$4,'Final FTE BGBP'!$C34:$BW34)='Final FTE By Grade'!I34</f>
        <v>1</v>
      </c>
      <c r="J34" s="6" t="b">
        <f>SUMIF('Final FTE BGBP'!$C$3:$BW$3,J$4,'Final FTE BGBP'!$C34:$BW34)='Final FTE By Grade'!J34</f>
        <v>1</v>
      </c>
      <c r="K34" s="6" t="b">
        <f>SUMIF('Final FTE BGBP'!$C$3:$BW$3,K$4,'Final FTE BGBP'!$C34:$BW34)='Final FTE By Grade'!K34</f>
        <v>1</v>
      </c>
      <c r="L34" s="6" t="b">
        <f>SUMIF('Final FTE BGBP'!$C$3:$BW$3,L$4,'Final FTE BGBP'!$C34:$BW34)='Final FTE By Grade'!L34</f>
        <v>1</v>
      </c>
      <c r="M34" s="6" t="b">
        <f>SUMIF('Final FTE BGBP'!$C$3:$BW$3,M$4,'Final FTE BGBP'!$C34:$BW34)='Final FTE By Grade'!M34</f>
        <v>1</v>
      </c>
      <c r="N34" s="6" t="b">
        <f>SUMIF('Final FTE BGBP'!$C$3:$BW$3,N$4,'Final FTE BGBP'!$C34:$BW34)='Final FTE By Grade'!N34</f>
        <v>1</v>
      </c>
      <c r="O34" s="6" t="b">
        <f>SUMIF('Final FTE BGBP'!$C$3:$BW$3,O$4,'Final FTE BGBP'!$C34:$BW34)='Final FTE By Grade'!O34</f>
        <v>1</v>
      </c>
      <c r="P34" s="6" t="b">
        <f>SUMIF('Final FTE BGBP'!$C$3:$BW$3,P$4,'Final FTE BGBP'!$C34:$BW34)='Final FTE By Grade'!P34</f>
        <v>1</v>
      </c>
      <c r="Q34" s="6" t="b">
        <f>'Final FTE BGBP'!BX34='Final FTE By Grade'!Q34</f>
        <v>1</v>
      </c>
    </row>
    <row r="35" spans="1:17" ht="15">
      <c r="A35" s="6">
        <v>31</v>
      </c>
      <c r="B35" s="6" t="s">
        <v>42</v>
      </c>
      <c r="C35" s="6" t="b">
        <f>SUMIF('Final FTE BGBP'!$C$3:$BW$3,C$4,'Final FTE BGBP'!$C35:$BW35)='Final FTE By Grade'!C35</f>
        <v>1</v>
      </c>
      <c r="D35" s="6" t="b">
        <f>SUMIF('Final FTE BGBP'!$C$3:$BW$3,D$4,'Final FTE BGBP'!$C35:$BW35)='Final FTE By Grade'!D35</f>
        <v>1</v>
      </c>
      <c r="E35" s="6" t="b">
        <f>SUMIF('Final FTE BGBP'!$C$3:$BW$3,E$4,'Final FTE BGBP'!$C35:$BW35)='Final FTE By Grade'!E35</f>
        <v>1</v>
      </c>
      <c r="F35" s="6" t="b">
        <f>SUMIF('Final FTE BGBP'!$C$3:$BW$3,F$4,'Final FTE BGBP'!$C35:$BW35)='Final FTE By Grade'!F35</f>
        <v>1</v>
      </c>
      <c r="G35" s="6" t="b">
        <f>SUMIF('Final FTE BGBP'!$C$3:$BW$3,G$4,'Final FTE BGBP'!$C35:$BW35)='Final FTE By Grade'!G35</f>
        <v>1</v>
      </c>
      <c r="H35" s="6" t="b">
        <f>SUMIF('Final FTE BGBP'!$C$3:$BW$3,H$4,'Final FTE BGBP'!$C35:$BW35)='Final FTE By Grade'!H35</f>
        <v>1</v>
      </c>
      <c r="I35" s="6" t="b">
        <f>SUMIF('Final FTE BGBP'!$C$3:$BW$3,I$4,'Final FTE BGBP'!$C35:$BW35)='Final FTE By Grade'!I35</f>
        <v>1</v>
      </c>
      <c r="J35" s="6" t="b">
        <f>SUMIF('Final FTE BGBP'!$C$3:$BW$3,J$4,'Final FTE BGBP'!$C35:$BW35)='Final FTE By Grade'!J35</f>
        <v>1</v>
      </c>
      <c r="K35" s="6" t="b">
        <f>SUMIF('Final FTE BGBP'!$C$3:$BW$3,K$4,'Final FTE BGBP'!$C35:$BW35)='Final FTE By Grade'!K35</f>
        <v>1</v>
      </c>
      <c r="L35" s="6" t="b">
        <f>SUMIF('Final FTE BGBP'!$C$3:$BW$3,L$4,'Final FTE BGBP'!$C35:$BW35)='Final FTE By Grade'!L35</f>
        <v>1</v>
      </c>
      <c r="M35" s="6" t="b">
        <f>SUMIF('Final FTE BGBP'!$C$3:$BW$3,M$4,'Final FTE BGBP'!$C35:$BW35)='Final FTE By Grade'!M35</f>
        <v>1</v>
      </c>
      <c r="N35" s="6" t="b">
        <f>SUMIF('Final FTE BGBP'!$C$3:$BW$3,N$4,'Final FTE BGBP'!$C35:$BW35)='Final FTE By Grade'!N35</f>
        <v>1</v>
      </c>
      <c r="O35" s="6" t="b">
        <f>SUMIF('Final FTE BGBP'!$C$3:$BW$3,O$4,'Final FTE BGBP'!$C35:$BW35)='Final FTE By Grade'!O35</f>
        <v>1</v>
      </c>
      <c r="P35" s="6" t="b">
        <f>SUMIF('Final FTE BGBP'!$C$3:$BW$3,P$4,'Final FTE BGBP'!$C35:$BW35)='Final FTE By Grade'!P35</f>
        <v>1</v>
      </c>
      <c r="Q35" s="6" t="b">
        <f>'Final FTE BGBP'!BX35='Final FTE By Grade'!Q35</f>
        <v>1</v>
      </c>
    </row>
    <row r="36" spans="1:17" ht="15">
      <c r="A36" s="6">
        <v>32</v>
      </c>
      <c r="B36" s="6" t="s">
        <v>43</v>
      </c>
      <c r="C36" s="6" t="b">
        <f>SUMIF('Final FTE BGBP'!$C$3:$BW$3,C$4,'Final FTE BGBP'!$C36:$BW36)='Final FTE By Grade'!C36</f>
        <v>1</v>
      </c>
      <c r="D36" s="6" t="b">
        <f>SUMIF('Final FTE BGBP'!$C$3:$BW$3,D$4,'Final FTE BGBP'!$C36:$BW36)='Final FTE By Grade'!D36</f>
        <v>1</v>
      </c>
      <c r="E36" s="6" t="b">
        <f>SUMIF('Final FTE BGBP'!$C$3:$BW$3,E$4,'Final FTE BGBP'!$C36:$BW36)='Final FTE By Grade'!E36</f>
        <v>1</v>
      </c>
      <c r="F36" s="6" t="b">
        <f>SUMIF('Final FTE BGBP'!$C$3:$BW$3,F$4,'Final FTE BGBP'!$C36:$BW36)='Final FTE By Grade'!F36</f>
        <v>1</v>
      </c>
      <c r="G36" s="6" t="b">
        <f>SUMIF('Final FTE BGBP'!$C$3:$BW$3,G$4,'Final FTE BGBP'!$C36:$BW36)='Final FTE By Grade'!G36</f>
        <v>1</v>
      </c>
      <c r="H36" s="6" t="b">
        <f>SUMIF('Final FTE BGBP'!$C$3:$BW$3,H$4,'Final FTE BGBP'!$C36:$BW36)='Final FTE By Grade'!H36</f>
        <v>1</v>
      </c>
      <c r="I36" s="6" t="b">
        <f>SUMIF('Final FTE BGBP'!$C$3:$BW$3,I$4,'Final FTE BGBP'!$C36:$BW36)='Final FTE By Grade'!I36</f>
        <v>1</v>
      </c>
      <c r="J36" s="6" t="b">
        <f>SUMIF('Final FTE BGBP'!$C$3:$BW$3,J$4,'Final FTE BGBP'!$C36:$BW36)='Final FTE By Grade'!J36</f>
        <v>1</v>
      </c>
      <c r="K36" s="6" t="b">
        <f>SUMIF('Final FTE BGBP'!$C$3:$BW$3,K$4,'Final FTE BGBP'!$C36:$BW36)='Final FTE By Grade'!K36</f>
        <v>1</v>
      </c>
      <c r="L36" s="6" t="b">
        <f>SUMIF('Final FTE BGBP'!$C$3:$BW$3,L$4,'Final FTE BGBP'!$C36:$BW36)='Final FTE By Grade'!L36</f>
        <v>1</v>
      </c>
      <c r="M36" s="6" t="b">
        <f>SUMIF('Final FTE BGBP'!$C$3:$BW$3,M$4,'Final FTE BGBP'!$C36:$BW36)='Final FTE By Grade'!M36</f>
        <v>1</v>
      </c>
      <c r="N36" s="6" t="b">
        <f>SUMIF('Final FTE BGBP'!$C$3:$BW$3,N$4,'Final FTE BGBP'!$C36:$BW36)='Final FTE By Grade'!N36</f>
        <v>1</v>
      </c>
      <c r="O36" s="6" t="b">
        <f>SUMIF('Final FTE BGBP'!$C$3:$BW$3,O$4,'Final FTE BGBP'!$C36:$BW36)='Final FTE By Grade'!O36</f>
        <v>1</v>
      </c>
      <c r="P36" s="6" t="b">
        <f>SUMIF('Final FTE BGBP'!$C$3:$BW$3,P$4,'Final FTE BGBP'!$C36:$BW36)='Final FTE By Grade'!P36</f>
        <v>1</v>
      </c>
      <c r="Q36" s="6" t="b">
        <f>'Final FTE BGBP'!BX36='Final FTE By Grade'!Q36</f>
        <v>1</v>
      </c>
    </row>
    <row r="37" spans="1:17" ht="15">
      <c r="A37" s="6">
        <v>33</v>
      </c>
      <c r="B37" s="6" t="s">
        <v>44</v>
      </c>
      <c r="C37" s="6" t="b">
        <f>SUMIF('Final FTE BGBP'!$C$3:$BW$3,C$4,'Final FTE BGBP'!$C37:$BW37)='Final FTE By Grade'!C37</f>
        <v>1</v>
      </c>
      <c r="D37" s="6" t="b">
        <f>SUMIF('Final FTE BGBP'!$C$3:$BW$3,D$4,'Final FTE BGBP'!$C37:$BW37)='Final FTE By Grade'!D37</f>
        <v>1</v>
      </c>
      <c r="E37" s="6" t="b">
        <f>SUMIF('Final FTE BGBP'!$C$3:$BW$3,E$4,'Final FTE BGBP'!$C37:$BW37)='Final FTE By Grade'!E37</f>
        <v>1</v>
      </c>
      <c r="F37" s="6" t="b">
        <f>SUMIF('Final FTE BGBP'!$C$3:$BW$3,F$4,'Final FTE BGBP'!$C37:$BW37)='Final FTE By Grade'!F37</f>
        <v>1</v>
      </c>
      <c r="G37" s="6" t="b">
        <f>SUMIF('Final FTE BGBP'!$C$3:$BW$3,G$4,'Final FTE BGBP'!$C37:$BW37)='Final FTE By Grade'!G37</f>
        <v>1</v>
      </c>
      <c r="H37" s="6" t="b">
        <f>SUMIF('Final FTE BGBP'!$C$3:$BW$3,H$4,'Final FTE BGBP'!$C37:$BW37)='Final FTE By Grade'!H37</f>
        <v>1</v>
      </c>
      <c r="I37" s="6" t="b">
        <f>SUMIF('Final FTE BGBP'!$C$3:$BW$3,I$4,'Final FTE BGBP'!$C37:$BW37)='Final FTE By Grade'!I37</f>
        <v>1</v>
      </c>
      <c r="J37" s="6" t="b">
        <f>SUMIF('Final FTE BGBP'!$C$3:$BW$3,J$4,'Final FTE BGBP'!$C37:$BW37)='Final FTE By Grade'!J37</f>
        <v>1</v>
      </c>
      <c r="K37" s="6" t="b">
        <f>SUMIF('Final FTE BGBP'!$C$3:$BW$3,K$4,'Final FTE BGBP'!$C37:$BW37)='Final FTE By Grade'!K37</f>
        <v>1</v>
      </c>
      <c r="L37" s="6" t="b">
        <f>SUMIF('Final FTE BGBP'!$C$3:$BW$3,L$4,'Final FTE BGBP'!$C37:$BW37)='Final FTE By Grade'!L37</f>
        <v>1</v>
      </c>
      <c r="M37" s="6" t="b">
        <f>SUMIF('Final FTE BGBP'!$C$3:$BW$3,M$4,'Final FTE BGBP'!$C37:$BW37)='Final FTE By Grade'!M37</f>
        <v>1</v>
      </c>
      <c r="N37" s="6" t="b">
        <f>SUMIF('Final FTE BGBP'!$C$3:$BW$3,N$4,'Final FTE BGBP'!$C37:$BW37)='Final FTE By Grade'!N37</f>
        <v>1</v>
      </c>
      <c r="O37" s="6" t="b">
        <f>SUMIF('Final FTE BGBP'!$C$3:$BW$3,O$4,'Final FTE BGBP'!$C37:$BW37)='Final FTE By Grade'!O37</f>
        <v>1</v>
      </c>
      <c r="P37" s="6" t="b">
        <f>SUMIF('Final FTE BGBP'!$C$3:$BW$3,P$4,'Final FTE BGBP'!$C37:$BW37)='Final FTE By Grade'!P37</f>
        <v>1</v>
      </c>
      <c r="Q37" s="6" t="b">
        <f>'Final FTE BGBP'!BX37='Final FTE By Grade'!Q37</f>
        <v>1</v>
      </c>
    </row>
    <row r="38" spans="1:17" ht="15">
      <c r="A38" s="6">
        <v>34</v>
      </c>
      <c r="B38" s="6" t="s">
        <v>45</v>
      </c>
      <c r="C38" s="6" t="b">
        <f>SUMIF('Final FTE BGBP'!$C$3:$BW$3,C$4,'Final FTE BGBP'!$C38:$BW38)='Final FTE By Grade'!C38</f>
        <v>1</v>
      </c>
      <c r="D38" s="6" t="b">
        <f>SUMIF('Final FTE BGBP'!$C$3:$BW$3,D$4,'Final FTE BGBP'!$C38:$BW38)='Final FTE By Grade'!D38</f>
        <v>1</v>
      </c>
      <c r="E38" s="6" t="b">
        <f>SUMIF('Final FTE BGBP'!$C$3:$BW$3,E$4,'Final FTE BGBP'!$C38:$BW38)='Final FTE By Grade'!E38</f>
        <v>1</v>
      </c>
      <c r="F38" s="6" t="b">
        <f>SUMIF('Final FTE BGBP'!$C$3:$BW$3,F$4,'Final FTE BGBP'!$C38:$BW38)='Final FTE By Grade'!F38</f>
        <v>1</v>
      </c>
      <c r="G38" s="6" t="b">
        <f>SUMIF('Final FTE BGBP'!$C$3:$BW$3,G$4,'Final FTE BGBP'!$C38:$BW38)='Final FTE By Grade'!G38</f>
        <v>1</v>
      </c>
      <c r="H38" s="6" t="b">
        <f>SUMIF('Final FTE BGBP'!$C$3:$BW$3,H$4,'Final FTE BGBP'!$C38:$BW38)='Final FTE By Grade'!H38</f>
        <v>1</v>
      </c>
      <c r="I38" s="6" t="b">
        <f>SUMIF('Final FTE BGBP'!$C$3:$BW$3,I$4,'Final FTE BGBP'!$C38:$BW38)='Final FTE By Grade'!I38</f>
        <v>1</v>
      </c>
      <c r="J38" s="6" t="b">
        <f>SUMIF('Final FTE BGBP'!$C$3:$BW$3,J$4,'Final FTE BGBP'!$C38:$BW38)='Final FTE By Grade'!J38</f>
        <v>1</v>
      </c>
      <c r="K38" s="6" t="b">
        <f>SUMIF('Final FTE BGBP'!$C$3:$BW$3,K$4,'Final FTE BGBP'!$C38:$BW38)='Final FTE By Grade'!K38</f>
        <v>1</v>
      </c>
      <c r="L38" s="6" t="b">
        <f>SUMIF('Final FTE BGBP'!$C$3:$BW$3,L$4,'Final FTE BGBP'!$C38:$BW38)='Final FTE By Grade'!L38</f>
        <v>1</v>
      </c>
      <c r="M38" s="6" t="b">
        <f>SUMIF('Final FTE BGBP'!$C$3:$BW$3,M$4,'Final FTE BGBP'!$C38:$BW38)='Final FTE By Grade'!M38</f>
        <v>1</v>
      </c>
      <c r="N38" s="6" t="b">
        <f>SUMIF('Final FTE BGBP'!$C$3:$BW$3,N$4,'Final FTE BGBP'!$C38:$BW38)='Final FTE By Grade'!N38</f>
        <v>1</v>
      </c>
      <c r="O38" s="6" t="b">
        <f>SUMIF('Final FTE BGBP'!$C$3:$BW$3,O$4,'Final FTE BGBP'!$C38:$BW38)='Final FTE By Grade'!O38</f>
        <v>1</v>
      </c>
      <c r="P38" s="6" t="b">
        <f>SUMIF('Final FTE BGBP'!$C$3:$BW$3,P$4,'Final FTE BGBP'!$C38:$BW38)='Final FTE By Grade'!P38</f>
        <v>1</v>
      </c>
      <c r="Q38" s="6" t="b">
        <f>'Final FTE BGBP'!BX38='Final FTE By Grade'!Q38</f>
        <v>1</v>
      </c>
    </row>
    <row r="39" spans="1:17" ht="15">
      <c r="A39" s="6">
        <v>35</v>
      </c>
      <c r="B39" s="6" t="s">
        <v>46</v>
      </c>
      <c r="C39" s="6" t="b">
        <f>SUMIF('Final FTE BGBP'!$C$3:$BW$3,C$4,'Final FTE BGBP'!$C39:$BW39)='Final FTE By Grade'!C39</f>
        <v>1</v>
      </c>
      <c r="D39" s="6" t="b">
        <f>SUMIF('Final FTE BGBP'!$C$3:$BW$3,D$4,'Final FTE BGBP'!$C39:$BW39)='Final FTE By Grade'!D39</f>
        <v>1</v>
      </c>
      <c r="E39" s="6" t="b">
        <f>SUMIF('Final FTE BGBP'!$C$3:$BW$3,E$4,'Final FTE BGBP'!$C39:$BW39)='Final FTE By Grade'!E39</f>
        <v>1</v>
      </c>
      <c r="F39" s="6" t="b">
        <f>SUMIF('Final FTE BGBP'!$C$3:$BW$3,F$4,'Final FTE BGBP'!$C39:$BW39)='Final FTE By Grade'!F39</f>
        <v>1</v>
      </c>
      <c r="G39" s="6" t="b">
        <f>SUMIF('Final FTE BGBP'!$C$3:$BW$3,G$4,'Final FTE BGBP'!$C39:$BW39)='Final FTE By Grade'!G39</f>
        <v>1</v>
      </c>
      <c r="H39" s="6" t="b">
        <f>SUMIF('Final FTE BGBP'!$C$3:$BW$3,H$4,'Final FTE BGBP'!$C39:$BW39)='Final FTE By Grade'!H39</f>
        <v>1</v>
      </c>
      <c r="I39" s="6" t="b">
        <f>SUMIF('Final FTE BGBP'!$C$3:$BW$3,I$4,'Final FTE BGBP'!$C39:$BW39)='Final FTE By Grade'!I39</f>
        <v>1</v>
      </c>
      <c r="J39" s="6" t="b">
        <f>SUMIF('Final FTE BGBP'!$C$3:$BW$3,J$4,'Final FTE BGBP'!$C39:$BW39)='Final FTE By Grade'!J39</f>
        <v>1</v>
      </c>
      <c r="K39" s="6" t="b">
        <f>SUMIF('Final FTE BGBP'!$C$3:$BW$3,K$4,'Final FTE BGBP'!$C39:$BW39)='Final FTE By Grade'!K39</f>
        <v>1</v>
      </c>
      <c r="L39" s="6" t="b">
        <f>SUMIF('Final FTE BGBP'!$C$3:$BW$3,L$4,'Final FTE BGBP'!$C39:$BW39)='Final FTE By Grade'!L39</f>
        <v>1</v>
      </c>
      <c r="M39" s="6" t="b">
        <f>SUMIF('Final FTE BGBP'!$C$3:$BW$3,M$4,'Final FTE BGBP'!$C39:$BW39)='Final FTE By Grade'!M39</f>
        <v>1</v>
      </c>
      <c r="N39" s="6" t="b">
        <f>SUMIF('Final FTE BGBP'!$C$3:$BW$3,N$4,'Final FTE BGBP'!$C39:$BW39)='Final FTE By Grade'!N39</f>
        <v>1</v>
      </c>
      <c r="O39" s="6" t="b">
        <f>SUMIF('Final FTE BGBP'!$C$3:$BW$3,O$4,'Final FTE BGBP'!$C39:$BW39)='Final FTE By Grade'!O39</f>
        <v>1</v>
      </c>
      <c r="P39" s="6" t="b">
        <f>SUMIF('Final FTE BGBP'!$C$3:$BW$3,P$4,'Final FTE BGBP'!$C39:$BW39)='Final FTE By Grade'!P39</f>
        <v>1</v>
      </c>
      <c r="Q39" s="6" t="b">
        <f>'Final FTE BGBP'!BX39='Final FTE By Grade'!Q39</f>
        <v>1</v>
      </c>
    </row>
    <row r="40" spans="1:17" ht="15">
      <c r="A40" s="6">
        <v>36</v>
      </c>
      <c r="B40" s="6" t="s">
        <v>47</v>
      </c>
      <c r="C40" s="6" t="b">
        <f>SUMIF('Final FTE BGBP'!$C$3:$BW$3,C$4,'Final FTE BGBP'!$C40:$BW40)='Final FTE By Grade'!C40</f>
        <v>1</v>
      </c>
      <c r="D40" s="6" t="b">
        <f>SUMIF('Final FTE BGBP'!$C$3:$BW$3,D$4,'Final FTE BGBP'!$C40:$BW40)='Final FTE By Grade'!D40</f>
        <v>1</v>
      </c>
      <c r="E40" s="6" t="b">
        <f>SUMIF('Final FTE BGBP'!$C$3:$BW$3,E$4,'Final FTE BGBP'!$C40:$BW40)='Final FTE By Grade'!E40</f>
        <v>1</v>
      </c>
      <c r="F40" s="6" t="b">
        <f>SUMIF('Final FTE BGBP'!$C$3:$BW$3,F$4,'Final FTE BGBP'!$C40:$BW40)='Final FTE By Grade'!F40</f>
        <v>1</v>
      </c>
      <c r="G40" s="6" t="b">
        <f>SUMIF('Final FTE BGBP'!$C$3:$BW$3,G$4,'Final FTE BGBP'!$C40:$BW40)='Final FTE By Grade'!G40</f>
        <v>1</v>
      </c>
      <c r="H40" s="6" t="b">
        <f>SUMIF('Final FTE BGBP'!$C$3:$BW$3,H$4,'Final FTE BGBP'!$C40:$BW40)='Final FTE By Grade'!H40</f>
        <v>1</v>
      </c>
      <c r="I40" s="6" t="b">
        <f>SUMIF('Final FTE BGBP'!$C$3:$BW$3,I$4,'Final FTE BGBP'!$C40:$BW40)='Final FTE By Grade'!I40</f>
        <v>1</v>
      </c>
      <c r="J40" s="6" t="b">
        <f>SUMIF('Final FTE BGBP'!$C$3:$BW$3,J$4,'Final FTE BGBP'!$C40:$BW40)='Final FTE By Grade'!J40</f>
        <v>1</v>
      </c>
      <c r="K40" s="6" t="b">
        <f>SUMIF('Final FTE BGBP'!$C$3:$BW$3,K$4,'Final FTE BGBP'!$C40:$BW40)='Final FTE By Grade'!K40</f>
        <v>1</v>
      </c>
      <c r="L40" s="6" t="b">
        <f>SUMIF('Final FTE BGBP'!$C$3:$BW$3,L$4,'Final FTE BGBP'!$C40:$BW40)='Final FTE By Grade'!L40</f>
        <v>1</v>
      </c>
      <c r="M40" s="6" t="b">
        <f>SUMIF('Final FTE BGBP'!$C$3:$BW$3,M$4,'Final FTE BGBP'!$C40:$BW40)='Final FTE By Grade'!M40</f>
        <v>1</v>
      </c>
      <c r="N40" s="6" t="b">
        <f>SUMIF('Final FTE BGBP'!$C$3:$BW$3,N$4,'Final FTE BGBP'!$C40:$BW40)='Final FTE By Grade'!N40</f>
        <v>1</v>
      </c>
      <c r="O40" s="6" t="b">
        <f>SUMIF('Final FTE BGBP'!$C$3:$BW$3,O$4,'Final FTE BGBP'!$C40:$BW40)='Final FTE By Grade'!O40</f>
        <v>1</v>
      </c>
      <c r="P40" s="6" t="b">
        <f>SUMIF('Final FTE BGBP'!$C$3:$BW$3,P$4,'Final FTE BGBP'!$C40:$BW40)='Final FTE By Grade'!P40</f>
        <v>1</v>
      </c>
      <c r="Q40" s="6" t="b">
        <f>'Final FTE BGBP'!BX40='Final FTE By Grade'!Q40</f>
        <v>1</v>
      </c>
    </row>
    <row r="41" spans="1:17" ht="15">
      <c r="A41" s="6">
        <v>37</v>
      </c>
      <c r="B41" s="6" t="s">
        <v>48</v>
      </c>
      <c r="C41" s="6" t="b">
        <f>SUMIF('Final FTE BGBP'!$C$3:$BW$3,C$4,'Final FTE BGBP'!$C41:$BW41)='Final FTE By Grade'!C41</f>
        <v>1</v>
      </c>
      <c r="D41" s="6" t="b">
        <f>SUMIF('Final FTE BGBP'!$C$3:$BW$3,D$4,'Final FTE BGBP'!$C41:$BW41)='Final FTE By Grade'!D41</f>
        <v>1</v>
      </c>
      <c r="E41" s="6" t="b">
        <f>SUMIF('Final FTE BGBP'!$C$3:$BW$3,E$4,'Final FTE BGBP'!$C41:$BW41)='Final FTE By Grade'!E41</f>
        <v>1</v>
      </c>
      <c r="F41" s="6" t="b">
        <f>SUMIF('Final FTE BGBP'!$C$3:$BW$3,F$4,'Final FTE BGBP'!$C41:$BW41)='Final FTE By Grade'!F41</f>
        <v>1</v>
      </c>
      <c r="G41" s="6" t="b">
        <f>SUMIF('Final FTE BGBP'!$C$3:$BW$3,G$4,'Final FTE BGBP'!$C41:$BW41)='Final FTE By Grade'!G41</f>
        <v>1</v>
      </c>
      <c r="H41" s="6" t="b">
        <f>SUMIF('Final FTE BGBP'!$C$3:$BW$3,H$4,'Final FTE BGBP'!$C41:$BW41)='Final FTE By Grade'!H41</f>
        <v>1</v>
      </c>
      <c r="I41" s="6" t="b">
        <f>SUMIF('Final FTE BGBP'!$C$3:$BW$3,I$4,'Final FTE BGBP'!$C41:$BW41)='Final FTE By Grade'!I41</f>
        <v>1</v>
      </c>
      <c r="J41" s="6" t="b">
        <f>SUMIF('Final FTE BGBP'!$C$3:$BW$3,J$4,'Final FTE BGBP'!$C41:$BW41)='Final FTE By Grade'!J41</f>
        <v>1</v>
      </c>
      <c r="K41" s="6" t="b">
        <f>SUMIF('Final FTE BGBP'!$C$3:$BW$3,K$4,'Final FTE BGBP'!$C41:$BW41)='Final FTE By Grade'!K41</f>
        <v>1</v>
      </c>
      <c r="L41" s="6" t="b">
        <f>SUMIF('Final FTE BGBP'!$C$3:$BW$3,L$4,'Final FTE BGBP'!$C41:$BW41)='Final FTE By Grade'!L41</f>
        <v>1</v>
      </c>
      <c r="M41" s="6" t="b">
        <f>SUMIF('Final FTE BGBP'!$C$3:$BW$3,M$4,'Final FTE BGBP'!$C41:$BW41)='Final FTE By Grade'!M41</f>
        <v>1</v>
      </c>
      <c r="N41" s="6" t="b">
        <f>SUMIF('Final FTE BGBP'!$C$3:$BW$3,N$4,'Final FTE BGBP'!$C41:$BW41)='Final FTE By Grade'!N41</f>
        <v>1</v>
      </c>
      <c r="O41" s="6" t="b">
        <f>SUMIF('Final FTE BGBP'!$C$3:$BW$3,O$4,'Final FTE BGBP'!$C41:$BW41)='Final FTE By Grade'!O41</f>
        <v>1</v>
      </c>
      <c r="P41" s="6" t="b">
        <f>SUMIF('Final FTE BGBP'!$C$3:$BW$3,P$4,'Final FTE BGBP'!$C41:$BW41)='Final FTE By Grade'!P41</f>
        <v>1</v>
      </c>
      <c r="Q41" s="6" t="b">
        <f>'Final FTE BGBP'!BX41='Final FTE By Grade'!Q41</f>
        <v>1</v>
      </c>
    </row>
    <row r="42" spans="1:17" ht="15">
      <c r="A42" s="6">
        <v>38</v>
      </c>
      <c r="B42" s="6" t="s">
        <v>49</v>
      </c>
      <c r="C42" s="6" t="b">
        <f>SUMIF('Final FTE BGBP'!$C$3:$BW$3,C$4,'Final FTE BGBP'!$C42:$BW42)='Final FTE By Grade'!C42</f>
        <v>1</v>
      </c>
      <c r="D42" s="6" t="b">
        <f>SUMIF('Final FTE BGBP'!$C$3:$BW$3,D$4,'Final FTE BGBP'!$C42:$BW42)='Final FTE By Grade'!D42</f>
        <v>1</v>
      </c>
      <c r="E42" s="6" t="b">
        <f>SUMIF('Final FTE BGBP'!$C$3:$BW$3,E$4,'Final FTE BGBP'!$C42:$BW42)='Final FTE By Grade'!E42</f>
        <v>1</v>
      </c>
      <c r="F42" s="6" t="b">
        <f>SUMIF('Final FTE BGBP'!$C$3:$BW$3,F$4,'Final FTE BGBP'!$C42:$BW42)='Final FTE By Grade'!F42</f>
        <v>1</v>
      </c>
      <c r="G42" s="6" t="b">
        <f>SUMIF('Final FTE BGBP'!$C$3:$BW$3,G$4,'Final FTE BGBP'!$C42:$BW42)='Final FTE By Grade'!G42</f>
        <v>1</v>
      </c>
      <c r="H42" s="6" t="b">
        <f>SUMIF('Final FTE BGBP'!$C$3:$BW$3,H$4,'Final FTE BGBP'!$C42:$BW42)='Final FTE By Grade'!H42</f>
        <v>1</v>
      </c>
      <c r="I42" s="6" t="b">
        <f>SUMIF('Final FTE BGBP'!$C$3:$BW$3,I$4,'Final FTE BGBP'!$C42:$BW42)='Final FTE By Grade'!I42</f>
        <v>1</v>
      </c>
      <c r="J42" s="6" t="b">
        <f>SUMIF('Final FTE BGBP'!$C$3:$BW$3,J$4,'Final FTE BGBP'!$C42:$BW42)='Final FTE By Grade'!J42</f>
        <v>1</v>
      </c>
      <c r="K42" s="6" t="b">
        <f>SUMIF('Final FTE BGBP'!$C$3:$BW$3,K$4,'Final FTE BGBP'!$C42:$BW42)='Final FTE By Grade'!K42</f>
        <v>1</v>
      </c>
      <c r="L42" s="6" t="b">
        <f>SUMIF('Final FTE BGBP'!$C$3:$BW$3,L$4,'Final FTE BGBP'!$C42:$BW42)='Final FTE By Grade'!L42</f>
        <v>1</v>
      </c>
      <c r="M42" s="6" t="b">
        <f>SUMIF('Final FTE BGBP'!$C$3:$BW$3,M$4,'Final FTE BGBP'!$C42:$BW42)='Final FTE By Grade'!M42</f>
        <v>1</v>
      </c>
      <c r="N42" s="6" t="b">
        <f>SUMIF('Final FTE BGBP'!$C$3:$BW$3,N$4,'Final FTE BGBP'!$C42:$BW42)='Final FTE By Grade'!N42</f>
        <v>1</v>
      </c>
      <c r="O42" s="6" t="b">
        <f>SUMIF('Final FTE BGBP'!$C$3:$BW$3,O$4,'Final FTE BGBP'!$C42:$BW42)='Final FTE By Grade'!O42</f>
        <v>1</v>
      </c>
      <c r="P42" s="6" t="b">
        <f>SUMIF('Final FTE BGBP'!$C$3:$BW$3,P$4,'Final FTE BGBP'!$C42:$BW42)='Final FTE By Grade'!P42</f>
        <v>1</v>
      </c>
      <c r="Q42" s="6" t="b">
        <f>'Final FTE BGBP'!BX42='Final FTE By Grade'!Q42</f>
        <v>1</v>
      </c>
    </row>
    <row r="43" spans="1:17" ht="15">
      <c r="A43" s="6">
        <v>39</v>
      </c>
      <c r="B43" s="6" t="s">
        <v>50</v>
      </c>
      <c r="C43" s="6" t="b">
        <f>SUMIF('Final FTE BGBP'!$C$3:$BW$3,C$4,'Final FTE BGBP'!$C43:$BW43)='Final FTE By Grade'!C43</f>
        <v>1</v>
      </c>
      <c r="D43" s="6" t="b">
        <f>SUMIF('Final FTE BGBP'!$C$3:$BW$3,D$4,'Final FTE BGBP'!$C43:$BW43)='Final FTE By Grade'!D43</f>
        <v>1</v>
      </c>
      <c r="E43" s="6" t="b">
        <f>SUMIF('Final FTE BGBP'!$C$3:$BW$3,E$4,'Final FTE BGBP'!$C43:$BW43)='Final FTE By Grade'!E43</f>
        <v>1</v>
      </c>
      <c r="F43" s="6" t="b">
        <f>SUMIF('Final FTE BGBP'!$C$3:$BW$3,F$4,'Final FTE BGBP'!$C43:$BW43)='Final FTE By Grade'!F43</f>
        <v>1</v>
      </c>
      <c r="G43" s="6" t="b">
        <f>SUMIF('Final FTE BGBP'!$C$3:$BW$3,G$4,'Final FTE BGBP'!$C43:$BW43)='Final FTE By Grade'!G43</f>
        <v>1</v>
      </c>
      <c r="H43" s="6" t="b">
        <f>SUMIF('Final FTE BGBP'!$C$3:$BW$3,H$4,'Final FTE BGBP'!$C43:$BW43)='Final FTE By Grade'!H43</f>
        <v>1</v>
      </c>
      <c r="I43" s="6" t="b">
        <f>SUMIF('Final FTE BGBP'!$C$3:$BW$3,I$4,'Final FTE BGBP'!$C43:$BW43)='Final FTE By Grade'!I43</f>
        <v>1</v>
      </c>
      <c r="J43" s="6" t="b">
        <f>SUMIF('Final FTE BGBP'!$C$3:$BW$3,J$4,'Final FTE BGBP'!$C43:$BW43)='Final FTE By Grade'!J43</f>
        <v>1</v>
      </c>
      <c r="K43" s="6" t="b">
        <f>SUMIF('Final FTE BGBP'!$C$3:$BW$3,K$4,'Final FTE BGBP'!$C43:$BW43)='Final FTE By Grade'!K43</f>
        <v>1</v>
      </c>
      <c r="L43" s="6" t="b">
        <f>SUMIF('Final FTE BGBP'!$C$3:$BW$3,L$4,'Final FTE BGBP'!$C43:$BW43)='Final FTE By Grade'!L43</f>
        <v>1</v>
      </c>
      <c r="M43" s="6" t="b">
        <f>SUMIF('Final FTE BGBP'!$C$3:$BW$3,M$4,'Final FTE BGBP'!$C43:$BW43)='Final FTE By Grade'!M43</f>
        <v>1</v>
      </c>
      <c r="N43" s="6" t="b">
        <f>SUMIF('Final FTE BGBP'!$C$3:$BW$3,N$4,'Final FTE BGBP'!$C43:$BW43)='Final FTE By Grade'!N43</f>
        <v>1</v>
      </c>
      <c r="O43" s="6" t="b">
        <f>SUMIF('Final FTE BGBP'!$C$3:$BW$3,O$4,'Final FTE BGBP'!$C43:$BW43)='Final FTE By Grade'!O43</f>
        <v>1</v>
      </c>
      <c r="P43" s="6" t="b">
        <f>SUMIF('Final FTE BGBP'!$C$3:$BW$3,P$4,'Final FTE BGBP'!$C43:$BW43)='Final FTE By Grade'!P43</f>
        <v>1</v>
      </c>
      <c r="Q43" s="6" t="b">
        <f>'Final FTE BGBP'!BX43='Final FTE By Grade'!Q43</f>
        <v>1</v>
      </c>
    </row>
    <row r="44" spans="1:17" ht="15">
      <c r="A44" s="6">
        <v>40</v>
      </c>
      <c r="B44" s="6" t="s">
        <v>51</v>
      </c>
      <c r="C44" s="6" t="b">
        <f>SUMIF('Final FTE BGBP'!$C$3:$BW$3,C$4,'Final FTE BGBP'!$C44:$BW44)='Final FTE By Grade'!C44</f>
        <v>1</v>
      </c>
      <c r="D44" s="6" t="b">
        <f>SUMIF('Final FTE BGBP'!$C$3:$BW$3,D$4,'Final FTE BGBP'!$C44:$BW44)='Final FTE By Grade'!D44</f>
        <v>1</v>
      </c>
      <c r="E44" s="6" t="b">
        <f>SUMIF('Final FTE BGBP'!$C$3:$BW$3,E$4,'Final FTE BGBP'!$C44:$BW44)='Final FTE By Grade'!E44</f>
        <v>1</v>
      </c>
      <c r="F44" s="6" t="b">
        <f>SUMIF('Final FTE BGBP'!$C$3:$BW$3,F$4,'Final FTE BGBP'!$C44:$BW44)='Final FTE By Grade'!F44</f>
        <v>1</v>
      </c>
      <c r="G44" s="6" t="b">
        <f>SUMIF('Final FTE BGBP'!$C$3:$BW$3,G$4,'Final FTE BGBP'!$C44:$BW44)='Final FTE By Grade'!G44</f>
        <v>1</v>
      </c>
      <c r="H44" s="6" t="b">
        <f>SUMIF('Final FTE BGBP'!$C$3:$BW$3,H$4,'Final FTE BGBP'!$C44:$BW44)='Final FTE By Grade'!H44</f>
        <v>1</v>
      </c>
      <c r="I44" s="6" t="b">
        <f>SUMIF('Final FTE BGBP'!$C$3:$BW$3,I$4,'Final FTE BGBP'!$C44:$BW44)='Final FTE By Grade'!I44</f>
        <v>1</v>
      </c>
      <c r="J44" s="6" t="b">
        <f>SUMIF('Final FTE BGBP'!$C$3:$BW$3,J$4,'Final FTE BGBP'!$C44:$BW44)='Final FTE By Grade'!J44</f>
        <v>1</v>
      </c>
      <c r="K44" s="6" t="b">
        <f>SUMIF('Final FTE BGBP'!$C$3:$BW$3,K$4,'Final FTE BGBP'!$C44:$BW44)='Final FTE By Grade'!K44</f>
        <v>1</v>
      </c>
      <c r="L44" s="6" t="b">
        <f>SUMIF('Final FTE BGBP'!$C$3:$BW$3,L$4,'Final FTE BGBP'!$C44:$BW44)='Final FTE By Grade'!L44</f>
        <v>1</v>
      </c>
      <c r="M44" s="6" t="b">
        <f>SUMIF('Final FTE BGBP'!$C$3:$BW$3,M$4,'Final FTE BGBP'!$C44:$BW44)='Final FTE By Grade'!M44</f>
        <v>1</v>
      </c>
      <c r="N44" s="6" t="b">
        <f>SUMIF('Final FTE BGBP'!$C$3:$BW$3,N$4,'Final FTE BGBP'!$C44:$BW44)='Final FTE By Grade'!N44</f>
        <v>1</v>
      </c>
      <c r="O44" s="6" t="b">
        <f>SUMIF('Final FTE BGBP'!$C$3:$BW$3,O$4,'Final FTE BGBP'!$C44:$BW44)='Final FTE By Grade'!O44</f>
        <v>1</v>
      </c>
      <c r="P44" s="6" t="b">
        <f>SUMIF('Final FTE BGBP'!$C$3:$BW$3,P$4,'Final FTE BGBP'!$C44:$BW44)='Final FTE By Grade'!P44</f>
        <v>1</v>
      </c>
      <c r="Q44" s="6" t="b">
        <f>'Final FTE BGBP'!BX44='Final FTE By Grade'!Q44</f>
        <v>1</v>
      </c>
    </row>
    <row r="45" spans="1:17" ht="15">
      <c r="A45" s="6">
        <v>41</v>
      </c>
      <c r="B45" s="6" t="s">
        <v>52</v>
      </c>
      <c r="C45" s="6" t="b">
        <f>SUMIF('Final FTE BGBP'!$C$3:$BW$3,C$4,'Final FTE BGBP'!$C45:$BW45)='Final FTE By Grade'!C45</f>
        <v>1</v>
      </c>
      <c r="D45" s="6" t="b">
        <f>SUMIF('Final FTE BGBP'!$C$3:$BW$3,D$4,'Final FTE BGBP'!$C45:$BW45)='Final FTE By Grade'!D45</f>
        <v>1</v>
      </c>
      <c r="E45" s="6" t="b">
        <f>SUMIF('Final FTE BGBP'!$C$3:$BW$3,E$4,'Final FTE BGBP'!$C45:$BW45)='Final FTE By Grade'!E45</f>
        <v>1</v>
      </c>
      <c r="F45" s="6" t="b">
        <f>SUMIF('Final FTE BGBP'!$C$3:$BW$3,F$4,'Final FTE BGBP'!$C45:$BW45)='Final FTE By Grade'!F45</f>
        <v>1</v>
      </c>
      <c r="G45" s="6" t="b">
        <f>SUMIF('Final FTE BGBP'!$C$3:$BW$3,G$4,'Final FTE BGBP'!$C45:$BW45)='Final FTE By Grade'!G45</f>
        <v>1</v>
      </c>
      <c r="H45" s="6" t="b">
        <f>SUMIF('Final FTE BGBP'!$C$3:$BW$3,H$4,'Final FTE BGBP'!$C45:$BW45)='Final FTE By Grade'!H45</f>
        <v>1</v>
      </c>
      <c r="I45" s="6" t="b">
        <f>SUMIF('Final FTE BGBP'!$C$3:$BW$3,I$4,'Final FTE BGBP'!$C45:$BW45)='Final FTE By Grade'!I45</f>
        <v>1</v>
      </c>
      <c r="J45" s="6" t="b">
        <f>SUMIF('Final FTE BGBP'!$C$3:$BW$3,J$4,'Final FTE BGBP'!$C45:$BW45)='Final FTE By Grade'!J45</f>
        <v>1</v>
      </c>
      <c r="K45" s="6" t="b">
        <f>SUMIF('Final FTE BGBP'!$C$3:$BW$3,K$4,'Final FTE BGBP'!$C45:$BW45)='Final FTE By Grade'!K45</f>
        <v>1</v>
      </c>
      <c r="L45" s="6" t="b">
        <f>SUMIF('Final FTE BGBP'!$C$3:$BW$3,L$4,'Final FTE BGBP'!$C45:$BW45)='Final FTE By Grade'!L45</f>
        <v>1</v>
      </c>
      <c r="M45" s="6" t="b">
        <f>SUMIF('Final FTE BGBP'!$C$3:$BW$3,M$4,'Final FTE BGBP'!$C45:$BW45)='Final FTE By Grade'!M45</f>
        <v>1</v>
      </c>
      <c r="N45" s="6" t="b">
        <f>SUMIF('Final FTE BGBP'!$C$3:$BW$3,N$4,'Final FTE BGBP'!$C45:$BW45)='Final FTE By Grade'!N45</f>
        <v>1</v>
      </c>
      <c r="O45" s="6" t="b">
        <f>SUMIF('Final FTE BGBP'!$C$3:$BW$3,O$4,'Final FTE BGBP'!$C45:$BW45)='Final FTE By Grade'!O45</f>
        <v>1</v>
      </c>
      <c r="P45" s="6" t="b">
        <f>SUMIF('Final FTE BGBP'!$C$3:$BW$3,P$4,'Final FTE BGBP'!$C45:$BW45)='Final FTE By Grade'!P45</f>
        <v>1</v>
      </c>
      <c r="Q45" s="6" t="b">
        <f>'Final FTE BGBP'!BX45='Final FTE By Grade'!Q45</f>
        <v>1</v>
      </c>
    </row>
    <row r="46" spans="1:17" ht="15">
      <c r="A46" s="6">
        <v>42</v>
      </c>
      <c r="B46" s="6" t="s">
        <v>53</v>
      </c>
      <c r="C46" s="6" t="b">
        <f>SUMIF('Final FTE BGBP'!$C$3:$BW$3,C$4,'Final FTE BGBP'!$C46:$BW46)='Final FTE By Grade'!C46</f>
        <v>1</v>
      </c>
      <c r="D46" s="6" t="b">
        <f>SUMIF('Final FTE BGBP'!$C$3:$BW$3,D$4,'Final FTE BGBP'!$C46:$BW46)='Final FTE By Grade'!D46</f>
        <v>1</v>
      </c>
      <c r="E46" s="6" t="b">
        <f>SUMIF('Final FTE BGBP'!$C$3:$BW$3,E$4,'Final FTE BGBP'!$C46:$BW46)='Final FTE By Grade'!E46</f>
        <v>1</v>
      </c>
      <c r="F46" s="6" t="b">
        <f>SUMIF('Final FTE BGBP'!$C$3:$BW$3,F$4,'Final FTE BGBP'!$C46:$BW46)='Final FTE By Grade'!F46</f>
        <v>1</v>
      </c>
      <c r="G46" s="6" t="b">
        <f>SUMIF('Final FTE BGBP'!$C$3:$BW$3,G$4,'Final FTE BGBP'!$C46:$BW46)='Final FTE By Grade'!G46</f>
        <v>1</v>
      </c>
      <c r="H46" s="6" t="b">
        <f>SUMIF('Final FTE BGBP'!$C$3:$BW$3,H$4,'Final FTE BGBP'!$C46:$BW46)='Final FTE By Grade'!H46</f>
        <v>1</v>
      </c>
      <c r="I46" s="6" t="b">
        <f>SUMIF('Final FTE BGBP'!$C$3:$BW$3,I$4,'Final FTE BGBP'!$C46:$BW46)='Final FTE By Grade'!I46</f>
        <v>1</v>
      </c>
      <c r="J46" s="6" t="b">
        <f>SUMIF('Final FTE BGBP'!$C$3:$BW$3,J$4,'Final FTE BGBP'!$C46:$BW46)='Final FTE By Grade'!J46</f>
        <v>1</v>
      </c>
      <c r="K46" s="6" t="b">
        <f>SUMIF('Final FTE BGBP'!$C$3:$BW$3,K$4,'Final FTE BGBP'!$C46:$BW46)='Final FTE By Grade'!K46</f>
        <v>1</v>
      </c>
      <c r="L46" s="6" t="b">
        <f>SUMIF('Final FTE BGBP'!$C$3:$BW$3,L$4,'Final FTE BGBP'!$C46:$BW46)='Final FTE By Grade'!L46</f>
        <v>1</v>
      </c>
      <c r="M46" s="6" t="b">
        <f>SUMIF('Final FTE BGBP'!$C$3:$BW$3,M$4,'Final FTE BGBP'!$C46:$BW46)='Final FTE By Grade'!M46</f>
        <v>1</v>
      </c>
      <c r="N46" s="6" t="b">
        <f>SUMIF('Final FTE BGBP'!$C$3:$BW$3,N$4,'Final FTE BGBP'!$C46:$BW46)='Final FTE By Grade'!N46</f>
        <v>1</v>
      </c>
      <c r="O46" s="6" t="b">
        <f>SUMIF('Final FTE BGBP'!$C$3:$BW$3,O$4,'Final FTE BGBP'!$C46:$BW46)='Final FTE By Grade'!O46</f>
        <v>1</v>
      </c>
      <c r="P46" s="6" t="b">
        <f>SUMIF('Final FTE BGBP'!$C$3:$BW$3,P$4,'Final FTE BGBP'!$C46:$BW46)='Final FTE By Grade'!P46</f>
        <v>1</v>
      </c>
      <c r="Q46" s="6" t="b">
        <f>'Final FTE BGBP'!BX46='Final FTE By Grade'!Q46</f>
        <v>1</v>
      </c>
    </row>
    <row r="47" spans="1:17" ht="15">
      <c r="A47" s="6">
        <v>43</v>
      </c>
      <c r="B47" s="6" t="s">
        <v>54</v>
      </c>
      <c r="C47" s="6" t="b">
        <f>SUMIF('Final FTE BGBP'!$C$3:$BW$3,C$4,'Final FTE BGBP'!$C47:$BW47)='Final FTE By Grade'!C47</f>
        <v>1</v>
      </c>
      <c r="D47" s="6" t="b">
        <f>SUMIF('Final FTE BGBP'!$C$3:$BW$3,D$4,'Final FTE BGBP'!$C47:$BW47)='Final FTE By Grade'!D47</f>
        <v>1</v>
      </c>
      <c r="E47" s="6" t="b">
        <f>SUMIF('Final FTE BGBP'!$C$3:$BW$3,E$4,'Final FTE BGBP'!$C47:$BW47)='Final FTE By Grade'!E47</f>
        <v>1</v>
      </c>
      <c r="F47" s="6" t="b">
        <f>SUMIF('Final FTE BGBP'!$C$3:$BW$3,F$4,'Final FTE BGBP'!$C47:$BW47)='Final FTE By Grade'!F47</f>
        <v>1</v>
      </c>
      <c r="G47" s="6" t="b">
        <f>SUMIF('Final FTE BGBP'!$C$3:$BW$3,G$4,'Final FTE BGBP'!$C47:$BW47)='Final FTE By Grade'!G47</f>
        <v>1</v>
      </c>
      <c r="H47" s="6" t="b">
        <f>SUMIF('Final FTE BGBP'!$C$3:$BW$3,H$4,'Final FTE BGBP'!$C47:$BW47)='Final FTE By Grade'!H47</f>
        <v>1</v>
      </c>
      <c r="I47" s="6" t="b">
        <f>SUMIF('Final FTE BGBP'!$C$3:$BW$3,I$4,'Final FTE BGBP'!$C47:$BW47)='Final FTE By Grade'!I47</f>
        <v>1</v>
      </c>
      <c r="J47" s="6" t="b">
        <f>SUMIF('Final FTE BGBP'!$C$3:$BW$3,J$4,'Final FTE BGBP'!$C47:$BW47)='Final FTE By Grade'!J47</f>
        <v>1</v>
      </c>
      <c r="K47" s="6" t="b">
        <f>SUMIF('Final FTE BGBP'!$C$3:$BW$3,K$4,'Final FTE BGBP'!$C47:$BW47)='Final FTE By Grade'!K47</f>
        <v>1</v>
      </c>
      <c r="L47" s="6" t="b">
        <f>SUMIF('Final FTE BGBP'!$C$3:$BW$3,L$4,'Final FTE BGBP'!$C47:$BW47)='Final FTE By Grade'!L47</f>
        <v>1</v>
      </c>
      <c r="M47" s="6" t="b">
        <f>SUMIF('Final FTE BGBP'!$C$3:$BW$3,M$4,'Final FTE BGBP'!$C47:$BW47)='Final FTE By Grade'!M47</f>
        <v>1</v>
      </c>
      <c r="N47" s="6" t="b">
        <f>SUMIF('Final FTE BGBP'!$C$3:$BW$3,N$4,'Final FTE BGBP'!$C47:$BW47)='Final FTE By Grade'!N47</f>
        <v>1</v>
      </c>
      <c r="O47" s="6" t="b">
        <f>SUMIF('Final FTE BGBP'!$C$3:$BW$3,O$4,'Final FTE BGBP'!$C47:$BW47)='Final FTE By Grade'!O47</f>
        <v>1</v>
      </c>
      <c r="P47" s="6" t="b">
        <f>SUMIF('Final FTE BGBP'!$C$3:$BW$3,P$4,'Final FTE BGBP'!$C47:$BW47)='Final FTE By Grade'!P47</f>
        <v>1</v>
      </c>
      <c r="Q47" s="6" t="b">
        <f>'Final FTE BGBP'!BX47='Final FTE By Grade'!Q47</f>
        <v>1</v>
      </c>
    </row>
    <row r="48" spans="1:17" ht="15">
      <c r="A48" s="6">
        <v>44</v>
      </c>
      <c r="B48" s="6" t="s">
        <v>55</v>
      </c>
      <c r="C48" s="6" t="b">
        <f>SUMIF('Final FTE BGBP'!$C$3:$BW$3,C$4,'Final FTE BGBP'!$C48:$BW48)='Final FTE By Grade'!C48</f>
        <v>1</v>
      </c>
      <c r="D48" s="6" t="b">
        <f>SUMIF('Final FTE BGBP'!$C$3:$BW$3,D$4,'Final FTE BGBP'!$C48:$BW48)='Final FTE By Grade'!D48</f>
        <v>1</v>
      </c>
      <c r="E48" s="6" t="b">
        <f>SUMIF('Final FTE BGBP'!$C$3:$BW$3,E$4,'Final FTE BGBP'!$C48:$BW48)='Final FTE By Grade'!E48</f>
        <v>1</v>
      </c>
      <c r="F48" s="6" t="b">
        <f>SUMIF('Final FTE BGBP'!$C$3:$BW$3,F$4,'Final FTE BGBP'!$C48:$BW48)='Final FTE By Grade'!F48</f>
        <v>1</v>
      </c>
      <c r="G48" s="6" t="b">
        <f>SUMIF('Final FTE BGBP'!$C$3:$BW$3,G$4,'Final FTE BGBP'!$C48:$BW48)='Final FTE By Grade'!G48</f>
        <v>1</v>
      </c>
      <c r="H48" s="6" t="b">
        <f>SUMIF('Final FTE BGBP'!$C$3:$BW$3,H$4,'Final FTE BGBP'!$C48:$BW48)='Final FTE By Grade'!H48</f>
        <v>1</v>
      </c>
      <c r="I48" s="6" t="b">
        <f>SUMIF('Final FTE BGBP'!$C$3:$BW$3,I$4,'Final FTE BGBP'!$C48:$BW48)='Final FTE By Grade'!I48</f>
        <v>1</v>
      </c>
      <c r="J48" s="6" t="b">
        <f>SUMIF('Final FTE BGBP'!$C$3:$BW$3,J$4,'Final FTE BGBP'!$C48:$BW48)='Final FTE By Grade'!J48</f>
        <v>1</v>
      </c>
      <c r="K48" s="6" t="b">
        <f>SUMIF('Final FTE BGBP'!$C$3:$BW$3,K$4,'Final FTE BGBP'!$C48:$BW48)='Final FTE By Grade'!K48</f>
        <v>1</v>
      </c>
      <c r="L48" s="6" t="b">
        <f>SUMIF('Final FTE BGBP'!$C$3:$BW$3,L$4,'Final FTE BGBP'!$C48:$BW48)='Final FTE By Grade'!L48</f>
        <v>1</v>
      </c>
      <c r="M48" s="6" t="b">
        <f>SUMIF('Final FTE BGBP'!$C$3:$BW$3,M$4,'Final FTE BGBP'!$C48:$BW48)='Final FTE By Grade'!M48</f>
        <v>1</v>
      </c>
      <c r="N48" s="6" t="b">
        <f>SUMIF('Final FTE BGBP'!$C$3:$BW$3,N$4,'Final FTE BGBP'!$C48:$BW48)='Final FTE By Grade'!N48</f>
        <v>1</v>
      </c>
      <c r="O48" s="6" t="b">
        <f>SUMIF('Final FTE BGBP'!$C$3:$BW$3,O$4,'Final FTE BGBP'!$C48:$BW48)='Final FTE By Grade'!O48</f>
        <v>1</v>
      </c>
      <c r="P48" s="6" t="b">
        <f>SUMIF('Final FTE BGBP'!$C$3:$BW$3,P$4,'Final FTE BGBP'!$C48:$BW48)='Final FTE By Grade'!P48</f>
        <v>1</v>
      </c>
      <c r="Q48" s="6" t="b">
        <f>'Final FTE BGBP'!BX48='Final FTE By Grade'!Q48</f>
        <v>1</v>
      </c>
    </row>
    <row r="49" spans="1:17" ht="15">
      <c r="A49" s="6">
        <v>45</v>
      </c>
      <c r="B49" s="6" t="s">
        <v>56</v>
      </c>
      <c r="C49" s="6" t="b">
        <f>SUMIF('Final FTE BGBP'!$C$3:$BW$3,C$4,'Final FTE BGBP'!$C49:$BW49)='Final FTE By Grade'!C49</f>
        <v>1</v>
      </c>
      <c r="D49" s="6" t="b">
        <f>SUMIF('Final FTE BGBP'!$C$3:$BW$3,D$4,'Final FTE BGBP'!$C49:$BW49)='Final FTE By Grade'!D49</f>
        <v>1</v>
      </c>
      <c r="E49" s="6" t="b">
        <f>SUMIF('Final FTE BGBP'!$C$3:$BW$3,E$4,'Final FTE BGBP'!$C49:$BW49)='Final FTE By Grade'!E49</f>
        <v>1</v>
      </c>
      <c r="F49" s="6" t="b">
        <f>SUMIF('Final FTE BGBP'!$C$3:$BW$3,F$4,'Final FTE BGBP'!$C49:$BW49)='Final FTE By Grade'!F49</f>
        <v>1</v>
      </c>
      <c r="G49" s="6" t="b">
        <f>SUMIF('Final FTE BGBP'!$C$3:$BW$3,G$4,'Final FTE BGBP'!$C49:$BW49)='Final FTE By Grade'!G49</f>
        <v>1</v>
      </c>
      <c r="H49" s="6" t="b">
        <f>SUMIF('Final FTE BGBP'!$C$3:$BW$3,H$4,'Final FTE BGBP'!$C49:$BW49)='Final FTE By Grade'!H49</f>
        <v>1</v>
      </c>
      <c r="I49" s="6" t="b">
        <f>SUMIF('Final FTE BGBP'!$C$3:$BW$3,I$4,'Final FTE BGBP'!$C49:$BW49)='Final FTE By Grade'!I49</f>
        <v>1</v>
      </c>
      <c r="J49" s="6" t="b">
        <f>SUMIF('Final FTE BGBP'!$C$3:$BW$3,J$4,'Final FTE BGBP'!$C49:$BW49)='Final FTE By Grade'!J49</f>
        <v>1</v>
      </c>
      <c r="K49" s="6" t="b">
        <f>SUMIF('Final FTE BGBP'!$C$3:$BW$3,K$4,'Final FTE BGBP'!$C49:$BW49)='Final FTE By Grade'!K49</f>
        <v>1</v>
      </c>
      <c r="L49" s="6" t="b">
        <f>SUMIF('Final FTE BGBP'!$C$3:$BW$3,L$4,'Final FTE BGBP'!$C49:$BW49)='Final FTE By Grade'!L49</f>
        <v>1</v>
      </c>
      <c r="M49" s="6" t="b">
        <f>SUMIF('Final FTE BGBP'!$C$3:$BW$3,M$4,'Final FTE BGBP'!$C49:$BW49)='Final FTE By Grade'!M49</f>
        <v>1</v>
      </c>
      <c r="N49" s="6" t="b">
        <f>SUMIF('Final FTE BGBP'!$C$3:$BW$3,N$4,'Final FTE BGBP'!$C49:$BW49)='Final FTE By Grade'!N49</f>
        <v>1</v>
      </c>
      <c r="O49" s="6" t="b">
        <f>SUMIF('Final FTE BGBP'!$C$3:$BW$3,O$4,'Final FTE BGBP'!$C49:$BW49)='Final FTE By Grade'!O49</f>
        <v>1</v>
      </c>
      <c r="P49" s="6" t="b">
        <f>SUMIF('Final FTE BGBP'!$C$3:$BW$3,P$4,'Final FTE BGBP'!$C49:$BW49)='Final FTE By Grade'!P49</f>
        <v>1</v>
      </c>
      <c r="Q49" s="6" t="b">
        <f>'Final FTE BGBP'!BX49='Final FTE By Grade'!Q49</f>
        <v>1</v>
      </c>
    </row>
    <row r="50" spans="1:17" ht="15">
      <c r="A50" s="6">
        <v>46</v>
      </c>
      <c r="B50" s="6" t="s">
        <v>57</v>
      </c>
      <c r="C50" s="6" t="b">
        <f>SUMIF('Final FTE BGBP'!$C$3:$BW$3,C$4,'Final FTE BGBP'!$C50:$BW50)='Final FTE By Grade'!C50</f>
        <v>1</v>
      </c>
      <c r="D50" s="6" t="b">
        <f>SUMIF('Final FTE BGBP'!$C$3:$BW$3,D$4,'Final FTE BGBP'!$C50:$BW50)='Final FTE By Grade'!D50</f>
        <v>1</v>
      </c>
      <c r="E50" s="6" t="b">
        <f>SUMIF('Final FTE BGBP'!$C$3:$BW$3,E$4,'Final FTE BGBP'!$C50:$BW50)='Final FTE By Grade'!E50</f>
        <v>1</v>
      </c>
      <c r="F50" s="6" t="b">
        <f>SUMIF('Final FTE BGBP'!$C$3:$BW$3,F$4,'Final FTE BGBP'!$C50:$BW50)='Final FTE By Grade'!F50</f>
        <v>1</v>
      </c>
      <c r="G50" s="6" t="b">
        <f>SUMIF('Final FTE BGBP'!$C$3:$BW$3,G$4,'Final FTE BGBP'!$C50:$BW50)='Final FTE By Grade'!G50</f>
        <v>1</v>
      </c>
      <c r="H50" s="6" t="b">
        <f>SUMIF('Final FTE BGBP'!$C$3:$BW$3,H$4,'Final FTE BGBP'!$C50:$BW50)='Final FTE By Grade'!H50</f>
        <v>1</v>
      </c>
      <c r="I50" s="6" t="b">
        <f>SUMIF('Final FTE BGBP'!$C$3:$BW$3,I$4,'Final FTE BGBP'!$C50:$BW50)='Final FTE By Grade'!I50</f>
        <v>1</v>
      </c>
      <c r="J50" s="6" t="b">
        <f>SUMIF('Final FTE BGBP'!$C$3:$BW$3,J$4,'Final FTE BGBP'!$C50:$BW50)='Final FTE By Grade'!J50</f>
        <v>1</v>
      </c>
      <c r="K50" s="6" t="b">
        <f>SUMIF('Final FTE BGBP'!$C$3:$BW$3,K$4,'Final FTE BGBP'!$C50:$BW50)='Final FTE By Grade'!K50</f>
        <v>1</v>
      </c>
      <c r="L50" s="6" t="b">
        <f>SUMIF('Final FTE BGBP'!$C$3:$BW$3,L$4,'Final FTE BGBP'!$C50:$BW50)='Final FTE By Grade'!L50</f>
        <v>1</v>
      </c>
      <c r="M50" s="6" t="b">
        <f>SUMIF('Final FTE BGBP'!$C$3:$BW$3,M$4,'Final FTE BGBP'!$C50:$BW50)='Final FTE By Grade'!M50</f>
        <v>1</v>
      </c>
      <c r="N50" s="6" t="b">
        <f>SUMIF('Final FTE BGBP'!$C$3:$BW$3,N$4,'Final FTE BGBP'!$C50:$BW50)='Final FTE By Grade'!N50</f>
        <v>1</v>
      </c>
      <c r="O50" s="6" t="b">
        <f>SUMIF('Final FTE BGBP'!$C$3:$BW$3,O$4,'Final FTE BGBP'!$C50:$BW50)='Final FTE By Grade'!O50</f>
        <v>1</v>
      </c>
      <c r="P50" s="6" t="b">
        <f>SUMIF('Final FTE BGBP'!$C$3:$BW$3,P$4,'Final FTE BGBP'!$C50:$BW50)='Final FTE By Grade'!P50</f>
        <v>1</v>
      </c>
      <c r="Q50" s="6" t="b">
        <f>'Final FTE BGBP'!BX50='Final FTE By Grade'!Q50</f>
        <v>1</v>
      </c>
    </row>
    <row r="51" spans="1:17" ht="15">
      <c r="A51" s="6">
        <v>47</v>
      </c>
      <c r="B51" s="6" t="s">
        <v>58</v>
      </c>
      <c r="C51" s="6" t="b">
        <f>SUMIF('Final FTE BGBP'!$C$3:$BW$3,C$4,'Final FTE BGBP'!$C51:$BW51)='Final FTE By Grade'!C51</f>
        <v>1</v>
      </c>
      <c r="D51" s="6" t="b">
        <f>SUMIF('Final FTE BGBP'!$C$3:$BW$3,D$4,'Final FTE BGBP'!$C51:$BW51)='Final FTE By Grade'!D51</f>
        <v>1</v>
      </c>
      <c r="E51" s="6" t="b">
        <f>SUMIF('Final FTE BGBP'!$C$3:$BW$3,E$4,'Final FTE BGBP'!$C51:$BW51)='Final FTE By Grade'!E51</f>
        <v>1</v>
      </c>
      <c r="F51" s="6" t="b">
        <f>SUMIF('Final FTE BGBP'!$C$3:$BW$3,F$4,'Final FTE BGBP'!$C51:$BW51)='Final FTE By Grade'!F51</f>
        <v>1</v>
      </c>
      <c r="G51" s="6" t="b">
        <f>SUMIF('Final FTE BGBP'!$C$3:$BW$3,G$4,'Final FTE BGBP'!$C51:$BW51)='Final FTE By Grade'!G51</f>
        <v>1</v>
      </c>
      <c r="H51" s="6" t="b">
        <f>SUMIF('Final FTE BGBP'!$C$3:$BW$3,H$4,'Final FTE BGBP'!$C51:$BW51)='Final FTE By Grade'!H51</f>
        <v>1</v>
      </c>
      <c r="I51" s="6" t="b">
        <f>SUMIF('Final FTE BGBP'!$C$3:$BW$3,I$4,'Final FTE BGBP'!$C51:$BW51)='Final FTE By Grade'!I51</f>
        <v>1</v>
      </c>
      <c r="J51" s="6" t="b">
        <f>SUMIF('Final FTE BGBP'!$C$3:$BW$3,J$4,'Final FTE BGBP'!$C51:$BW51)='Final FTE By Grade'!J51</f>
        <v>1</v>
      </c>
      <c r="K51" s="6" t="b">
        <f>SUMIF('Final FTE BGBP'!$C$3:$BW$3,K$4,'Final FTE BGBP'!$C51:$BW51)='Final FTE By Grade'!K51</f>
        <v>1</v>
      </c>
      <c r="L51" s="6" t="b">
        <f>SUMIF('Final FTE BGBP'!$C$3:$BW$3,L$4,'Final FTE BGBP'!$C51:$BW51)='Final FTE By Grade'!L51</f>
        <v>1</v>
      </c>
      <c r="M51" s="6" t="b">
        <f>SUMIF('Final FTE BGBP'!$C$3:$BW$3,M$4,'Final FTE BGBP'!$C51:$BW51)='Final FTE By Grade'!M51</f>
        <v>1</v>
      </c>
      <c r="N51" s="6" t="b">
        <f>SUMIF('Final FTE BGBP'!$C$3:$BW$3,N$4,'Final FTE BGBP'!$C51:$BW51)='Final FTE By Grade'!N51</f>
        <v>1</v>
      </c>
      <c r="O51" s="6" t="b">
        <f>SUMIF('Final FTE BGBP'!$C$3:$BW$3,O$4,'Final FTE BGBP'!$C51:$BW51)='Final FTE By Grade'!O51</f>
        <v>1</v>
      </c>
      <c r="P51" s="6" t="b">
        <f>SUMIF('Final FTE BGBP'!$C$3:$BW$3,P$4,'Final FTE BGBP'!$C51:$BW51)='Final FTE By Grade'!P51</f>
        <v>1</v>
      </c>
      <c r="Q51" s="6" t="b">
        <f>'Final FTE BGBP'!BX51='Final FTE By Grade'!Q51</f>
        <v>1</v>
      </c>
    </row>
    <row r="52" spans="1:17" ht="15">
      <c r="A52" s="6">
        <v>48</v>
      </c>
      <c r="B52" s="6" t="s">
        <v>59</v>
      </c>
      <c r="C52" s="6" t="b">
        <f>SUMIF('Final FTE BGBP'!$C$3:$BW$3,C$4,'Final FTE BGBP'!$C52:$BW52)='Final FTE By Grade'!C52</f>
        <v>1</v>
      </c>
      <c r="D52" s="6" t="b">
        <f>SUMIF('Final FTE BGBP'!$C$3:$BW$3,D$4,'Final FTE BGBP'!$C52:$BW52)='Final FTE By Grade'!D52</f>
        <v>1</v>
      </c>
      <c r="E52" s="6" t="b">
        <f>SUMIF('Final FTE BGBP'!$C$3:$BW$3,E$4,'Final FTE BGBP'!$C52:$BW52)='Final FTE By Grade'!E52</f>
        <v>1</v>
      </c>
      <c r="F52" s="6" t="b">
        <f>SUMIF('Final FTE BGBP'!$C$3:$BW$3,F$4,'Final FTE BGBP'!$C52:$BW52)='Final FTE By Grade'!F52</f>
        <v>1</v>
      </c>
      <c r="G52" s="6" t="b">
        <f>SUMIF('Final FTE BGBP'!$C$3:$BW$3,G$4,'Final FTE BGBP'!$C52:$BW52)='Final FTE By Grade'!G52</f>
        <v>1</v>
      </c>
      <c r="H52" s="6" t="b">
        <f>SUMIF('Final FTE BGBP'!$C$3:$BW$3,H$4,'Final FTE BGBP'!$C52:$BW52)='Final FTE By Grade'!H52</f>
        <v>1</v>
      </c>
      <c r="I52" s="6" t="b">
        <f>SUMIF('Final FTE BGBP'!$C$3:$BW$3,I$4,'Final FTE BGBP'!$C52:$BW52)='Final FTE By Grade'!I52</f>
        <v>1</v>
      </c>
      <c r="J52" s="6" t="b">
        <f>SUMIF('Final FTE BGBP'!$C$3:$BW$3,J$4,'Final FTE BGBP'!$C52:$BW52)='Final FTE By Grade'!J52</f>
        <v>1</v>
      </c>
      <c r="K52" s="6" t="b">
        <f>SUMIF('Final FTE BGBP'!$C$3:$BW$3,K$4,'Final FTE BGBP'!$C52:$BW52)='Final FTE By Grade'!K52</f>
        <v>1</v>
      </c>
      <c r="L52" s="6" t="b">
        <f>SUMIF('Final FTE BGBP'!$C$3:$BW$3,L$4,'Final FTE BGBP'!$C52:$BW52)='Final FTE By Grade'!L52</f>
        <v>1</v>
      </c>
      <c r="M52" s="6" t="b">
        <f>SUMIF('Final FTE BGBP'!$C$3:$BW$3,M$4,'Final FTE BGBP'!$C52:$BW52)='Final FTE By Grade'!M52</f>
        <v>1</v>
      </c>
      <c r="N52" s="6" t="b">
        <f>SUMIF('Final FTE BGBP'!$C$3:$BW$3,N$4,'Final FTE BGBP'!$C52:$BW52)='Final FTE By Grade'!N52</f>
        <v>1</v>
      </c>
      <c r="O52" s="6" t="b">
        <f>SUMIF('Final FTE BGBP'!$C$3:$BW$3,O$4,'Final FTE BGBP'!$C52:$BW52)='Final FTE By Grade'!O52</f>
        <v>1</v>
      </c>
      <c r="P52" s="6" t="b">
        <f>SUMIF('Final FTE BGBP'!$C$3:$BW$3,P$4,'Final FTE BGBP'!$C52:$BW52)='Final FTE By Grade'!P52</f>
        <v>1</v>
      </c>
      <c r="Q52" s="6" t="b">
        <f>'Final FTE BGBP'!BX52='Final FTE By Grade'!Q52</f>
        <v>1</v>
      </c>
    </row>
    <row r="53" spans="1:17" ht="15">
      <c r="A53" s="6">
        <v>49</v>
      </c>
      <c r="B53" s="6" t="s">
        <v>60</v>
      </c>
      <c r="C53" s="6" t="b">
        <f>SUMIF('Final FTE BGBP'!$C$3:$BW$3,C$4,'Final FTE BGBP'!$C53:$BW53)='Final FTE By Grade'!C53</f>
        <v>1</v>
      </c>
      <c r="D53" s="6" t="b">
        <f>SUMIF('Final FTE BGBP'!$C$3:$BW$3,D$4,'Final FTE BGBP'!$C53:$BW53)='Final FTE By Grade'!D53</f>
        <v>1</v>
      </c>
      <c r="E53" s="6" t="b">
        <f>SUMIF('Final FTE BGBP'!$C$3:$BW$3,E$4,'Final FTE BGBP'!$C53:$BW53)='Final FTE By Grade'!E53</f>
        <v>1</v>
      </c>
      <c r="F53" s="6" t="b">
        <f>SUMIF('Final FTE BGBP'!$C$3:$BW$3,F$4,'Final FTE BGBP'!$C53:$BW53)='Final FTE By Grade'!F53</f>
        <v>1</v>
      </c>
      <c r="G53" s="6" t="b">
        <f>SUMIF('Final FTE BGBP'!$C$3:$BW$3,G$4,'Final FTE BGBP'!$C53:$BW53)='Final FTE By Grade'!G53</f>
        <v>1</v>
      </c>
      <c r="H53" s="6" t="b">
        <f>SUMIF('Final FTE BGBP'!$C$3:$BW$3,H$4,'Final FTE BGBP'!$C53:$BW53)='Final FTE By Grade'!H53</f>
        <v>1</v>
      </c>
      <c r="I53" s="6" t="b">
        <f>SUMIF('Final FTE BGBP'!$C$3:$BW$3,I$4,'Final FTE BGBP'!$C53:$BW53)='Final FTE By Grade'!I53</f>
        <v>1</v>
      </c>
      <c r="J53" s="6" t="b">
        <f>SUMIF('Final FTE BGBP'!$C$3:$BW$3,J$4,'Final FTE BGBP'!$C53:$BW53)='Final FTE By Grade'!J53</f>
        <v>1</v>
      </c>
      <c r="K53" s="6" t="b">
        <f>SUMIF('Final FTE BGBP'!$C$3:$BW$3,K$4,'Final FTE BGBP'!$C53:$BW53)='Final FTE By Grade'!K53</f>
        <v>1</v>
      </c>
      <c r="L53" s="6" t="b">
        <f>SUMIF('Final FTE BGBP'!$C$3:$BW$3,L$4,'Final FTE BGBP'!$C53:$BW53)='Final FTE By Grade'!L53</f>
        <v>1</v>
      </c>
      <c r="M53" s="6" t="b">
        <f>SUMIF('Final FTE BGBP'!$C$3:$BW$3,M$4,'Final FTE BGBP'!$C53:$BW53)='Final FTE By Grade'!M53</f>
        <v>1</v>
      </c>
      <c r="N53" s="6" t="b">
        <f>SUMIF('Final FTE BGBP'!$C$3:$BW$3,N$4,'Final FTE BGBP'!$C53:$BW53)='Final FTE By Grade'!N53</f>
        <v>1</v>
      </c>
      <c r="O53" s="6" t="b">
        <f>SUMIF('Final FTE BGBP'!$C$3:$BW$3,O$4,'Final FTE BGBP'!$C53:$BW53)='Final FTE By Grade'!O53</f>
        <v>1</v>
      </c>
      <c r="P53" s="6" t="b">
        <f>SUMIF('Final FTE BGBP'!$C$3:$BW$3,P$4,'Final FTE BGBP'!$C53:$BW53)='Final FTE By Grade'!P53</f>
        <v>1</v>
      </c>
      <c r="Q53" s="6" t="b">
        <f>'Final FTE BGBP'!BX53='Final FTE By Grade'!Q53</f>
        <v>1</v>
      </c>
    </row>
    <row r="54" spans="1:17" ht="15">
      <c r="A54" s="6">
        <v>50</v>
      </c>
      <c r="B54" s="6" t="s">
        <v>61</v>
      </c>
      <c r="C54" s="6" t="b">
        <f>SUMIF('Final FTE BGBP'!$C$3:$BW$3,C$4,'Final FTE BGBP'!$C54:$BW54)='Final FTE By Grade'!C54</f>
        <v>1</v>
      </c>
      <c r="D54" s="6" t="b">
        <f>SUMIF('Final FTE BGBP'!$C$3:$BW$3,D$4,'Final FTE BGBP'!$C54:$BW54)='Final FTE By Grade'!D54</f>
        <v>1</v>
      </c>
      <c r="E54" s="6" t="b">
        <f>SUMIF('Final FTE BGBP'!$C$3:$BW$3,E$4,'Final FTE BGBP'!$C54:$BW54)='Final FTE By Grade'!E54</f>
        <v>1</v>
      </c>
      <c r="F54" s="6" t="b">
        <f>SUMIF('Final FTE BGBP'!$C$3:$BW$3,F$4,'Final FTE BGBP'!$C54:$BW54)='Final FTE By Grade'!F54</f>
        <v>1</v>
      </c>
      <c r="G54" s="6" t="b">
        <f>SUMIF('Final FTE BGBP'!$C$3:$BW$3,G$4,'Final FTE BGBP'!$C54:$BW54)='Final FTE By Grade'!G54</f>
        <v>1</v>
      </c>
      <c r="H54" s="6" t="b">
        <f>SUMIF('Final FTE BGBP'!$C$3:$BW$3,H$4,'Final FTE BGBP'!$C54:$BW54)='Final FTE By Grade'!H54</f>
        <v>1</v>
      </c>
      <c r="I54" s="6" t="b">
        <f>SUMIF('Final FTE BGBP'!$C$3:$BW$3,I$4,'Final FTE BGBP'!$C54:$BW54)='Final FTE By Grade'!I54</f>
        <v>1</v>
      </c>
      <c r="J54" s="6" t="b">
        <f>SUMIF('Final FTE BGBP'!$C$3:$BW$3,J$4,'Final FTE BGBP'!$C54:$BW54)='Final FTE By Grade'!J54</f>
        <v>1</v>
      </c>
      <c r="K54" s="6" t="b">
        <f>SUMIF('Final FTE BGBP'!$C$3:$BW$3,K$4,'Final FTE BGBP'!$C54:$BW54)='Final FTE By Grade'!K54</f>
        <v>1</v>
      </c>
      <c r="L54" s="6" t="b">
        <f>SUMIF('Final FTE BGBP'!$C$3:$BW$3,L$4,'Final FTE BGBP'!$C54:$BW54)='Final FTE By Grade'!L54</f>
        <v>1</v>
      </c>
      <c r="M54" s="6" t="b">
        <f>SUMIF('Final FTE BGBP'!$C$3:$BW$3,M$4,'Final FTE BGBP'!$C54:$BW54)='Final FTE By Grade'!M54</f>
        <v>1</v>
      </c>
      <c r="N54" s="6" t="b">
        <f>SUMIF('Final FTE BGBP'!$C$3:$BW$3,N$4,'Final FTE BGBP'!$C54:$BW54)='Final FTE By Grade'!N54</f>
        <v>1</v>
      </c>
      <c r="O54" s="6" t="b">
        <f>SUMIF('Final FTE BGBP'!$C$3:$BW$3,O$4,'Final FTE BGBP'!$C54:$BW54)='Final FTE By Grade'!O54</f>
        <v>1</v>
      </c>
      <c r="P54" s="6" t="b">
        <f>SUMIF('Final FTE BGBP'!$C$3:$BW$3,P$4,'Final FTE BGBP'!$C54:$BW54)='Final FTE By Grade'!P54</f>
        <v>1</v>
      </c>
      <c r="Q54" s="6" t="b">
        <f>'Final FTE BGBP'!BX54='Final FTE By Grade'!Q54</f>
        <v>1</v>
      </c>
    </row>
    <row r="55" spans="1:17" ht="15">
      <c r="A55" s="6">
        <v>51</v>
      </c>
      <c r="B55" s="6" t="s">
        <v>62</v>
      </c>
      <c r="C55" s="6" t="b">
        <f>SUMIF('Final FTE BGBP'!$C$3:$BW$3,C$4,'Final FTE BGBP'!$C55:$BW55)='Final FTE By Grade'!C55</f>
        <v>1</v>
      </c>
      <c r="D55" s="6" t="b">
        <f>SUMIF('Final FTE BGBP'!$C$3:$BW$3,D$4,'Final FTE BGBP'!$C55:$BW55)='Final FTE By Grade'!D55</f>
        <v>1</v>
      </c>
      <c r="E55" s="6" t="b">
        <f>SUMIF('Final FTE BGBP'!$C$3:$BW$3,E$4,'Final FTE BGBP'!$C55:$BW55)='Final FTE By Grade'!E55</f>
        <v>1</v>
      </c>
      <c r="F55" s="6" t="b">
        <f>SUMIF('Final FTE BGBP'!$C$3:$BW$3,F$4,'Final FTE BGBP'!$C55:$BW55)='Final FTE By Grade'!F55</f>
        <v>1</v>
      </c>
      <c r="G55" s="6" t="b">
        <f>SUMIF('Final FTE BGBP'!$C$3:$BW$3,G$4,'Final FTE BGBP'!$C55:$BW55)='Final FTE By Grade'!G55</f>
        <v>1</v>
      </c>
      <c r="H55" s="6" t="b">
        <f>SUMIF('Final FTE BGBP'!$C$3:$BW$3,H$4,'Final FTE BGBP'!$C55:$BW55)='Final FTE By Grade'!H55</f>
        <v>1</v>
      </c>
      <c r="I55" s="6" t="b">
        <f>SUMIF('Final FTE BGBP'!$C$3:$BW$3,I$4,'Final FTE BGBP'!$C55:$BW55)='Final FTE By Grade'!I55</f>
        <v>1</v>
      </c>
      <c r="J55" s="6" t="b">
        <f>SUMIF('Final FTE BGBP'!$C$3:$BW$3,J$4,'Final FTE BGBP'!$C55:$BW55)='Final FTE By Grade'!J55</f>
        <v>1</v>
      </c>
      <c r="K55" s="6" t="b">
        <f>SUMIF('Final FTE BGBP'!$C$3:$BW$3,K$4,'Final FTE BGBP'!$C55:$BW55)='Final FTE By Grade'!K55</f>
        <v>1</v>
      </c>
      <c r="L55" s="6" t="b">
        <f>SUMIF('Final FTE BGBP'!$C$3:$BW$3,L$4,'Final FTE BGBP'!$C55:$BW55)='Final FTE By Grade'!L55</f>
        <v>1</v>
      </c>
      <c r="M55" s="6" t="b">
        <f>SUMIF('Final FTE BGBP'!$C$3:$BW$3,M$4,'Final FTE BGBP'!$C55:$BW55)='Final FTE By Grade'!M55</f>
        <v>1</v>
      </c>
      <c r="N55" s="6" t="b">
        <f>SUMIF('Final FTE BGBP'!$C$3:$BW$3,N$4,'Final FTE BGBP'!$C55:$BW55)='Final FTE By Grade'!N55</f>
        <v>1</v>
      </c>
      <c r="O55" s="6" t="b">
        <f>SUMIF('Final FTE BGBP'!$C$3:$BW$3,O$4,'Final FTE BGBP'!$C55:$BW55)='Final FTE By Grade'!O55</f>
        <v>1</v>
      </c>
      <c r="P55" s="6" t="b">
        <f>SUMIF('Final FTE BGBP'!$C$3:$BW$3,P$4,'Final FTE BGBP'!$C55:$BW55)='Final FTE By Grade'!P55</f>
        <v>1</v>
      </c>
      <c r="Q55" s="6" t="b">
        <f>'Final FTE BGBP'!BX55='Final FTE By Grade'!Q55</f>
        <v>1</v>
      </c>
    </row>
    <row r="56" spans="1:17" ht="15">
      <c r="A56" s="6">
        <v>52</v>
      </c>
      <c r="B56" s="6" t="s">
        <v>63</v>
      </c>
      <c r="C56" s="6" t="b">
        <f>SUMIF('Final FTE BGBP'!$C$3:$BW$3,C$4,'Final FTE BGBP'!$C56:$BW56)='Final FTE By Grade'!C56</f>
        <v>1</v>
      </c>
      <c r="D56" s="6" t="b">
        <f>SUMIF('Final FTE BGBP'!$C$3:$BW$3,D$4,'Final FTE BGBP'!$C56:$BW56)='Final FTE By Grade'!D56</f>
        <v>1</v>
      </c>
      <c r="E56" s="6" t="b">
        <f>SUMIF('Final FTE BGBP'!$C$3:$BW$3,E$4,'Final FTE BGBP'!$C56:$BW56)='Final FTE By Grade'!E56</f>
        <v>1</v>
      </c>
      <c r="F56" s="6" t="b">
        <f>SUMIF('Final FTE BGBP'!$C$3:$BW$3,F$4,'Final FTE BGBP'!$C56:$BW56)='Final FTE By Grade'!F56</f>
        <v>1</v>
      </c>
      <c r="G56" s="6" t="b">
        <f>SUMIF('Final FTE BGBP'!$C$3:$BW$3,G$4,'Final FTE BGBP'!$C56:$BW56)='Final FTE By Grade'!G56</f>
        <v>1</v>
      </c>
      <c r="H56" s="6" t="b">
        <f>SUMIF('Final FTE BGBP'!$C$3:$BW$3,H$4,'Final FTE BGBP'!$C56:$BW56)='Final FTE By Grade'!H56</f>
        <v>1</v>
      </c>
      <c r="I56" s="6" t="b">
        <f>SUMIF('Final FTE BGBP'!$C$3:$BW$3,I$4,'Final FTE BGBP'!$C56:$BW56)='Final FTE By Grade'!I56</f>
        <v>1</v>
      </c>
      <c r="J56" s="6" t="b">
        <f>SUMIF('Final FTE BGBP'!$C$3:$BW$3,J$4,'Final FTE BGBP'!$C56:$BW56)='Final FTE By Grade'!J56</f>
        <v>1</v>
      </c>
      <c r="K56" s="6" t="b">
        <f>SUMIF('Final FTE BGBP'!$C$3:$BW$3,K$4,'Final FTE BGBP'!$C56:$BW56)='Final FTE By Grade'!K56</f>
        <v>1</v>
      </c>
      <c r="L56" s="6" t="b">
        <f>SUMIF('Final FTE BGBP'!$C$3:$BW$3,L$4,'Final FTE BGBP'!$C56:$BW56)='Final FTE By Grade'!L56</f>
        <v>1</v>
      </c>
      <c r="M56" s="6" t="b">
        <f>SUMIF('Final FTE BGBP'!$C$3:$BW$3,M$4,'Final FTE BGBP'!$C56:$BW56)='Final FTE By Grade'!M56</f>
        <v>1</v>
      </c>
      <c r="N56" s="6" t="b">
        <f>SUMIF('Final FTE BGBP'!$C$3:$BW$3,N$4,'Final FTE BGBP'!$C56:$BW56)='Final FTE By Grade'!N56</f>
        <v>1</v>
      </c>
      <c r="O56" s="6" t="b">
        <f>SUMIF('Final FTE BGBP'!$C$3:$BW$3,O$4,'Final FTE BGBP'!$C56:$BW56)='Final FTE By Grade'!O56</f>
        <v>1</v>
      </c>
      <c r="P56" s="6" t="b">
        <f>SUMIF('Final FTE BGBP'!$C$3:$BW$3,P$4,'Final FTE BGBP'!$C56:$BW56)='Final FTE By Grade'!P56</f>
        <v>1</v>
      </c>
      <c r="Q56" s="6" t="b">
        <f>'Final FTE BGBP'!BX56='Final FTE By Grade'!Q56</f>
        <v>1</v>
      </c>
    </row>
    <row r="57" spans="1:17" ht="15">
      <c r="A57" s="6">
        <v>53</v>
      </c>
      <c r="B57" s="6" t="s">
        <v>64</v>
      </c>
      <c r="C57" s="6" t="b">
        <f>SUMIF('Final FTE BGBP'!$C$3:$BW$3,C$4,'Final FTE BGBP'!$C57:$BW57)='Final FTE By Grade'!C57</f>
        <v>1</v>
      </c>
      <c r="D57" s="6" t="b">
        <f>SUMIF('Final FTE BGBP'!$C$3:$BW$3,D$4,'Final FTE BGBP'!$C57:$BW57)='Final FTE By Grade'!D57</f>
        <v>1</v>
      </c>
      <c r="E57" s="6" t="b">
        <f>SUMIF('Final FTE BGBP'!$C$3:$BW$3,E$4,'Final FTE BGBP'!$C57:$BW57)='Final FTE By Grade'!E57</f>
        <v>1</v>
      </c>
      <c r="F57" s="6" t="b">
        <f>SUMIF('Final FTE BGBP'!$C$3:$BW$3,F$4,'Final FTE BGBP'!$C57:$BW57)='Final FTE By Grade'!F57</f>
        <v>1</v>
      </c>
      <c r="G57" s="6" t="b">
        <f>SUMIF('Final FTE BGBP'!$C$3:$BW$3,G$4,'Final FTE BGBP'!$C57:$BW57)='Final FTE By Grade'!G57</f>
        <v>1</v>
      </c>
      <c r="H57" s="6" t="b">
        <f>SUMIF('Final FTE BGBP'!$C$3:$BW$3,H$4,'Final FTE BGBP'!$C57:$BW57)='Final FTE By Grade'!H57</f>
        <v>1</v>
      </c>
      <c r="I57" s="6" t="b">
        <f>SUMIF('Final FTE BGBP'!$C$3:$BW$3,I$4,'Final FTE BGBP'!$C57:$BW57)='Final FTE By Grade'!I57</f>
        <v>1</v>
      </c>
      <c r="J57" s="6" t="b">
        <f>SUMIF('Final FTE BGBP'!$C$3:$BW$3,J$4,'Final FTE BGBP'!$C57:$BW57)='Final FTE By Grade'!J57</f>
        <v>1</v>
      </c>
      <c r="K57" s="6" t="b">
        <f>SUMIF('Final FTE BGBP'!$C$3:$BW$3,K$4,'Final FTE BGBP'!$C57:$BW57)='Final FTE By Grade'!K57</f>
        <v>1</v>
      </c>
      <c r="L57" s="6" t="b">
        <f>SUMIF('Final FTE BGBP'!$C$3:$BW$3,L$4,'Final FTE BGBP'!$C57:$BW57)='Final FTE By Grade'!L57</f>
        <v>1</v>
      </c>
      <c r="M57" s="6" t="b">
        <f>SUMIF('Final FTE BGBP'!$C$3:$BW$3,M$4,'Final FTE BGBP'!$C57:$BW57)='Final FTE By Grade'!M57</f>
        <v>1</v>
      </c>
      <c r="N57" s="6" t="b">
        <f>SUMIF('Final FTE BGBP'!$C$3:$BW$3,N$4,'Final FTE BGBP'!$C57:$BW57)='Final FTE By Grade'!N57</f>
        <v>1</v>
      </c>
      <c r="O57" s="6" t="b">
        <f>SUMIF('Final FTE BGBP'!$C$3:$BW$3,O$4,'Final FTE BGBP'!$C57:$BW57)='Final FTE By Grade'!O57</f>
        <v>1</v>
      </c>
      <c r="P57" s="6" t="b">
        <f>SUMIF('Final FTE BGBP'!$C$3:$BW$3,P$4,'Final FTE BGBP'!$C57:$BW57)='Final FTE By Grade'!P57</f>
        <v>1</v>
      </c>
      <c r="Q57" s="6" t="b">
        <f>'Final FTE BGBP'!BX57='Final FTE By Grade'!Q57</f>
        <v>1</v>
      </c>
    </row>
    <row r="58" spans="1:17" ht="15">
      <c r="A58" s="6">
        <v>54</v>
      </c>
      <c r="B58" s="6" t="s">
        <v>65</v>
      </c>
      <c r="C58" s="6" t="b">
        <f>SUMIF('Final FTE BGBP'!$C$3:$BW$3,C$4,'Final FTE BGBP'!$C58:$BW58)='Final FTE By Grade'!C58</f>
        <v>1</v>
      </c>
      <c r="D58" s="6" t="b">
        <f>SUMIF('Final FTE BGBP'!$C$3:$BW$3,D$4,'Final FTE BGBP'!$C58:$BW58)='Final FTE By Grade'!D58</f>
        <v>1</v>
      </c>
      <c r="E58" s="6" t="b">
        <f>SUMIF('Final FTE BGBP'!$C$3:$BW$3,E$4,'Final FTE BGBP'!$C58:$BW58)='Final FTE By Grade'!E58</f>
        <v>1</v>
      </c>
      <c r="F58" s="6" t="b">
        <f>SUMIF('Final FTE BGBP'!$C$3:$BW$3,F$4,'Final FTE BGBP'!$C58:$BW58)='Final FTE By Grade'!F58</f>
        <v>1</v>
      </c>
      <c r="G58" s="6" t="b">
        <f>SUMIF('Final FTE BGBP'!$C$3:$BW$3,G$4,'Final FTE BGBP'!$C58:$BW58)='Final FTE By Grade'!G58</f>
        <v>1</v>
      </c>
      <c r="H58" s="6" t="b">
        <f>SUMIF('Final FTE BGBP'!$C$3:$BW$3,H$4,'Final FTE BGBP'!$C58:$BW58)='Final FTE By Grade'!H58</f>
        <v>1</v>
      </c>
      <c r="I58" s="6" t="b">
        <f>SUMIF('Final FTE BGBP'!$C$3:$BW$3,I$4,'Final FTE BGBP'!$C58:$BW58)='Final FTE By Grade'!I58</f>
        <v>1</v>
      </c>
      <c r="J58" s="6" t="b">
        <f>SUMIF('Final FTE BGBP'!$C$3:$BW$3,J$4,'Final FTE BGBP'!$C58:$BW58)='Final FTE By Grade'!J58</f>
        <v>1</v>
      </c>
      <c r="K58" s="6" t="b">
        <f>SUMIF('Final FTE BGBP'!$C$3:$BW$3,K$4,'Final FTE BGBP'!$C58:$BW58)='Final FTE By Grade'!K58</f>
        <v>1</v>
      </c>
      <c r="L58" s="6" t="b">
        <f>SUMIF('Final FTE BGBP'!$C$3:$BW$3,L$4,'Final FTE BGBP'!$C58:$BW58)='Final FTE By Grade'!L58</f>
        <v>1</v>
      </c>
      <c r="M58" s="6" t="b">
        <f>SUMIF('Final FTE BGBP'!$C$3:$BW$3,M$4,'Final FTE BGBP'!$C58:$BW58)='Final FTE By Grade'!M58</f>
        <v>1</v>
      </c>
      <c r="N58" s="6" t="b">
        <f>SUMIF('Final FTE BGBP'!$C$3:$BW$3,N$4,'Final FTE BGBP'!$C58:$BW58)='Final FTE By Grade'!N58</f>
        <v>1</v>
      </c>
      <c r="O58" s="6" t="b">
        <f>SUMIF('Final FTE BGBP'!$C$3:$BW$3,O$4,'Final FTE BGBP'!$C58:$BW58)='Final FTE By Grade'!O58</f>
        <v>1</v>
      </c>
      <c r="P58" s="6" t="b">
        <f>SUMIF('Final FTE BGBP'!$C$3:$BW$3,P$4,'Final FTE BGBP'!$C58:$BW58)='Final FTE By Grade'!P58</f>
        <v>1</v>
      </c>
      <c r="Q58" s="6" t="b">
        <f>'Final FTE BGBP'!BX58='Final FTE By Grade'!Q58</f>
        <v>1</v>
      </c>
    </row>
    <row r="59" spans="1:17" ht="15">
      <c r="A59" s="6">
        <v>55</v>
      </c>
      <c r="B59" s="6" t="s">
        <v>66</v>
      </c>
      <c r="C59" s="6" t="b">
        <f>SUMIF('Final FTE BGBP'!$C$3:$BW$3,C$4,'Final FTE BGBP'!$C59:$BW59)='Final FTE By Grade'!C59</f>
        <v>1</v>
      </c>
      <c r="D59" s="6" t="b">
        <f>SUMIF('Final FTE BGBP'!$C$3:$BW$3,D$4,'Final FTE BGBP'!$C59:$BW59)='Final FTE By Grade'!D59</f>
        <v>1</v>
      </c>
      <c r="E59" s="6" t="b">
        <f>SUMIF('Final FTE BGBP'!$C$3:$BW$3,E$4,'Final FTE BGBP'!$C59:$BW59)='Final FTE By Grade'!E59</f>
        <v>1</v>
      </c>
      <c r="F59" s="6" t="b">
        <f>SUMIF('Final FTE BGBP'!$C$3:$BW$3,F$4,'Final FTE BGBP'!$C59:$BW59)='Final FTE By Grade'!F59</f>
        <v>1</v>
      </c>
      <c r="G59" s="6" t="b">
        <f>SUMIF('Final FTE BGBP'!$C$3:$BW$3,G$4,'Final FTE BGBP'!$C59:$BW59)='Final FTE By Grade'!G59</f>
        <v>1</v>
      </c>
      <c r="H59" s="6" t="b">
        <f>SUMIF('Final FTE BGBP'!$C$3:$BW$3,H$4,'Final FTE BGBP'!$C59:$BW59)='Final FTE By Grade'!H59</f>
        <v>1</v>
      </c>
      <c r="I59" s="6" t="b">
        <f>SUMIF('Final FTE BGBP'!$C$3:$BW$3,I$4,'Final FTE BGBP'!$C59:$BW59)='Final FTE By Grade'!I59</f>
        <v>1</v>
      </c>
      <c r="J59" s="6" t="b">
        <f>SUMIF('Final FTE BGBP'!$C$3:$BW$3,J$4,'Final FTE BGBP'!$C59:$BW59)='Final FTE By Grade'!J59</f>
        <v>1</v>
      </c>
      <c r="K59" s="6" t="b">
        <f>SUMIF('Final FTE BGBP'!$C$3:$BW$3,K$4,'Final FTE BGBP'!$C59:$BW59)='Final FTE By Grade'!K59</f>
        <v>1</v>
      </c>
      <c r="L59" s="6" t="b">
        <f>SUMIF('Final FTE BGBP'!$C$3:$BW$3,L$4,'Final FTE BGBP'!$C59:$BW59)='Final FTE By Grade'!L59</f>
        <v>1</v>
      </c>
      <c r="M59" s="6" t="b">
        <f>SUMIF('Final FTE BGBP'!$C$3:$BW$3,M$4,'Final FTE BGBP'!$C59:$BW59)='Final FTE By Grade'!M59</f>
        <v>1</v>
      </c>
      <c r="N59" s="6" t="b">
        <f>SUMIF('Final FTE BGBP'!$C$3:$BW$3,N$4,'Final FTE BGBP'!$C59:$BW59)='Final FTE By Grade'!N59</f>
        <v>1</v>
      </c>
      <c r="O59" s="6" t="b">
        <f>SUMIF('Final FTE BGBP'!$C$3:$BW$3,O$4,'Final FTE BGBP'!$C59:$BW59)='Final FTE By Grade'!O59</f>
        <v>1</v>
      </c>
      <c r="P59" s="6" t="b">
        <f>SUMIF('Final FTE BGBP'!$C$3:$BW$3,P$4,'Final FTE BGBP'!$C59:$BW59)='Final FTE By Grade'!P59</f>
        <v>1</v>
      </c>
      <c r="Q59" s="6" t="b">
        <f>'Final FTE BGBP'!BX59='Final FTE By Grade'!Q59</f>
        <v>1</v>
      </c>
    </row>
    <row r="60" spans="1:17" ht="15">
      <c r="A60" s="6">
        <v>56</v>
      </c>
      <c r="B60" s="6" t="s">
        <v>67</v>
      </c>
      <c r="C60" s="6" t="b">
        <f>SUMIF('Final FTE BGBP'!$C$3:$BW$3,C$4,'Final FTE BGBP'!$C60:$BW60)='Final FTE By Grade'!C60</f>
        <v>1</v>
      </c>
      <c r="D60" s="6" t="b">
        <f>SUMIF('Final FTE BGBP'!$C$3:$BW$3,D$4,'Final FTE BGBP'!$C60:$BW60)='Final FTE By Grade'!D60</f>
        <v>1</v>
      </c>
      <c r="E60" s="6" t="b">
        <f>SUMIF('Final FTE BGBP'!$C$3:$BW$3,E$4,'Final FTE BGBP'!$C60:$BW60)='Final FTE By Grade'!E60</f>
        <v>1</v>
      </c>
      <c r="F60" s="6" t="b">
        <f>SUMIF('Final FTE BGBP'!$C$3:$BW$3,F$4,'Final FTE BGBP'!$C60:$BW60)='Final FTE By Grade'!F60</f>
        <v>1</v>
      </c>
      <c r="G60" s="6" t="b">
        <f>SUMIF('Final FTE BGBP'!$C$3:$BW$3,G$4,'Final FTE BGBP'!$C60:$BW60)='Final FTE By Grade'!G60</f>
        <v>1</v>
      </c>
      <c r="H60" s="6" t="b">
        <f>SUMIF('Final FTE BGBP'!$C$3:$BW$3,H$4,'Final FTE BGBP'!$C60:$BW60)='Final FTE By Grade'!H60</f>
        <v>1</v>
      </c>
      <c r="I60" s="6" t="b">
        <f>SUMIF('Final FTE BGBP'!$C$3:$BW$3,I$4,'Final FTE BGBP'!$C60:$BW60)='Final FTE By Grade'!I60</f>
        <v>1</v>
      </c>
      <c r="J60" s="6" t="b">
        <f>SUMIF('Final FTE BGBP'!$C$3:$BW$3,J$4,'Final FTE BGBP'!$C60:$BW60)='Final FTE By Grade'!J60</f>
        <v>1</v>
      </c>
      <c r="K60" s="6" t="b">
        <f>SUMIF('Final FTE BGBP'!$C$3:$BW$3,K$4,'Final FTE BGBP'!$C60:$BW60)='Final FTE By Grade'!K60</f>
        <v>1</v>
      </c>
      <c r="L60" s="6" t="b">
        <f>SUMIF('Final FTE BGBP'!$C$3:$BW$3,L$4,'Final FTE BGBP'!$C60:$BW60)='Final FTE By Grade'!L60</f>
        <v>1</v>
      </c>
      <c r="M60" s="6" t="b">
        <f>SUMIF('Final FTE BGBP'!$C$3:$BW$3,M$4,'Final FTE BGBP'!$C60:$BW60)='Final FTE By Grade'!M60</f>
        <v>1</v>
      </c>
      <c r="N60" s="6" t="b">
        <f>SUMIF('Final FTE BGBP'!$C$3:$BW$3,N$4,'Final FTE BGBP'!$C60:$BW60)='Final FTE By Grade'!N60</f>
        <v>1</v>
      </c>
      <c r="O60" s="6" t="b">
        <f>SUMIF('Final FTE BGBP'!$C$3:$BW$3,O$4,'Final FTE BGBP'!$C60:$BW60)='Final FTE By Grade'!O60</f>
        <v>1</v>
      </c>
      <c r="P60" s="6" t="b">
        <f>SUMIF('Final FTE BGBP'!$C$3:$BW$3,P$4,'Final FTE BGBP'!$C60:$BW60)='Final FTE By Grade'!P60</f>
        <v>1</v>
      </c>
      <c r="Q60" s="6" t="b">
        <f>'Final FTE BGBP'!BX60='Final FTE By Grade'!Q60</f>
        <v>1</v>
      </c>
    </row>
    <row r="61" spans="1:17" ht="15">
      <c r="A61" s="6">
        <v>57</v>
      </c>
      <c r="B61" s="6" t="s">
        <v>68</v>
      </c>
      <c r="C61" s="6" t="b">
        <f>SUMIF('Final FTE BGBP'!$C$3:$BW$3,C$4,'Final FTE BGBP'!$C61:$BW61)='Final FTE By Grade'!C61</f>
        <v>1</v>
      </c>
      <c r="D61" s="6" t="b">
        <f>SUMIF('Final FTE BGBP'!$C$3:$BW$3,D$4,'Final FTE BGBP'!$C61:$BW61)='Final FTE By Grade'!D61</f>
        <v>1</v>
      </c>
      <c r="E61" s="6" t="b">
        <f>SUMIF('Final FTE BGBP'!$C$3:$BW$3,E$4,'Final FTE BGBP'!$C61:$BW61)='Final FTE By Grade'!E61</f>
        <v>1</v>
      </c>
      <c r="F61" s="6" t="b">
        <f>SUMIF('Final FTE BGBP'!$C$3:$BW$3,F$4,'Final FTE BGBP'!$C61:$BW61)='Final FTE By Grade'!F61</f>
        <v>1</v>
      </c>
      <c r="G61" s="6" t="b">
        <f>SUMIF('Final FTE BGBP'!$C$3:$BW$3,G$4,'Final FTE BGBP'!$C61:$BW61)='Final FTE By Grade'!G61</f>
        <v>1</v>
      </c>
      <c r="H61" s="6" t="b">
        <f>SUMIF('Final FTE BGBP'!$C$3:$BW$3,H$4,'Final FTE BGBP'!$C61:$BW61)='Final FTE By Grade'!H61</f>
        <v>1</v>
      </c>
      <c r="I61" s="6" t="b">
        <f>SUMIF('Final FTE BGBP'!$C$3:$BW$3,I$4,'Final FTE BGBP'!$C61:$BW61)='Final FTE By Grade'!I61</f>
        <v>1</v>
      </c>
      <c r="J61" s="6" t="b">
        <f>SUMIF('Final FTE BGBP'!$C$3:$BW$3,J$4,'Final FTE BGBP'!$C61:$BW61)='Final FTE By Grade'!J61</f>
        <v>1</v>
      </c>
      <c r="K61" s="6" t="b">
        <f>SUMIF('Final FTE BGBP'!$C$3:$BW$3,K$4,'Final FTE BGBP'!$C61:$BW61)='Final FTE By Grade'!K61</f>
        <v>1</v>
      </c>
      <c r="L61" s="6" t="b">
        <f>SUMIF('Final FTE BGBP'!$C$3:$BW$3,L$4,'Final FTE BGBP'!$C61:$BW61)='Final FTE By Grade'!L61</f>
        <v>1</v>
      </c>
      <c r="M61" s="6" t="b">
        <f>SUMIF('Final FTE BGBP'!$C$3:$BW$3,M$4,'Final FTE BGBP'!$C61:$BW61)='Final FTE By Grade'!M61</f>
        <v>1</v>
      </c>
      <c r="N61" s="6" t="b">
        <f>SUMIF('Final FTE BGBP'!$C$3:$BW$3,N$4,'Final FTE BGBP'!$C61:$BW61)='Final FTE By Grade'!N61</f>
        <v>1</v>
      </c>
      <c r="O61" s="6" t="b">
        <f>SUMIF('Final FTE BGBP'!$C$3:$BW$3,O$4,'Final FTE BGBP'!$C61:$BW61)='Final FTE By Grade'!O61</f>
        <v>1</v>
      </c>
      <c r="P61" s="6" t="b">
        <f>SUMIF('Final FTE BGBP'!$C$3:$BW$3,P$4,'Final FTE BGBP'!$C61:$BW61)='Final FTE By Grade'!P61</f>
        <v>1</v>
      </c>
      <c r="Q61" s="6" t="b">
        <f>'Final FTE BGBP'!BX61='Final FTE By Grade'!Q61</f>
        <v>1</v>
      </c>
    </row>
    <row r="62" spans="1:17" ht="15">
      <c r="A62" s="6">
        <v>58</v>
      </c>
      <c r="B62" s="6" t="s">
        <v>69</v>
      </c>
      <c r="C62" s="6" t="b">
        <f>SUMIF('Final FTE BGBP'!$C$3:$BW$3,C$4,'Final FTE BGBP'!$C62:$BW62)='Final FTE By Grade'!C62</f>
        <v>1</v>
      </c>
      <c r="D62" s="6" t="b">
        <f>SUMIF('Final FTE BGBP'!$C$3:$BW$3,D$4,'Final FTE BGBP'!$C62:$BW62)='Final FTE By Grade'!D62</f>
        <v>1</v>
      </c>
      <c r="E62" s="6" t="b">
        <f>SUMIF('Final FTE BGBP'!$C$3:$BW$3,E$4,'Final FTE BGBP'!$C62:$BW62)='Final FTE By Grade'!E62</f>
        <v>1</v>
      </c>
      <c r="F62" s="6" t="b">
        <f>SUMIF('Final FTE BGBP'!$C$3:$BW$3,F$4,'Final FTE BGBP'!$C62:$BW62)='Final FTE By Grade'!F62</f>
        <v>1</v>
      </c>
      <c r="G62" s="6" t="b">
        <f>SUMIF('Final FTE BGBP'!$C$3:$BW$3,G$4,'Final FTE BGBP'!$C62:$BW62)='Final FTE By Grade'!G62</f>
        <v>1</v>
      </c>
      <c r="H62" s="6" t="b">
        <f>SUMIF('Final FTE BGBP'!$C$3:$BW$3,H$4,'Final FTE BGBP'!$C62:$BW62)='Final FTE By Grade'!H62</f>
        <v>1</v>
      </c>
      <c r="I62" s="6" t="b">
        <f>SUMIF('Final FTE BGBP'!$C$3:$BW$3,I$4,'Final FTE BGBP'!$C62:$BW62)='Final FTE By Grade'!I62</f>
        <v>1</v>
      </c>
      <c r="J62" s="6" t="b">
        <f>SUMIF('Final FTE BGBP'!$C$3:$BW$3,J$4,'Final FTE BGBP'!$C62:$BW62)='Final FTE By Grade'!J62</f>
        <v>1</v>
      </c>
      <c r="K62" s="6" t="b">
        <f>SUMIF('Final FTE BGBP'!$C$3:$BW$3,K$4,'Final FTE BGBP'!$C62:$BW62)='Final FTE By Grade'!K62</f>
        <v>1</v>
      </c>
      <c r="L62" s="6" t="b">
        <f>SUMIF('Final FTE BGBP'!$C$3:$BW$3,L$4,'Final FTE BGBP'!$C62:$BW62)='Final FTE By Grade'!L62</f>
        <v>1</v>
      </c>
      <c r="M62" s="6" t="b">
        <f>SUMIF('Final FTE BGBP'!$C$3:$BW$3,M$4,'Final FTE BGBP'!$C62:$BW62)='Final FTE By Grade'!M62</f>
        <v>1</v>
      </c>
      <c r="N62" s="6" t="b">
        <f>SUMIF('Final FTE BGBP'!$C$3:$BW$3,N$4,'Final FTE BGBP'!$C62:$BW62)='Final FTE By Grade'!N62</f>
        <v>1</v>
      </c>
      <c r="O62" s="6" t="b">
        <f>SUMIF('Final FTE BGBP'!$C$3:$BW$3,O$4,'Final FTE BGBP'!$C62:$BW62)='Final FTE By Grade'!O62</f>
        <v>1</v>
      </c>
      <c r="P62" s="6" t="b">
        <f>SUMIF('Final FTE BGBP'!$C$3:$BW$3,P$4,'Final FTE BGBP'!$C62:$BW62)='Final FTE By Grade'!P62</f>
        <v>1</v>
      </c>
      <c r="Q62" s="6" t="b">
        <f>'Final FTE BGBP'!BX62='Final FTE By Grade'!Q62</f>
        <v>1</v>
      </c>
    </row>
    <row r="63" spans="1:17" ht="15">
      <c r="A63" s="6">
        <v>59</v>
      </c>
      <c r="B63" s="6" t="s">
        <v>70</v>
      </c>
      <c r="C63" s="6" t="b">
        <f>SUMIF('Final FTE BGBP'!$C$3:$BW$3,C$4,'Final FTE BGBP'!$C63:$BW63)='Final FTE By Grade'!C63</f>
        <v>1</v>
      </c>
      <c r="D63" s="6" t="b">
        <f>SUMIF('Final FTE BGBP'!$C$3:$BW$3,D$4,'Final FTE BGBP'!$C63:$BW63)='Final FTE By Grade'!D63</f>
        <v>1</v>
      </c>
      <c r="E63" s="6" t="b">
        <f>SUMIF('Final FTE BGBP'!$C$3:$BW$3,E$4,'Final FTE BGBP'!$C63:$BW63)='Final FTE By Grade'!E63</f>
        <v>1</v>
      </c>
      <c r="F63" s="6" t="b">
        <f>SUMIF('Final FTE BGBP'!$C$3:$BW$3,F$4,'Final FTE BGBP'!$C63:$BW63)='Final FTE By Grade'!F63</f>
        <v>1</v>
      </c>
      <c r="G63" s="6" t="b">
        <f>SUMIF('Final FTE BGBP'!$C$3:$BW$3,G$4,'Final FTE BGBP'!$C63:$BW63)='Final FTE By Grade'!G63</f>
        <v>1</v>
      </c>
      <c r="H63" s="6" t="b">
        <f>SUMIF('Final FTE BGBP'!$C$3:$BW$3,H$4,'Final FTE BGBP'!$C63:$BW63)='Final FTE By Grade'!H63</f>
        <v>1</v>
      </c>
      <c r="I63" s="6" t="b">
        <f>SUMIF('Final FTE BGBP'!$C$3:$BW$3,I$4,'Final FTE BGBP'!$C63:$BW63)='Final FTE By Grade'!I63</f>
        <v>1</v>
      </c>
      <c r="J63" s="6" t="b">
        <f>SUMIF('Final FTE BGBP'!$C$3:$BW$3,J$4,'Final FTE BGBP'!$C63:$BW63)='Final FTE By Grade'!J63</f>
        <v>1</v>
      </c>
      <c r="K63" s="6" t="b">
        <f>SUMIF('Final FTE BGBP'!$C$3:$BW$3,K$4,'Final FTE BGBP'!$C63:$BW63)='Final FTE By Grade'!K63</f>
        <v>1</v>
      </c>
      <c r="L63" s="6" t="b">
        <f>SUMIF('Final FTE BGBP'!$C$3:$BW$3,L$4,'Final FTE BGBP'!$C63:$BW63)='Final FTE By Grade'!L63</f>
        <v>1</v>
      </c>
      <c r="M63" s="6" t="b">
        <f>SUMIF('Final FTE BGBP'!$C$3:$BW$3,M$4,'Final FTE BGBP'!$C63:$BW63)='Final FTE By Grade'!M63</f>
        <v>1</v>
      </c>
      <c r="N63" s="6" t="b">
        <f>SUMIF('Final FTE BGBP'!$C$3:$BW$3,N$4,'Final FTE BGBP'!$C63:$BW63)='Final FTE By Grade'!N63</f>
        <v>1</v>
      </c>
      <c r="O63" s="6" t="b">
        <f>SUMIF('Final FTE BGBP'!$C$3:$BW$3,O$4,'Final FTE BGBP'!$C63:$BW63)='Final FTE By Grade'!O63</f>
        <v>1</v>
      </c>
      <c r="P63" s="6" t="b">
        <f>SUMIF('Final FTE BGBP'!$C$3:$BW$3,P$4,'Final FTE BGBP'!$C63:$BW63)='Final FTE By Grade'!P63</f>
        <v>1</v>
      </c>
      <c r="Q63" s="6" t="b">
        <f>'Final FTE BGBP'!BX63='Final FTE By Grade'!Q63</f>
        <v>1</v>
      </c>
    </row>
    <row r="64" spans="1:17" ht="15">
      <c r="A64" s="6">
        <v>60</v>
      </c>
      <c r="B64" s="6" t="s">
        <v>71</v>
      </c>
      <c r="C64" s="6" t="b">
        <f>SUMIF('Final FTE BGBP'!$C$3:$BW$3,C$4,'Final FTE BGBP'!$C64:$BW64)='Final FTE By Grade'!C64</f>
        <v>1</v>
      </c>
      <c r="D64" s="6" t="b">
        <f>SUMIF('Final FTE BGBP'!$C$3:$BW$3,D$4,'Final FTE BGBP'!$C64:$BW64)='Final FTE By Grade'!D64</f>
        <v>1</v>
      </c>
      <c r="E64" s="6" t="b">
        <f>SUMIF('Final FTE BGBP'!$C$3:$BW$3,E$4,'Final FTE BGBP'!$C64:$BW64)='Final FTE By Grade'!E64</f>
        <v>1</v>
      </c>
      <c r="F64" s="6" t="b">
        <f>SUMIF('Final FTE BGBP'!$C$3:$BW$3,F$4,'Final FTE BGBP'!$C64:$BW64)='Final FTE By Grade'!F64</f>
        <v>1</v>
      </c>
      <c r="G64" s="6" t="b">
        <f>SUMIF('Final FTE BGBP'!$C$3:$BW$3,G$4,'Final FTE BGBP'!$C64:$BW64)='Final FTE By Grade'!G64</f>
        <v>1</v>
      </c>
      <c r="H64" s="6" t="b">
        <f>SUMIF('Final FTE BGBP'!$C$3:$BW$3,H$4,'Final FTE BGBP'!$C64:$BW64)='Final FTE By Grade'!H64</f>
        <v>1</v>
      </c>
      <c r="I64" s="6" t="b">
        <f>SUMIF('Final FTE BGBP'!$C$3:$BW$3,I$4,'Final FTE BGBP'!$C64:$BW64)='Final FTE By Grade'!I64</f>
        <v>1</v>
      </c>
      <c r="J64" s="6" t="b">
        <f>SUMIF('Final FTE BGBP'!$C$3:$BW$3,J$4,'Final FTE BGBP'!$C64:$BW64)='Final FTE By Grade'!J64</f>
        <v>1</v>
      </c>
      <c r="K64" s="6" t="b">
        <f>SUMIF('Final FTE BGBP'!$C$3:$BW$3,K$4,'Final FTE BGBP'!$C64:$BW64)='Final FTE By Grade'!K64</f>
        <v>1</v>
      </c>
      <c r="L64" s="6" t="b">
        <f>SUMIF('Final FTE BGBP'!$C$3:$BW$3,L$4,'Final FTE BGBP'!$C64:$BW64)='Final FTE By Grade'!L64</f>
        <v>1</v>
      </c>
      <c r="M64" s="6" t="b">
        <f>SUMIF('Final FTE BGBP'!$C$3:$BW$3,M$4,'Final FTE BGBP'!$C64:$BW64)='Final FTE By Grade'!M64</f>
        <v>1</v>
      </c>
      <c r="N64" s="6" t="b">
        <f>SUMIF('Final FTE BGBP'!$C$3:$BW$3,N$4,'Final FTE BGBP'!$C64:$BW64)='Final FTE By Grade'!N64</f>
        <v>1</v>
      </c>
      <c r="O64" s="6" t="b">
        <f>SUMIF('Final FTE BGBP'!$C$3:$BW$3,O$4,'Final FTE BGBP'!$C64:$BW64)='Final FTE By Grade'!O64</f>
        <v>1</v>
      </c>
      <c r="P64" s="6" t="b">
        <f>SUMIF('Final FTE BGBP'!$C$3:$BW$3,P$4,'Final FTE BGBP'!$C64:$BW64)='Final FTE By Grade'!P64</f>
        <v>1</v>
      </c>
      <c r="Q64" s="6" t="b">
        <f>'Final FTE BGBP'!BX64='Final FTE By Grade'!Q64</f>
        <v>1</v>
      </c>
    </row>
    <row r="65" spans="1:17" ht="15">
      <c r="A65" s="6">
        <v>61</v>
      </c>
      <c r="B65" s="6" t="s">
        <v>72</v>
      </c>
      <c r="C65" s="6" t="b">
        <f>SUMIF('Final FTE BGBP'!$C$3:$BW$3,C$4,'Final FTE BGBP'!$C65:$BW65)='Final FTE By Grade'!C65</f>
        <v>1</v>
      </c>
      <c r="D65" s="6" t="b">
        <f>SUMIF('Final FTE BGBP'!$C$3:$BW$3,D$4,'Final FTE BGBP'!$C65:$BW65)='Final FTE By Grade'!D65</f>
        <v>1</v>
      </c>
      <c r="E65" s="6" t="b">
        <f>SUMIF('Final FTE BGBP'!$C$3:$BW$3,E$4,'Final FTE BGBP'!$C65:$BW65)='Final FTE By Grade'!E65</f>
        <v>1</v>
      </c>
      <c r="F65" s="6" t="b">
        <f>SUMIF('Final FTE BGBP'!$C$3:$BW$3,F$4,'Final FTE BGBP'!$C65:$BW65)='Final FTE By Grade'!F65</f>
        <v>1</v>
      </c>
      <c r="G65" s="6" t="b">
        <f>SUMIF('Final FTE BGBP'!$C$3:$BW$3,G$4,'Final FTE BGBP'!$C65:$BW65)='Final FTE By Grade'!G65</f>
        <v>1</v>
      </c>
      <c r="H65" s="6" t="b">
        <f>SUMIF('Final FTE BGBP'!$C$3:$BW$3,H$4,'Final FTE BGBP'!$C65:$BW65)='Final FTE By Grade'!H65</f>
        <v>1</v>
      </c>
      <c r="I65" s="6" t="b">
        <f>SUMIF('Final FTE BGBP'!$C$3:$BW$3,I$4,'Final FTE BGBP'!$C65:$BW65)='Final FTE By Grade'!I65</f>
        <v>1</v>
      </c>
      <c r="J65" s="6" t="b">
        <f>SUMIF('Final FTE BGBP'!$C$3:$BW$3,J$4,'Final FTE BGBP'!$C65:$BW65)='Final FTE By Grade'!J65</f>
        <v>1</v>
      </c>
      <c r="K65" s="6" t="b">
        <f>SUMIF('Final FTE BGBP'!$C$3:$BW$3,K$4,'Final FTE BGBP'!$C65:$BW65)='Final FTE By Grade'!K65</f>
        <v>1</v>
      </c>
      <c r="L65" s="6" t="b">
        <f>SUMIF('Final FTE BGBP'!$C$3:$BW$3,L$4,'Final FTE BGBP'!$C65:$BW65)='Final FTE By Grade'!L65</f>
        <v>1</v>
      </c>
      <c r="M65" s="6" t="b">
        <f>SUMIF('Final FTE BGBP'!$C$3:$BW$3,M$4,'Final FTE BGBP'!$C65:$BW65)='Final FTE By Grade'!M65</f>
        <v>1</v>
      </c>
      <c r="N65" s="6" t="b">
        <f>SUMIF('Final FTE BGBP'!$C$3:$BW$3,N$4,'Final FTE BGBP'!$C65:$BW65)='Final FTE By Grade'!N65</f>
        <v>1</v>
      </c>
      <c r="O65" s="6" t="b">
        <f>SUMIF('Final FTE BGBP'!$C$3:$BW$3,O$4,'Final FTE BGBP'!$C65:$BW65)='Final FTE By Grade'!O65</f>
        <v>1</v>
      </c>
      <c r="P65" s="6" t="b">
        <f>SUMIF('Final FTE BGBP'!$C$3:$BW$3,P$4,'Final FTE BGBP'!$C65:$BW65)='Final FTE By Grade'!P65</f>
        <v>1</v>
      </c>
      <c r="Q65" s="6" t="b">
        <f>'Final FTE BGBP'!BX65='Final FTE By Grade'!Q65</f>
        <v>1</v>
      </c>
    </row>
    <row r="66" spans="1:17" ht="15">
      <c r="A66" s="6">
        <v>62</v>
      </c>
      <c r="B66" s="6" t="s">
        <v>73</v>
      </c>
      <c r="C66" s="6" t="b">
        <f>SUMIF('Final FTE BGBP'!$C$3:$BW$3,C$4,'Final FTE BGBP'!$C66:$BW66)='Final FTE By Grade'!C66</f>
        <v>1</v>
      </c>
      <c r="D66" s="6" t="b">
        <f>SUMIF('Final FTE BGBP'!$C$3:$BW$3,D$4,'Final FTE BGBP'!$C66:$BW66)='Final FTE By Grade'!D66</f>
        <v>1</v>
      </c>
      <c r="E66" s="6" t="b">
        <f>SUMIF('Final FTE BGBP'!$C$3:$BW$3,E$4,'Final FTE BGBP'!$C66:$BW66)='Final FTE By Grade'!E66</f>
        <v>1</v>
      </c>
      <c r="F66" s="6" t="b">
        <f>SUMIF('Final FTE BGBP'!$C$3:$BW$3,F$4,'Final FTE BGBP'!$C66:$BW66)='Final FTE By Grade'!F66</f>
        <v>1</v>
      </c>
      <c r="G66" s="6" t="b">
        <f>SUMIF('Final FTE BGBP'!$C$3:$BW$3,G$4,'Final FTE BGBP'!$C66:$BW66)='Final FTE By Grade'!G66</f>
        <v>1</v>
      </c>
      <c r="H66" s="6" t="b">
        <f>SUMIF('Final FTE BGBP'!$C$3:$BW$3,H$4,'Final FTE BGBP'!$C66:$BW66)='Final FTE By Grade'!H66</f>
        <v>1</v>
      </c>
      <c r="I66" s="6" t="b">
        <f>SUMIF('Final FTE BGBP'!$C$3:$BW$3,I$4,'Final FTE BGBP'!$C66:$BW66)='Final FTE By Grade'!I66</f>
        <v>1</v>
      </c>
      <c r="J66" s="6" t="b">
        <f>SUMIF('Final FTE BGBP'!$C$3:$BW$3,J$4,'Final FTE BGBP'!$C66:$BW66)='Final FTE By Grade'!J66</f>
        <v>1</v>
      </c>
      <c r="K66" s="6" t="b">
        <f>SUMIF('Final FTE BGBP'!$C$3:$BW$3,K$4,'Final FTE BGBP'!$C66:$BW66)='Final FTE By Grade'!K66</f>
        <v>1</v>
      </c>
      <c r="L66" s="6" t="b">
        <f>SUMIF('Final FTE BGBP'!$C$3:$BW$3,L$4,'Final FTE BGBP'!$C66:$BW66)='Final FTE By Grade'!L66</f>
        <v>1</v>
      </c>
      <c r="M66" s="6" t="b">
        <f>SUMIF('Final FTE BGBP'!$C$3:$BW$3,M$4,'Final FTE BGBP'!$C66:$BW66)='Final FTE By Grade'!M66</f>
        <v>1</v>
      </c>
      <c r="N66" s="6" t="b">
        <f>SUMIF('Final FTE BGBP'!$C$3:$BW$3,N$4,'Final FTE BGBP'!$C66:$BW66)='Final FTE By Grade'!N66</f>
        <v>1</v>
      </c>
      <c r="O66" s="6" t="b">
        <f>SUMIF('Final FTE BGBP'!$C$3:$BW$3,O$4,'Final FTE BGBP'!$C66:$BW66)='Final FTE By Grade'!O66</f>
        <v>1</v>
      </c>
      <c r="P66" s="6" t="b">
        <f>SUMIF('Final FTE BGBP'!$C$3:$BW$3,P$4,'Final FTE BGBP'!$C66:$BW66)='Final FTE By Grade'!P66</f>
        <v>1</v>
      </c>
      <c r="Q66" s="6" t="b">
        <f>'Final FTE BGBP'!BX66='Final FTE By Grade'!Q66</f>
        <v>1</v>
      </c>
    </row>
    <row r="67" spans="1:17" ht="15">
      <c r="A67" s="6">
        <v>63</v>
      </c>
      <c r="B67" s="6" t="s">
        <v>74</v>
      </c>
      <c r="C67" s="6" t="b">
        <f>SUMIF('Final FTE BGBP'!$C$3:$BW$3,C$4,'Final FTE BGBP'!$C67:$BW67)='Final FTE By Grade'!C67</f>
        <v>1</v>
      </c>
      <c r="D67" s="6" t="b">
        <f>SUMIF('Final FTE BGBP'!$C$3:$BW$3,D$4,'Final FTE BGBP'!$C67:$BW67)='Final FTE By Grade'!D67</f>
        <v>1</v>
      </c>
      <c r="E67" s="6" t="b">
        <f>SUMIF('Final FTE BGBP'!$C$3:$BW$3,E$4,'Final FTE BGBP'!$C67:$BW67)='Final FTE By Grade'!E67</f>
        <v>1</v>
      </c>
      <c r="F67" s="6" t="b">
        <f>SUMIF('Final FTE BGBP'!$C$3:$BW$3,F$4,'Final FTE BGBP'!$C67:$BW67)='Final FTE By Grade'!F67</f>
        <v>1</v>
      </c>
      <c r="G67" s="6" t="b">
        <f>SUMIF('Final FTE BGBP'!$C$3:$BW$3,G$4,'Final FTE BGBP'!$C67:$BW67)='Final FTE By Grade'!G67</f>
        <v>1</v>
      </c>
      <c r="H67" s="6" t="b">
        <f>SUMIF('Final FTE BGBP'!$C$3:$BW$3,H$4,'Final FTE BGBP'!$C67:$BW67)='Final FTE By Grade'!H67</f>
        <v>1</v>
      </c>
      <c r="I67" s="6" t="b">
        <f>SUMIF('Final FTE BGBP'!$C$3:$BW$3,I$4,'Final FTE BGBP'!$C67:$BW67)='Final FTE By Grade'!I67</f>
        <v>1</v>
      </c>
      <c r="J67" s="6" t="b">
        <f>SUMIF('Final FTE BGBP'!$C$3:$BW$3,J$4,'Final FTE BGBP'!$C67:$BW67)='Final FTE By Grade'!J67</f>
        <v>1</v>
      </c>
      <c r="K67" s="6" t="b">
        <f>SUMIF('Final FTE BGBP'!$C$3:$BW$3,K$4,'Final FTE BGBP'!$C67:$BW67)='Final FTE By Grade'!K67</f>
        <v>1</v>
      </c>
      <c r="L67" s="6" t="b">
        <f>SUMIF('Final FTE BGBP'!$C$3:$BW$3,L$4,'Final FTE BGBP'!$C67:$BW67)='Final FTE By Grade'!L67</f>
        <v>1</v>
      </c>
      <c r="M67" s="6" t="b">
        <f>SUMIF('Final FTE BGBP'!$C$3:$BW$3,M$4,'Final FTE BGBP'!$C67:$BW67)='Final FTE By Grade'!M67</f>
        <v>1</v>
      </c>
      <c r="N67" s="6" t="b">
        <f>SUMIF('Final FTE BGBP'!$C$3:$BW$3,N$4,'Final FTE BGBP'!$C67:$BW67)='Final FTE By Grade'!N67</f>
        <v>1</v>
      </c>
      <c r="O67" s="6" t="b">
        <f>SUMIF('Final FTE BGBP'!$C$3:$BW$3,O$4,'Final FTE BGBP'!$C67:$BW67)='Final FTE By Grade'!O67</f>
        <v>1</v>
      </c>
      <c r="P67" s="6" t="b">
        <f>SUMIF('Final FTE BGBP'!$C$3:$BW$3,P$4,'Final FTE BGBP'!$C67:$BW67)='Final FTE By Grade'!P67</f>
        <v>1</v>
      </c>
      <c r="Q67" s="6" t="b">
        <f>'Final FTE BGBP'!BX67='Final FTE By Grade'!Q67</f>
        <v>1</v>
      </c>
    </row>
    <row r="68" spans="1:17" ht="15">
      <c r="A68" s="6">
        <v>64</v>
      </c>
      <c r="B68" s="6" t="s">
        <v>75</v>
      </c>
      <c r="C68" s="6" t="b">
        <f>SUMIF('Final FTE BGBP'!$C$3:$BW$3,C$4,'Final FTE BGBP'!$C68:$BW68)='Final FTE By Grade'!C68</f>
        <v>1</v>
      </c>
      <c r="D68" s="6" t="b">
        <f>SUMIF('Final FTE BGBP'!$C$3:$BW$3,D$4,'Final FTE BGBP'!$C68:$BW68)='Final FTE By Grade'!D68</f>
        <v>1</v>
      </c>
      <c r="E68" s="6" t="b">
        <f>SUMIF('Final FTE BGBP'!$C$3:$BW$3,E$4,'Final FTE BGBP'!$C68:$BW68)='Final FTE By Grade'!E68</f>
        <v>1</v>
      </c>
      <c r="F68" s="6" t="b">
        <f>SUMIF('Final FTE BGBP'!$C$3:$BW$3,F$4,'Final FTE BGBP'!$C68:$BW68)='Final FTE By Grade'!F68</f>
        <v>1</v>
      </c>
      <c r="G68" s="6" t="b">
        <f>SUMIF('Final FTE BGBP'!$C$3:$BW$3,G$4,'Final FTE BGBP'!$C68:$BW68)='Final FTE By Grade'!G68</f>
        <v>1</v>
      </c>
      <c r="H68" s="6" t="b">
        <f>SUMIF('Final FTE BGBP'!$C$3:$BW$3,H$4,'Final FTE BGBP'!$C68:$BW68)='Final FTE By Grade'!H68</f>
        <v>1</v>
      </c>
      <c r="I68" s="6" t="b">
        <f>SUMIF('Final FTE BGBP'!$C$3:$BW$3,I$4,'Final FTE BGBP'!$C68:$BW68)='Final FTE By Grade'!I68</f>
        <v>1</v>
      </c>
      <c r="J68" s="6" t="b">
        <f>SUMIF('Final FTE BGBP'!$C$3:$BW$3,J$4,'Final FTE BGBP'!$C68:$BW68)='Final FTE By Grade'!J68</f>
        <v>1</v>
      </c>
      <c r="K68" s="6" t="b">
        <f>SUMIF('Final FTE BGBP'!$C$3:$BW$3,K$4,'Final FTE BGBP'!$C68:$BW68)='Final FTE By Grade'!K68</f>
        <v>1</v>
      </c>
      <c r="L68" s="6" t="b">
        <f>SUMIF('Final FTE BGBP'!$C$3:$BW$3,L$4,'Final FTE BGBP'!$C68:$BW68)='Final FTE By Grade'!L68</f>
        <v>1</v>
      </c>
      <c r="M68" s="6" t="b">
        <f>SUMIF('Final FTE BGBP'!$C$3:$BW$3,M$4,'Final FTE BGBP'!$C68:$BW68)='Final FTE By Grade'!M68</f>
        <v>1</v>
      </c>
      <c r="N68" s="6" t="b">
        <f>SUMIF('Final FTE BGBP'!$C$3:$BW$3,N$4,'Final FTE BGBP'!$C68:$BW68)='Final FTE By Grade'!N68</f>
        <v>1</v>
      </c>
      <c r="O68" s="6" t="b">
        <f>SUMIF('Final FTE BGBP'!$C$3:$BW$3,O$4,'Final FTE BGBP'!$C68:$BW68)='Final FTE By Grade'!O68</f>
        <v>1</v>
      </c>
      <c r="P68" s="6" t="b">
        <f>SUMIF('Final FTE BGBP'!$C$3:$BW$3,P$4,'Final FTE BGBP'!$C68:$BW68)='Final FTE By Grade'!P68</f>
        <v>1</v>
      </c>
      <c r="Q68" s="6" t="b">
        <f>'Final FTE BGBP'!BX68='Final FTE By Grade'!Q68</f>
        <v>1</v>
      </c>
    </row>
    <row r="69" spans="1:17" ht="15">
      <c r="A69" s="6">
        <v>65</v>
      </c>
      <c r="B69" s="6" t="s">
        <v>76</v>
      </c>
      <c r="C69" s="6" t="b">
        <f>SUMIF('Final FTE BGBP'!$C$3:$BW$3,C$4,'Final FTE BGBP'!$C69:$BW69)='Final FTE By Grade'!C69</f>
        <v>1</v>
      </c>
      <c r="D69" s="6" t="b">
        <f>SUMIF('Final FTE BGBP'!$C$3:$BW$3,D$4,'Final FTE BGBP'!$C69:$BW69)='Final FTE By Grade'!D69</f>
        <v>1</v>
      </c>
      <c r="E69" s="6" t="b">
        <f>SUMIF('Final FTE BGBP'!$C$3:$BW$3,E$4,'Final FTE BGBP'!$C69:$BW69)='Final FTE By Grade'!E69</f>
        <v>1</v>
      </c>
      <c r="F69" s="6" t="b">
        <f>SUMIF('Final FTE BGBP'!$C$3:$BW$3,F$4,'Final FTE BGBP'!$C69:$BW69)='Final FTE By Grade'!F69</f>
        <v>1</v>
      </c>
      <c r="G69" s="6" t="b">
        <f>SUMIF('Final FTE BGBP'!$C$3:$BW$3,G$4,'Final FTE BGBP'!$C69:$BW69)='Final FTE By Grade'!G69</f>
        <v>1</v>
      </c>
      <c r="H69" s="6" t="b">
        <f>SUMIF('Final FTE BGBP'!$C$3:$BW$3,H$4,'Final FTE BGBP'!$C69:$BW69)='Final FTE By Grade'!H69</f>
        <v>1</v>
      </c>
      <c r="I69" s="6" t="b">
        <f>SUMIF('Final FTE BGBP'!$C$3:$BW$3,I$4,'Final FTE BGBP'!$C69:$BW69)='Final FTE By Grade'!I69</f>
        <v>1</v>
      </c>
      <c r="J69" s="6" t="b">
        <f>SUMIF('Final FTE BGBP'!$C$3:$BW$3,J$4,'Final FTE BGBP'!$C69:$BW69)='Final FTE By Grade'!J69</f>
        <v>1</v>
      </c>
      <c r="K69" s="6" t="b">
        <f>SUMIF('Final FTE BGBP'!$C$3:$BW$3,K$4,'Final FTE BGBP'!$C69:$BW69)='Final FTE By Grade'!K69</f>
        <v>1</v>
      </c>
      <c r="L69" s="6" t="b">
        <f>SUMIF('Final FTE BGBP'!$C$3:$BW$3,L$4,'Final FTE BGBP'!$C69:$BW69)='Final FTE By Grade'!L69</f>
        <v>1</v>
      </c>
      <c r="M69" s="6" t="b">
        <f>SUMIF('Final FTE BGBP'!$C$3:$BW$3,M$4,'Final FTE BGBP'!$C69:$BW69)='Final FTE By Grade'!M69</f>
        <v>1</v>
      </c>
      <c r="N69" s="6" t="b">
        <f>SUMIF('Final FTE BGBP'!$C$3:$BW$3,N$4,'Final FTE BGBP'!$C69:$BW69)='Final FTE By Grade'!N69</f>
        <v>1</v>
      </c>
      <c r="O69" s="6" t="b">
        <f>SUMIF('Final FTE BGBP'!$C$3:$BW$3,O$4,'Final FTE BGBP'!$C69:$BW69)='Final FTE By Grade'!O69</f>
        <v>1</v>
      </c>
      <c r="P69" s="6" t="b">
        <f>SUMIF('Final FTE BGBP'!$C$3:$BW$3,P$4,'Final FTE BGBP'!$C69:$BW69)='Final FTE By Grade'!P69</f>
        <v>1</v>
      </c>
      <c r="Q69" s="6" t="b">
        <f>'Final FTE BGBP'!BX69='Final FTE By Grade'!Q69</f>
        <v>1</v>
      </c>
    </row>
    <row r="70" spans="1:17" ht="15">
      <c r="A70" s="6">
        <v>66</v>
      </c>
      <c r="B70" s="6" t="s">
        <v>77</v>
      </c>
      <c r="C70" s="6" t="b">
        <f>SUMIF('Final FTE BGBP'!$C$3:$BW$3,C$4,'Final FTE BGBP'!$C70:$BW70)='Final FTE By Grade'!C70</f>
        <v>1</v>
      </c>
      <c r="D70" s="6" t="b">
        <f>SUMIF('Final FTE BGBP'!$C$3:$BW$3,D$4,'Final FTE BGBP'!$C70:$BW70)='Final FTE By Grade'!D70</f>
        <v>1</v>
      </c>
      <c r="E70" s="6" t="b">
        <f>SUMIF('Final FTE BGBP'!$C$3:$BW$3,E$4,'Final FTE BGBP'!$C70:$BW70)='Final FTE By Grade'!E70</f>
        <v>1</v>
      </c>
      <c r="F70" s="6" t="b">
        <f>SUMIF('Final FTE BGBP'!$C$3:$BW$3,F$4,'Final FTE BGBP'!$C70:$BW70)='Final FTE By Grade'!F70</f>
        <v>1</v>
      </c>
      <c r="G70" s="6" t="b">
        <f>SUMIF('Final FTE BGBP'!$C$3:$BW$3,G$4,'Final FTE BGBP'!$C70:$BW70)='Final FTE By Grade'!G70</f>
        <v>1</v>
      </c>
      <c r="H70" s="6" t="b">
        <f>SUMIF('Final FTE BGBP'!$C$3:$BW$3,H$4,'Final FTE BGBP'!$C70:$BW70)='Final FTE By Grade'!H70</f>
        <v>1</v>
      </c>
      <c r="I70" s="6" t="b">
        <f>SUMIF('Final FTE BGBP'!$C$3:$BW$3,I$4,'Final FTE BGBP'!$C70:$BW70)='Final FTE By Grade'!I70</f>
        <v>1</v>
      </c>
      <c r="J70" s="6" t="b">
        <f>SUMIF('Final FTE BGBP'!$C$3:$BW$3,J$4,'Final FTE BGBP'!$C70:$BW70)='Final FTE By Grade'!J70</f>
        <v>1</v>
      </c>
      <c r="K70" s="6" t="b">
        <f>SUMIF('Final FTE BGBP'!$C$3:$BW$3,K$4,'Final FTE BGBP'!$C70:$BW70)='Final FTE By Grade'!K70</f>
        <v>1</v>
      </c>
      <c r="L70" s="6" t="b">
        <f>SUMIF('Final FTE BGBP'!$C$3:$BW$3,L$4,'Final FTE BGBP'!$C70:$BW70)='Final FTE By Grade'!L70</f>
        <v>1</v>
      </c>
      <c r="M70" s="6" t="b">
        <f>SUMIF('Final FTE BGBP'!$C$3:$BW$3,M$4,'Final FTE BGBP'!$C70:$BW70)='Final FTE By Grade'!M70</f>
        <v>1</v>
      </c>
      <c r="N70" s="6" t="b">
        <f>SUMIF('Final FTE BGBP'!$C$3:$BW$3,N$4,'Final FTE BGBP'!$C70:$BW70)='Final FTE By Grade'!N70</f>
        <v>1</v>
      </c>
      <c r="O70" s="6" t="b">
        <f>SUMIF('Final FTE BGBP'!$C$3:$BW$3,O$4,'Final FTE BGBP'!$C70:$BW70)='Final FTE By Grade'!O70</f>
        <v>1</v>
      </c>
      <c r="P70" s="6" t="b">
        <f>SUMIF('Final FTE BGBP'!$C$3:$BW$3,P$4,'Final FTE BGBP'!$C70:$BW70)='Final FTE By Grade'!P70</f>
        <v>1</v>
      </c>
      <c r="Q70" s="6" t="b">
        <f>'Final FTE BGBP'!BX70='Final FTE By Grade'!Q70</f>
        <v>1</v>
      </c>
    </row>
    <row r="71" spans="1:17" ht="15">
      <c r="A71" s="6">
        <v>67</v>
      </c>
      <c r="B71" s="6" t="s">
        <v>78</v>
      </c>
      <c r="C71" s="6" t="b">
        <f>SUMIF('Final FTE BGBP'!$C$3:$BW$3,C$4,'Final FTE BGBP'!$C71:$BW71)='Final FTE By Grade'!C71</f>
        <v>1</v>
      </c>
      <c r="D71" s="6" t="b">
        <f>SUMIF('Final FTE BGBP'!$C$3:$BW$3,D$4,'Final FTE BGBP'!$C71:$BW71)='Final FTE By Grade'!D71</f>
        <v>1</v>
      </c>
      <c r="E71" s="6" t="b">
        <f>SUMIF('Final FTE BGBP'!$C$3:$BW$3,E$4,'Final FTE BGBP'!$C71:$BW71)='Final FTE By Grade'!E71</f>
        <v>1</v>
      </c>
      <c r="F71" s="6" t="b">
        <f>SUMIF('Final FTE BGBP'!$C$3:$BW$3,F$4,'Final FTE BGBP'!$C71:$BW71)='Final FTE By Grade'!F71</f>
        <v>1</v>
      </c>
      <c r="G71" s="6" t="b">
        <f>SUMIF('Final FTE BGBP'!$C$3:$BW$3,G$4,'Final FTE BGBP'!$C71:$BW71)='Final FTE By Grade'!G71</f>
        <v>1</v>
      </c>
      <c r="H71" s="6" t="b">
        <f>SUMIF('Final FTE BGBP'!$C$3:$BW$3,H$4,'Final FTE BGBP'!$C71:$BW71)='Final FTE By Grade'!H71</f>
        <v>1</v>
      </c>
      <c r="I71" s="6" t="b">
        <f>SUMIF('Final FTE BGBP'!$C$3:$BW$3,I$4,'Final FTE BGBP'!$C71:$BW71)='Final FTE By Grade'!I71</f>
        <v>1</v>
      </c>
      <c r="J71" s="6" t="b">
        <f>SUMIF('Final FTE BGBP'!$C$3:$BW$3,J$4,'Final FTE BGBP'!$C71:$BW71)='Final FTE By Grade'!J71</f>
        <v>1</v>
      </c>
      <c r="K71" s="6" t="b">
        <f>SUMIF('Final FTE BGBP'!$C$3:$BW$3,K$4,'Final FTE BGBP'!$C71:$BW71)='Final FTE By Grade'!K71</f>
        <v>1</v>
      </c>
      <c r="L71" s="6" t="b">
        <f>SUMIF('Final FTE BGBP'!$C$3:$BW$3,L$4,'Final FTE BGBP'!$C71:$BW71)='Final FTE By Grade'!L71</f>
        <v>1</v>
      </c>
      <c r="M71" s="6" t="b">
        <f>SUMIF('Final FTE BGBP'!$C$3:$BW$3,M$4,'Final FTE BGBP'!$C71:$BW71)='Final FTE By Grade'!M71</f>
        <v>1</v>
      </c>
      <c r="N71" s="6" t="b">
        <f>SUMIF('Final FTE BGBP'!$C$3:$BW$3,N$4,'Final FTE BGBP'!$C71:$BW71)='Final FTE By Grade'!N71</f>
        <v>1</v>
      </c>
      <c r="O71" s="6" t="b">
        <f>SUMIF('Final FTE BGBP'!$C$3:$BW$3,O$4,'Final FTE BGBP'!$C71:$BW71)='Final FTE By Grade'!O71</f>
        <v>1</v>
      </c>
      <c r="P71" s="6" t="b">
        <f>SUMIF('Final FTE BGBP'!$C$3:$BW$3,P$4,'Final FTE BGBP'!$C71:$BW71)='Final FTE By Grade'!P71</f>
        <v>1</v>
      </c>
      <c r="Q71" s="6" t="b">
        <f>'Final FTE BGBP'!BX71='Final FTE By Grade'!Q71</f>
        <v>1</v>
      </c>
    </row>
    <row r="72" spans="1:17" ht="15">
      <c r="A72" s="6">
        <v>68</v>
      </c>
      <c r="B72" s="6" t="s">
        <v>79</v>
      </c>
      <c r="C72" s="6" t="b">
        <f>SUMIF('Final FTE BGBP'!$C$3:$BW$3,C$4,'Final FTE BGBP'!$C72:$BW72)='Final FTE By Grade'!C72</f>
        <v>1</v>
      </c>
      <c r="D72" s="6" t="b">
        <f>SUMIF('Final FTE BGBP'!$C$3:$BW$3,D$4,'Final FTE BGBP'!$C72:$BW72)='Final FTE By Grade'!D72</f>
        <v>1</v>
      </c>
      <c r="E72" s="6" t="b">
        <f>SUMIF('Final FTE BGBP'!$C$3:$BW$3,E$4,'Final FTE BGBP'!$C72:$BW72)='Final FTE By Grade'!E72</f>
        <v>1</v>
      </c>
      <c r="F72" s="6" t="b">
        <f>SUMIF('Final FTE BGBP'!$C$3:$BW$3,F$4,'Final FTE BGBP'!$C72:$BW72)='Final FTE By Grade'!F72</f>
        <v>1</v>
      </c>
      <c r="G72" s="6" t="b">
        <f>SUMIF('Final FTE BGBP'!$C$3:$BW$3,G$4,'Final FTE BGBP'!$C72:$BW72)='Final FTE By Grade'!G72</f>
        <v>1</v>
      </c>
      <c r="H72" s="6" t="b">
        <f>SUMIF('Final FTE BGBP'!$C$3:$BW$3,H$4,'Final FTE BGBP'!$C72:$BW72)='Final FTE By Grade'!H72</f>
        <v>1</v>
      </c>
      <c r="I72" s="6" t="b">
        <f>SUMIF('Final FTE BGBP'!$C$3:$BW$3,I$4,'Final FTE BGBP'!$C72:$BW72)='Final FTE By Grade'!I72</f>
        <v>1</v>
      </c>
      <c r="J72" s="6" t="b">
        <f>SUMIF('Final FTE BGBP'!$C$3:$BW$3,J$4,'Final FTE BGBP'!$C72:$BW72)='Final FTE By Grade'!J72</f>
        <v>1</v>
      </c>
      <c r="K72" s="6" t="b">
        <f>SUMIF('Final FTE BGBP'!$C$3:$BW$3,K$4,'Final FTE BGBP'!$C72:$BW72)='Final FTE By Grade'!K72</f>
        <v>1</v>
      </c>
      <c r="L72" s="6" t="b">
        <f>SUMIF('Final FTE BGBP'!$C$3:$BW$3,L$4,'Final FTE BGBP'!$C72:$BW72)='Final FTE By Grade'!L72</f>
        <v>1</v>
      </c>
      <c r="M72" s="6" t="b">
        <f>SUMIF('Final FTE BGBP'!$C$3:$BW$3,M$4,'Final FTE BGBP'!$C72:$BW72)='Final FTE By Grade'!M72</f>
        <v>1</v>
      </c>
      <c r="N72" s="6" t="b">
        <f>SUMIF('Final FTE BGBP'!$C$3:$BW$3,N$4,'Final FTE BGBP'!$C72:$BW72)='Final FTE By Grade'!N72</f>
        <v>1</v>
      </c>
      <c r="O72" s="6" t="b">
        <f>SUMIF('Final FTE BGBP'!$C$3:$BW$3,O$4,'Final FTE BGBP'!$C72:$BW72)='Final FTE By Grade'!O72</f>
        <v>1</v>
      </c>
      <c r="P72" s="6" t="b">
        <f>SUMIF('Final FTE BGBP'!$C$3:$BW$3,P$4,'Final FTE BGBP'!$C72:$BW72)='Final FTE By Grade'!P72</f>
        <v>1</v>
      </c>
      <c r="Q72" s="6" t="b">
        <f>'Final FTE BGBP'!BX72='Final FTE By Grade'!Q72</f>
        <v>1</v>
      </c>
    </row>
    <row r="73" spans="1:17" ht="15">
      <c r="A73" s="6">
        <v>69</v>
      </c>
      <c r="B73" s="6" t="s">
        <v>80</v>
      </c>
      <c r="C73" s="6" t="b">
        <f>SUMIF('Final FTE BGBP'!$C$3:$BW$3,C$4,'Final FTE BGBP'!$C73:$BW73)='Final FTE By Grade'!C73</f>
        <v>1</v>
      </c>
      <c r="D73" s="6" t="b">
        <f>SUMIF('Final FTE BGBP'!$C$3:$BW$3,D$4,'Final FTE BGBP'!$C73:$BW73)='Final FTE By Grade'!D73</f>
        <v>1</v>
      </c>
      <c r="E73" s="6" t="b">
        <f>SUMIF('Final FTE BGBP'!$C$3:$BW$3,E$4,'Final FTE BGBP'!$C73:$BW73)='Final FTE By Grade'!E73</f>
        <v>1</v>
      </c>
      <c r="F73" s="6" t="b">
        <f>SUMIF('Final FTE BGBP'!$C$3:$BW$3,F$4,'Final FTE BGBP'!$C73:$BW73)='Final FTE By Grade'!F73</f>
        <v>1</v>
      </c>
      <c r="G73" s="6" t="b">
        <f>SUMIF('Final FTE BGBP'!$C$3:$BW$3,G$4,'Final FTE BGBP'!$C73:$BW73)='Final FTE By Grade'!G73</f>
        <v>1</v>
      </c>
      <c r="H73" s="6" t="b">
        <f>SUMIF('Final FTE BGBP'!$C$3:$BW$3,H$4,'Final FTE BGBP'!$C73:$BW73)='Final FTE By Grade'!H73</f>
        <v>1</v>
      </c>
      <c r="I73" s="6" t="b">
        <f>SUMIF('Final FTE BGBP'!$C$3:$BW$3,I$4,'Final FTE BGBP'!$C73:$BW73)='Final FTE By Grade'!I73</f>
        <v>1</v>
      </c>
      <c r="J73" s="6" t="b">
        <f>SUMIF('Final FTE BGBP'!$C$3:$BW$3,J$4,'Final FTE BGBP'!$C73:$BW73)='Final FTE By Grade'!J73</f>
        <v>1</v>
      </c>
      <c r="K73" s="6" t="b">
        <f>SUMIF('Final FTE BGBP'!$C$3:$BW$3,K$4,'Final FTE BGBP'!$C73:$BW73)='Final FTE By Grade'!K73</f>
        <v>1</v>
      </c>
      <c r="L73" s="6" t="b">
        <f>SUMIF('Final FTE BGBP'!$C$3:$BW$3,L$4,'Final FTE BGBP'!$C73:$BW73)='Final FTE By Grade'!L73</f>
        <v>1</v>
      </c>
      <c r="M73" s="6" t="b">
        <f>SUMIF('Final FTE BGBP'!$C$3:$BW$3,M$4,'Final FTE BGBP'!$C73:$BW73)='Final FTE By Grade'!M73</f>
        <v>1</v>
      </c>
      <c r="N73" s="6" t="b">
        <f>SUMIF('Final FTE BGBP'!$C$3:$BW$3,N$4,'Final FTE BGBP'!$C73:$BW73)='Final FTE By Grade'!N73</f>
        <v>1</v>
      </c>
      <c r="O73" s="6" t="b">
        <f>SUMIF('Final FTE BGBP'!$C$3:$BW$3,O$4,'Final FTE BGBP'!$C73:$BW73)='Final FTE By Grade'!O73</f>
        <v>1</v>
      </c>
      <c r="P73" s="6" t="b">
        <f>SUMIF('Final FTE BGBP'!$C$3:$BW$3,P$4,'Final FTE BGBP'!$C73:$BW73)='Final FTE By Grade'!P73</f>
        <v>1</v>
      </c>
      <c r="Q73" s="6" t="b">
        <f>'Final FTE BGBP'!BX73='Final FTE By Grade'!Q73</f>
        <v>1</v>
      </c>
    </row>
    <row r="74" spans="1:17" ht="15">
      <c r="A74" s="6">
        <v>70</v>
      </c>
      <c r="B74" s="6" t="s">
        <v>84</v>
      </c>
      <c r="C74" s="6" t="b">
        <f>SUMIF('Final FTE BGBP'!$C$3:$BW$3,C$4,'Final FTE BGBP'!$C74:$BW74)='Final FTE By Grade'!C74</f>
        <v>1</v>
      </c>
      <c r="D74" s="6" t="b">
        <f>SUMIF('Final FTE BGBP'!$C$3:$BW$3,D$4,'Final FTE BGBP'!$C74:$BW74)='Final FTE By Grade'!D74</f>
        <v>1</v>
      </c>
      <c r="E74" s="6" t="b">
        <f>SUMIF('Final FTE BGBP'!$C$3:$BW$3,E$4,'Final FTE BGBP'!$C74:$BW74)='Final FTE By Grade'!E74</f>
        <v>1</v>
      </c>
      <c r="F74" s="6" t="b">
        <f>SUMIF('Final FTE BGBP'!$C$3:$BW$3,F$4,'Final FTE BGBP'!$C74:$BW74)='Final FTE By Grade'!F74</f>
        <v>1</v>
      </c>
      <c r="G74" s="6" t="b">
        <f>SUMIF('Final FTE BGBP'!$C$3:$BW$3,G$4,'Final FTE BGBP'!$C74:$BW74)='Final FTE By Grade'!G74</f>
        <v>1</v>
      </c>
      <c r="H74" s="6" t="b">
        <f>SUMIF('Final FTE BGBP'!$C$3:$BW$3,H$4,'Final FTE BGBP'!$C74:$BW74)='Final FTE By Grade'!H74</f>
        <v>1</v>
      </c>
      <c r="I74" s="6" t="b">
        <f>SUMIF('Final FTE BGBP'!$C$3:$BW$3,I$4,'Final FTE BGBP'!$C74:$BW74)='Final FTE By Grade'!I74</f>
        <v>1</v>
      </c>
      <c r="J74" s="6" t="b">
        <f>SUMIF('Final FTE BGBP'!$C$3:$BW$3,J$4,'Final FTE BGBP'!$C74:$BW74)='Final FTE By Grade'!J74</f>
        <v>1</v>
      </c>
      <c r="K74" s="6" t="b">
        <f>SUMIF('Final FTE BGBP'!$C$3:$BW$3,K$4,'Final FTE BGBP'!$C74:$BW74)='Final FTE By Grade'!K74</f>
        <v>1</v>
      </c>
      <c r="L74" s="6" t="b">
        <f>SUMIF('Final FTE BGBP'!$C$3:$BW$3,L$4,'Final FTE BGBP'!$C74:$BW74)='Final FTE By Grade'!L74</f>
        <v>1</v>
      </c>
      <c r="M74" s="6" t="b">
        <f>SUMIF('Final FTE BGBP'!$C$3:$BW$3,M$4,'Final FTE BGBP'!$C74:$BW74)='Final FTE By Grade'!M74</f>
        <v>1</v>
      </c>
      <c r="N74" s="6" t="b">
        <f>SUMIF('Final FTE BGBP'!$C$3:$BW$3,N$4,'Final FTE BGBP'!$C74:$BW74)='Final FTE By Grade'!N74</f>
        <v>1</v>
      </c>
      <c r="O74" s="6" t="b">
        <f>SUMIF('Final FTE BGBP'!$C$3:$BW$3,O$4,'Final FTE BGBP'!$C74:$BW74)='Final FTE By Grade'!O74</f>
        <v>1</v>
      </c>
      <c r="P74" s="6" t="b">
        <f>SUMIF('Final FTE BGBP'!$C$3:$BW$3,P$4,'Final FTE BGBP'!$C74:$BW74)='Final FTE By Grade'!P74</f>
        <v>1</v>
      </c>
      <c r="Q74" s="6" t="b">
        <f>'Final FTE BGBP'!BX74='Final FTE By Grade'!Q74</f>
        <v>1</v>
      </c>
    </row>
    <row r="75" spans="1:17" ht="15">
      <c r="A75" s="6">
        <v>71</v>
      </c>
      <c r="B75" s="6" t="s">
        <v>85</v>
      </c>
      <c r="C75" s="6" t="b">
        <f>SUMIF('Final FTE BGBP'!$C$3:$BW$3,C$4,'Final FTE BGBP'!$C75:$BW75)='Final FTE By Grade'!C75</f>
        <v>1</v>
      </c>
      <c r="D75" s="6" t="b">
        <f>SUMIF('Final FTE BGBP'!$C$3:$BW$3,D$4,'Final FTE BGBP'!$C75:$BW75)='Final FTE By Grade'!D75</f>
        <v>1</v>
      </c>
      <c r="E75" s="6" t="b">
        <f>SUMIF('Final FTE BGBP'!$C$3:$BW$3,E$4,'Final FTE BGBP'!$C75:$BW75)='Final FTE By Grade'!E75</f>
        <v>1</v>
      </c>
      <c r="F75" s="6" t="b">
        <f>SUMIF('Final FTE BGBP'!$C$3:$BW$3,F$4,'Final FTE BGBP'!$C75:$BW75)='Final FTE By Grade'!F75</f>
        <v>1</v>
      </c>
      <c r="G75" s="6" t="b">
        <f>SUMIF('Final FTE BGBP'!$C$3:$BW$3,G$4,'Final FTE BGBP'!$C75:$BW75)='Final FTE By Grade'!G75</f>
        <v>1</v>
      </c>
      <c r="H75" s="6" t="b">
        <f>SUMIF('Final FTE BGBP'!$C$3:$BW$3,H$4,'Final FTE BGBP'!$C75:$BW75)='Final FTE By Grade'!H75</f>
        <v>1</v>
      </c>
      <c r="I75" s="6" t="b">
        <f>SUMIF('Final FTE BGBP'!$C$3:$BW$3,I$4,'Final FTE BGBP'!$C75:$BW75)='Final FTE By Grade'!I75</f>
        <v>1</v>
      </c>
      <c r="J75" s="6" t="b">
        <f>SUMIF('Final FTE BGBP'!$C$3:$BW$3,J$4,'Final FTE BGBP'!$C75:$BW75)='Final FTE By Grade'!J75</f>
        <v>1</v>
      </c>
      <c r="K75" s="6" t="b">
        <f>SUMIF('Final FTE BGBP'!$C$3:$BW$3,K$4,'Final FTE BGBP'!$C75:$BW75)='Final FTE By Grade'!K75</f>
        <v>1</v>
      </c>
      <c r="L75" s="6" t="b">
        <f>SUMIF('Final FTE BGBP'!$C$3:$BW$3,L$4,'Final FTE BGBP'!$C75:$BW75)='Final FTE By Grade'!L75</f>
        <v>1</v>
      </c>
      <c r="M75" s="6" t="b">
        <f>SUMIF('Final FTE BGBP'!$C$3:$BW$3,M$4,'Final FTE BGBP'!$C75:$BW75)='Final FTE By Grade'!M75</f>
        <v>1</v>
      </c>
      <c r="N75" s="6" t="b">
        <f>SUMIF('Final FTE BGBP'!$C$3:$BW$3,N$4,'Final FTE BGBP'!$C75:$BW75)='Final FTE By Grade'!N75</f>
        <v>1</v>
      </c>
      <c r="O75" s="6" t="b">
        <f>SUMIF('Final FTE BGBP'!$C$3:$BW$3,O$4,'Final FTE BGBP'!$C75:$BW75)='Final FTE By Grade'!O75</f>
        <v>1</v>
      </c>
      <c r="P75" s="6" t="b">
        <f>SUMIF('Final FTE BGBP'!$C$3:$BW$3,P$4,'Final FTE BGBP'!$C75:$BW75)='Final FTE By Grade'!P75</f>
        <v>1</v>
      </c>
      <c r="Q75" s="6" t="b">
        <f>'Final FTE BGBP'!BX75='Final FTE By Grade'!Q75</f>
        <v>1</v>
      </c>
    </row>
    <row r="76" spans="1:17" ht="15">
      <c r="A76" s="6">
        <v>72</v>
      </c>
      <c r="B76" s="6" t="s">
        <v>86</v>
      </c>
      <c r="C76" s="6" t="b">
        <f>SUMIF('Final FTE BGBP'!$C$3:$BW$3,C$4,'Final FTE BGBP'!$C76:$BW76)='Final FTE By Grade'!C76</f>
        <v>1</v>
      </c>
      <c r="D76" s="6" t="b">
        <f>SUMIF('Final FTE BGBP'!$C$3:$BW$3,D$4,'Final FTE BGBP'!$C76:$BW76)='Final FTE By Grade'!D76</f>
        <v>1</v>
      </c>
      <c r="E76" s="6" t="b">
        <f>SUMIF('Final FTE BGBP'!$C$3:$BW$3,E$4,'Final FTE BGBP'!$C76:$BW76)='Final FTE By Grade'!E76</f>
        <v>1</v>
      </c>
      <c r="F76" s="6" t="b">
        <f>SUMIF('Final FTE BGBP'!$C$3:$BW$3,F$4,'Final FTE BGBP'!$C76:$BW76)='Final FTE By Grade'!F76</f>
        <v>1</v>
      </c>
      <c r="G76" s="6" t="b">
        <f>SUMIF('Final FTE BGBP'!$C$3:$BW$3,G$4,'Final FTE BGBP'!$C76:$BW76)='Final FTE By Grade'!G76</f>
        <v>1</v>
      </c>
      <c r="H76" s="6" t="b">
        <f>SUMIF('Final FTE BGBP'!$C$3:$BW$3,H$4,'Final FTE BGBP'!$C76:$BW76)='Final FTE By Grade'!H76</f>
        <v>1</v>
      </c>
      <c r="I76" s="6" t="b">
        <f>SUMIF('Final FTE BGBP'!$C$3:$BW$3,I$4,'Final FTE BGBP'!$C76:$BW76)='Final FTE By Grade'!I76</f>
        <v>1</v>
      </c>
      <c r="J76" s="6" t="b">
        <f>SUMIF('Final FTE BGBP'!$C$3:$BW$3,J$4,'Final FTE BGBP'!$C76:$BW76)='Final FTE By Grade'!J76</f>
        <v>1</v>
      </c>
      <c r="K76" s="6" t="b">
        <f>SUMIF('Final FTE BGBP'!$C$3:$BW$3,K$4,'Final FTE BGBP'!$C76:$BW76)='Final FTE By Grade'!K76</f>
        <v>1</v>
      </c>
      <c r="L76" s="6" t="b">
        <f>SUMIF('Final FTE BGBP'!$C$3:$BW$3,L$4,'Final FTE BGBP'!$C76:$BW76)='Final FTE By Grade'!L76</f>
        <v>1</v>
      </c>
      <c r="M76" s="6" t="b">
        <f>SUMIF('Final FTE BGBP'!$C$3:$BW$3,M$4,'Final FTE BGBP'!$C76:$BW76)='Final FTE By Grade'!M76</f>
        <v>1</v>
      </c>
      <c r="N76" s="6" t="b">
        <f>SUMIF('Final FTE BGBP'!$C$3:$BW$3,N$4,'Final FTE BGBP'!$C76:$BW76)='Final FTE By Grade'!N76</f>
        <v>1</v>
      </c>
      <c r="O76" s="6" t="b">
        <f>SUMIF('Final FTE BGBP'!$C$3:$BW$3,O$4,'Final FTE BGBP'!$C76:$BW76)='Final FTE By Grade'!O76</f>
        <v>1</v>
      </c>
      <c r="P76" s="6" t="b">
        <f>SUMIF('Final FTE BGBP'!$C$3:$BW$3,P$4,'Final FTE BGBP'!$C76:$BW76)='Final FTE By Grade'!P76</f>
        <v>1</v>
      </c>
      <c r="Q76" s="6" t="b">
        <f>'Final FTE BGBP'!BX76='Final FTE By Grade'!Q76</f>
        <v>1</v>
      </c>
    </row>
    <row r="77" spans="1:17" ht="15">
      <c r="A77" s="6">
        <v>73</v>
      </c>
      <c r="B77" s="6" t="s">
        <v>87</v>
      </c>
      <c r="C77" s="6" t="b">
        <f>SUMIF('Final FTE BGBP'!$C$3:$BW$3,C$4,'Final FTE BGBP'!$C77:$BW77)='Final FTE By Grade'!C77</f>
        <v>1</v>
      </c>
      <c r="D77" s="6" t="b">
        <f>SUMIF('Final FTE BGBP'!$C$3:$BW$3,D$4,'Final FTE BGBP'!$C77:$BW77)='Final FTE By Grade'!D77</f>
        <v>1</v>
      </c>
      <c r="E77" s="6" t="b">
        <f>SUMIF('Final FTE BGBP'!$C$3:$BW$3,E$4,'Final FTE BGBP'!$C77:$BW77)='Final FTE By Grade'!E77</f>
        <v>1</v>
      </c>
      <c r="F77" s="6" t="b">
        <f>SUMIF('Final FTE BGBP'!$C$3:$BW$3,F$4,'Final FTE BGBP'!$C77:$BW77)='Final FTE By Grade'!F77</f>
        <v>1</v>
      </c>
      <c r="G77" s="6" t="b">
        <f>SUMIF('Final FTE BGBP'!$C$3:$BW$3,G$4,'Final FTE BGBP'!$C77:$BW77)='Final FTE By Grade'!G77</f>
        <v>1</v>
      </c>
      <c r="H77" s="6" t="b">
        <f>SUMIF('Final FTE BGBP'!$C$3:$BW$3,H$4,'Final FTE BGBP'!$C77:$BW77)='Final FTE By Grade'!H77</f>
        <v>1</v>
      </c>
      <c r="I77" s="6" t="b">
        <f>SUMIF('Final FTE BGBP'!$C$3:$BW$3,I$4,'Final FTE BGBP'!$C77:$BW77)='Final FTE By Grade'!I77</f>
        <v>1</v>
      </c>
      <c r="J77" s="6" t="b">
        <f>SUMIF('Final FTE BGBP'!$C$3:$BW$3,J$4,'Final FTE BGBP'!$C77:$BW77)='Final FTE By Grade'!J77</f>
        <v>1</v>
      </c>
      <c r="K77" s="6" t="b">
        <f>SUMIF('Final FTE BGBP'!$C$3:$BW$3,K$4,'Final FTE BGBP'!$C77:$BW77)='Final FTE By Grade'!K77</f>
        <v>1</v>
      </c>
      <c r="L77" s="6" t="b">
        <f>SUMIF('Final FTE BGBP'!$C$3:$BW$3,L$4,'Final FTE BGBP'!$C77:$BW77)='Final FTE By Grade'!L77</f>
        <v>1</v>
      </c>
      <c r="M77" s="6" t="b">
        <f>SUMIF('Final FTE BGBP'!$C$3:$BW$3,M$4,'Final FTE BGBP'!$C77:$BW77)='Final FTE By Grade'!M77</f>
        <v>1</v>
      </c>
      <c r="N77" s="6" t="b">
        <f>SUMIF('Final FTE BGBP'!$C$3:$BW$3,N$4,'Final FTE BGBP'!$C77:$BW77)='Final FTE By Grade'!N77</f>
        <v>1</v>
      </c>
      <c r="O77" s="6" t="b">
        <f>SUMIF('Final FTE BGBP'!$C$3:$BW$3,O$4,'Final FTE BGBP'!$C77:$BW77)='Final FTE By Grade'!O77</f>
        <v>1</v>
      </c>
      <c r="P77" s="6" t="b">
        <f>SUMIF('Final FTE BGBP'!$C$3:$BW$3,P$4,'Final FTE BGBP'!$C77:$BW77)='Final FTE By Grade'!P77</f>
        <v>1</v>
      </c>
      <c r="Q77" s="6" t="b">
        <f>'Final FTE BGBP'!BX77='Final FTE By Grade'!Q77</f>
        <v>1</v>
      </c>
    </row>
    <row r="78" spans="1:17" ht="15">
      <c r="A78" s="6">
        <v>74</v>
      </c>
      <c r="B78" s="6" t="s">
        <v>88</v>
      </c>
      <c r="C78" s="6" t="b">
        <f>SUMIF('Final FTE BGBP'!$C$3:$BW$3,C$4,'Final FTE BGBP'!$C78:$BW78)='Final FTE By Grade'!C78</f>
        <v>1</v>
      </c>
      <c r="D78" s="6" t="b">
        <f>SUMIF('Final FTE BGBP'!$C$3:$BW$3,D$4,'Final FTE BGBP'!$C78:$BW78)='Final FTE By Grade'!D78</f>
        <v>1</v>
      </c>
      <c r="E78" s="6" t="b">
        <f>SUMIF('Final FTE BGBP'!$C$3:$BW$3,E$4,'Final FTE BGBP'!$C78:$BW78)='Final FTE By Grade'!E78</f>
        <v>1</v>
      </c>
      <c r="F78" s="6" t="b">
        <f>SUMIF('Final FTE BGBP'!$C$3:$BW$3,F$4,'Final FTE BGBP'!$C78:$BW78)='Final FTE By Grade'!F78</f>
        <v>1</v>
      </c>
      <c r="G78" s="6" t="b">
        <f>SUMIF('Final FTE BGBP'!$C$3:$BW$3,G$4,'Final FTE BGBP'!$C78:$BW78)='Final FTE By Grade'!G78</f>
        <v>1</v>
      </c>
      <c r="H78" s="6" t="b">
        <f>SUMIF('Final FTE BGBP'!$C$3:$BW$3,H$4,'Final FTE BGBP'!$C78:$BW78)='Final FTE By Grade'!H78</f>
        <v>1</v>
      </c>
      <c r="I78" s="6" t="b">
        <f>SUMIF('Final FTE BGBP'!$C$3:$BW$3,I$4,'Final FTE BGBP'!$C78:$BW78)='Final FTE By Grade'!I78</f>
        <v>1</v>
      </c>
      <c r="J78" s="6" t="b">
        <f>SUMIF('Final FTE BGBP'!$C$3:$BW$3,J$4,'Final FTE BGBP'!$C78:$BW78)='Final FTE By Grade'!J78</f>
        <v>1</v>
      </c>
      <c r="K78" s="6" t="b">
        <f>SUMIF('Final FTE BGBP'!$C$3:$BW$3,K$4,'Final FTE BGBP'!$C78:$BW78)='Final FTE By Grade'!K78</f>
        <v>1</v>
      </c>
      <c r="L78" s="6" t="b">
        <f>SUMIF('Final FTE BGBP'!$C$3:$BW$3,L$4,'Final FTE BGBP'!$C78:$BW78)='Final FTE By Grade'!L78</f>
        <v>1</v>
      </c>
      <c r="M78" s="6" t="b">
        <f>SUMIF('Final FTE BGBP'!$C$3:$BW$3,M$4,'Final FTE BGBP'!$C78:$BW78)='Final FTE By Grade'!M78</f>
        <v>1</v>
      </c>
      <c r="N78" s="6" t="b">
        <f>SUMIF('Final FTE BGBP'!$C$3:$BW$3,N$4,'Final FTE BGBP'!$C78:$BW78)='Final FTE By Grade'!N78</f>
        <v>1</v>
      </c>
      <c r="O78" s="6" t="b">
        <f>SUMIF('Final FTE BGBP'!$C$3:$BW$3,O$4,'Final FTE BGBP'!$C78:$BW78)='Final FTE By Grade'!O78</f>
        <v>1</v>
      </c>
      <c r="P78" s="6" t="b">
        <f>SUMIF('Final FTE BGBP'!$C$3:$BW$3,P$4,'Final FTE BGBP'!$C78:$BW78)='Final FTE By Grade'!P78</f>
        <v>1</v>
      </c>
      <c r="Q78" s="6" t="b">
        <f>'Final FTE BGBP'!BX78='Final FTE By Grade'!Q78</f>
        <v>1</v>
      </c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BGBP'!$C$3:$BW$3,C$4,'Final FTE BGBP'!$C80:$BW80)='Final FTE By Grade'!C80</f>
        <v>1</v>
      </c>
      <c r="D80" s="6" t="b">
        <f>SUMIF('Final FTE BGBP'!$C$3:$BW$3,D$4,'Final FTE BGBP'!$C80:$BW80)='Final FTE By Grade'!D80</f>
        <v>1</v>
      </c>
      <c r="E80" s="6" t="b">
        <f>SUMIF('Final FTE BGBP'!$C$3:$BW$3,E$4,'Final FTE BGBP'!$C80:$BW80)='Final FTE By Grade'!E80</f>
        <v>1</v>
      </c>
      <c r="F80" s="6" t="b">
        <f>SUMIF('Final FTE BGBP'!$C$3:$BW$3,F$4,'Final FTE BGBP'!$C80:$BW80)='Final FTE By Grade'!F80</f>
        <v>1</v>
      </c>
      <c r="G80" s="6" t="b">
        <f>SUMIF('Final FTE BGBP'!$C$3:$BW$3,G$4,'Final FTE BGBP'!$C80:$BW80)='Final FTE By Grade'!G80</f>
        <v>1</v>
      </c>
      <c r="H80" s="6" t="b">
        <f>SUMIF('Final FTE BGBP'!$C$3:$BW$3,H$4,'Final FTE BGBP'!$C80:$BW80)='Final FTE By Grade'!H80</f>
        <v>1</v>
      </c>
      <c r="I80" s="6" t="b">
        <f>SUMIF('Final FTE BGBP'!$C$3:$BW$3,I$4,'Final FTE BGBP'!$C80:$BW80)='Final FTE By Grade'!I80</f>
        <v>1</v>
      </c>
      <c r="J80" s="6" t="b">
        <f>SUMIF('Final FTE BGBP'!$C$3:$BW$3,J$4,'Final FTE BGBP'!$C80:$BW80)='Final FTE By Grade'!J80</f>
        <v>1</v>
      </c>
      <c r="K80" s="6" t="b">
        <f>SUMIF('Final FTE BGBP'!$C$3:$BW$3,K$4,'Final FTE BGBP'!$C80:$BW80)='Final FTE By Grade'!K80</f>
        <v>1</v>
      </c>
      <c r="L80" s="6" t="b">
        <f>SUMIF('Final FTE BGBP'!$C$3:$BW$3,L$4,'Final FTE BGBP'!$C80:$BW80)='Final FTE By Grade'!L80</f>
        <v>1</v>
      </c>
      <c r="M80" s="6" t="b">
        <f>SUMIF('Final FTE BGBP'!$C$3:$BW$3,M$4,'Final FTE BGBP'!$C80:$BW80)='Final FTE By Grade'!M80</f>
        <v>1</v>
      </c>
      <c r="N80" s="6" t="b">
        <f>SUMIF('Final FTE BGBP'!$C$3:$BW$3,N$4,'Final FTE BGBP'!$C80:$BW80)='Final FTE By Grade'!N80</f>
        <v>1</v>
      </c>
      <c r="O80" s="6" t="b">
        <f>SUMIF('Final FTE BGBP'!$C$3:$BW$3,O$4,'Final FTE BGBP'!$C80:$BW80)='Final FTE By Grade'!O80</f>
        <v>1</v>
      </c>
      <c r="P80" s="6" t="b">
        <f>SUMIF('Final FTE BGBP'!$C$3:$BW$3,P$4,'Final FTE BGBP'!$C80:$BW80)='Final FTE By Grade'!P80</f>
        <v>1</v>
      </c>
      <c r="Q80" s="6" t="b">
        <f>'Final FTE BGBP'!BX80='Final FTE By Grade'!Q80</f>
        <v>1</v>
      </c>
    </row>
  </sheetData>
  <sheetProtection/>
  <conditionalFormatting sqref="C5:Q78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2:Q8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3359375" style="0" bestFit="1" customWidth="1"/>
    <col min="2" max="2" width="14.6640625" style="0" bestFit="1" customWidth="1"/>
    <col min="3" max="13" width="5.6640625" style="0" bestFit="1" customWidth="1"/>
  </cols>
  <sheetData>
    <row r="2" ht="15">
      <c r="B2" s="70">
        <f>COUNTIF(C5:M80,FALSE)</f>
        <v>0</v>
      </c>
    </row>
    <row r="4" spans="1:17" ht="15">
      <c r="A4" s="6"/>
      <c r="B4" s="6" t="s">
        <v>1</v>
      </c>
      <c r="C4" s="69">
        <v>101</v>
      </c>
      <c r="D4" s="69">
        <v>102</v>
      </c>
      <c r="E4" s="69">
        <v>103</v>
      </c>
      <c r="F4" s="69">
        <v>111</v>
      </c>
      <c r="G4" s="69">
        <v>112</v>
      </c>
      <c r="H4" s="69">
        <v>113</v>
      </c>
      <c r="I4" s="69">
        <v>130</v>
      </c>
      <c r="J4" s="69">
        <v>254</v>
      </c>
      <c r="K4" s="69">
        <v>255</v>
      </c>
      <c r="L4" s="69">
        <v>300</v>
      </c>
      <c r="M4" s="9" t="s">
        <v>12</v>
      </c>
      <c r="N4" s="9"/>
      <c r="O4" s="9"/>
      <c r="P4" s="9"/>
      <c r="Q4" s="9"/>
    </row>
    <row r="5" spans="1:17" ht="15">
      <c r="A5" s="6">
        <v>1</v>
      </c>
      <c r="B5" s="6" t="s">
        <v>13</v>
      </c>
      <c r="C5" s="6" t="b">
        <f>SUMIF('Final FTE BGBP'!$C$2:$BW$2,'BP Test'!C$4,'Final FTE BGBP'!$C5:$BW5)='Final FTE By Prog'!C5</f>
        <v>1</v>
      </c>
      <c r="D5" s="6" t="b">
        <f>SUMIF('Final FTE BGBP'!$C$2:$BW$2,'BP Test'!D$4,'Final FTE BGBP'!$C5:$BW5)='Final FTE By Prog'!D5</f>
        <v>1</v>
      </c>
      <c r="E5" s="6" t="b">
        <f>SUMIF('Final FTE BGBP'!$C$2:$BW$2,'BP Test'!E$4,'Final FTE BGBP'!$C5:$BW5)='Final FTE By Prog'!E5</f>
        <v>1</v>
      </c>
      <c r="F5" s="6" t="b">
        <f>SUMIF('Final FTE BGBP'!$C$2:$BW$2,'BP Test'!F$4,'Final FTE BGBP'!$C5:$BW5)='Final FTE By Prog'!F5</f>
        <v>1</v>
      </c>
      <c r="G5" s="6" t="b">
        <f>SUMIF('Final FTE BGBP'!$C$2:$BW$2,'BP Test'!G$4,'Final FTE BGBP'!$C5:$BW5)='Final FTE By Prog'!G5</f>
        <v>1</v>
      </c>
      <c r="H5" s="6" t="b">
        <f>SUMIF('Final FTE BGBP'!$C$2:$BW$2,'BP Test'!H$4,'Final FTE BGBP'!$C5:$BW5)='Final FTE By Prog'!H5</f>
        <v>1</v>
      </c>
      <c r="I5" s="6" t="b">
        <f>SUMIF('Final FTE BGBP'!$C$2:$BW$2,'BP Test'!I$4,'Final FTE BGBP'!$C5:$BW5)='Final FTE By Prog'!I5</f>
        <v>1</v>
      </c>
      <c r="J5" s="6" t="b">
        <f>SUMIF('Final FTE BGBP'!$C$2:$BW$2,'BP Test'!J$4,'Final FTE BGBP'!$C5:$BW5)='Final FTE By Prog'!J5</f>
        <v>1</v>
      </c>
      <c r="K5" s="6" t="b">
        <f>SUMIF('Final FTE BGBP'!$C$2:$BW$2,'BP Test'!K$4,'Final FTE BGBP'!$C5:$BW5)='Final FTE By Prog'!K5</f>
        <v>1</v>
      </c>
      <c r="L5" s="6" t="b">
        <f>SUMIF('Final FTE BGBP'!$C$2:$BW$2,'BP Test'!L$4,'Final FTE BGBP'!$C5:$BW5)='Final FTE By Prog'!L5</f>
        <v>1</v>
      </c>
      <c r="M5" s="6" t="b">
        <f>'Final FTE BGBP'!BX5='Final FTE By Prog'!M5</f>
        <v>1</v>
      </c>
      <c r="N5" s="6"/>
      <c r="O5" s="6"/>
      <c r="P5" s="6"/>
      <c r="Q5" s="6"/>
    </row>
    <row r="6" spans="1:17" ht="15">
      <c r="A6" s="6">
        <v>2</v>
      </c>
      <c r="B6" s="6" t="s">
        <v>14</v>
      </c>
      <c r="C6" s="6" t="b">
        <f>SUMIF('Final FTE BGBP'!$C$2:$BW$2,'BP Test'!C$4,'Final FTE BGBP'!$C6:$BW6)='Final FTE By Prog'!C6</f>
        <v>1</v>
      </c>
      <c r="D6" s="6" t="b">
        <f>SUMIF('Final FTE BGBP'!$C$2:$BW$2,'BP Test'!D$4,'Final FTE BGBP'!$C6:$BW6)='Final FTE By Prog'!D6</f>
        <v>1</v>
      </c>
      <c r="E6" s="6" t="b">
        <f>SUMIF('Final FTE BGBP'!$C$2:$BW$2,'BP Test'!E$4,'Final FTE BGBP'!$C6:$BW6)='Final FTE By Prog'!E6</f>
        <v>1</v>
      </c>
      <c r="F6" s="6" t="b">
        <f>SUMIF('Final FTE BGBP'!$C$2:$BW$2,'BP Test'!F$4,'Final FTE BGBP'!$C6:$BW6)='Final FTE By Prog'!F6</f>
        <v>1</v>
      </c>
      <c r="G6" s="6" t="b">
        <f>SUMIF('Final FTE BGBP'!$C$2:$BW$2,'BP Test'!G$4,'Final FTE BGBP'!$C6:$BW6)='Final FTE By Prog'!G6</f>
        <v>1</v>
      </c>
      <c r="H6" s="6" t="b">
        <f>SUMIF('Final FTE BGBP'!$C$2:$BW$2,'BP Test'!H$4,'Final FTE BGBP'!$C6:$BW6)='Final FTE By Prog'!H6</f>
        <v>1</v>
      </c>
      <c r="I6" s="6" t="b">
        <f>SUMIF('Final FTE BGBP'!$C$2:$BW$2,'BP Test'!I$4,'Final FTE BGBP'!$C6:$BW6)='Final FTE By Prog'!I6</f>
        <v>1</v>
      </c>
      <c r="J6" s="6" t="b">
        <f>SUMIF('Final FTE BGBP'!$C$2:$BW$2,'BP Test'!J$4,'Final FTE BGBP'!$C6:$BW6)='Final FTE By Prog'!J6</f>
        <v>1</v>
      </c>
      <c r="K6" s="6" t="b">
        <f>SUMIF('Final FTE BGBP'!$C$2:$BW$2,'BP Test'!K$4,'Final FTE BGBP'!$C6:$BW6)='Final FTE By Prog'!K6</f>
        <v>1</v>
      </c>
      <c r="L6" s="6" t="b">
        <f>SUMIF('Final FTE BGBP'!$C$2:$BW$2,'BP Test'!L$4,'Final FTE BGBP'!$C6:$BW6)='Final FTE By Prog'!L6</f>
        <v>1</v>
      </c>
      <c r="M6" s="6" t="b">
        <f>'Final FTE BGBP'!BX6='Final FTE By Prog'!M6</f>
        <v>1</v>
      </c>
      <c r="N6" s="6"/>
      <c r="O6" s="6"/>
      <c r="P6" s="6"/>
      <c r="Q6" s="6"/>
    </row>
    <row r="7" spans="1:17" ht="15">
      <c r="A7" s="6">
        <v>3</v>
      </c>
      <c r="B7" s="6" t="s">
        <v>15</v>
      </c>
      <c r="C7" s="6" t="b">
        <f>SUMIF('Final FTE BGBP'!$C$2:$BW$2,'BP Test'!C$4,'Final FTE BGBP'!$C7:$BW7)='Final FTE By Prog'!C7</f>
        <v>1</v>
      </c>
      <c r="D7" s="6" t="b">
        <f>SUMIF('Final FTE BGBP'!$C$2:$BW$2,'BP Test'!D$4,'Final FTE BGBP'!$C7:$BW7)='Final FTE By Prog'!D7</f>
        <v>1</v>
      </c>
      <c r="E7" s="6" t="b">
        <f>SUMIF('Final FTE BGBP'!$C$2:$BW$2,'BP Test'!E$4,'Final FTE BGBP'!$C7:$BW7)='Final FTE By Prog'!E7</f>
        <v>1</v>
      </c>
      <c r="F7" s="6" t="b">
        <f>SUMIF('Final FTE BGBP'!$C$2:$BW$2,'BP Test'!F$4,'Final FTE BGBP'!$C7:$BW7)='Final FTE By Prog'!F7</f>
        <v>1</v>
      </c>
      <c r="G7" s="6" t="b">
        <f>SUMIF('Final FTE BGBP'!$C$2:$BW$2,'BP Test'!G$4,'Final FTE BGBP'!$C7:$BW7)='Final FTE By Prog'!G7</f>
        <v>1</v>
      </c>
      <c r="H7" s="6" t="b">
        <f>SUMIF('Final FTE BGBP'!$C$2:$BW$2,'BP Test'!H$4,'Final FTE BGBP'!$C7:$BW7)='Final FTE By Prog'!H7</f>
        <v>1</v>
      </c>
      <c r="I7" s="6" t="b">
        <f>SUMIF('Final FTE BGBP'!$C$2:$BW$2,'BP Test'!I$4,'Final FTE BGBP'!$C7:$BW7)='Final FTE By Prog'!I7</f>
        <v>1</v>
      </c>
      <c r="J7" s="6" t="b">
        <f>SUMIF('Final FTE BGBP'!$C$2:$BW$2,'BP Test'!J$4,'Final FTE BGBP'!$C7:$BW7)='Final FTE By Prog'!J7</f>
        <v>1</v>
      </c>
      <c r="K7" s="6" t="b">
        <f>SUMIF('Final FTE BGBP'!$C$2:$BW$2,'BP Test'!K$4,'Final FTE BGBP'!$C7:$BW7)='Final FTE By Prog'!K7</f>
        <v>1</v>
      </c>
      <c r="L7" s="6" t="b">
        <f>SUMIF('Final FTE BGBP'!$C$2:$BW$2,'BP Test'!L$4,'Final FTE BGBP'!$C7:$BW7)='Final FTE By Prog'!L7</f>
        <v>1</v>
      </c>
      <c r="M7" s="6" t="b">
        <f>'Final FTE BGBP'!BX7='Final FTE By Prog'!M7</f>
        <v>1</v>
      </c>
      <c r="N7" s="6"/>
      <c r="O7" s="6"/>
      <c r="P7" s="6"/>
      <c r="Q7" s="6"/>
    </row>
    <row r="8" spans="1:17" ht="15">
      <c r="A8" s="6">
        <v>4</v>
      </c>
      <c r="B8" s="6" t="s">
        <v>16</v>
      </c>
      <c r="C8" s="6" t="b">
        <f>SUMIF('Final FTE BGBP'!$C$2:$BW$2,'BP Test'!C$4,'Final FTE BGBP'!$C8:$BW8)='Final FTE By Prog'!C8</f>
        <v>1</v>
      </c>
      <c r="D8" s="6" t="b">
        <f>SUMIF('Final FTE BGBP'!$C$2:$BW$2,'BP Test'!D$4,'Final FTE BGBP'!$C8:$BW8)='Final FTE By Prog'!D8</f>
        <v>1</v>
      </c>
      <c r="E8" s="6" t="b">
        <f>SUMIF('Final FTE BGBP'!$C$2:$BW$2,'BP Test'!E$4,'Final FTE BGBP'!$C8:$BW8)='Final FTE By Prog'!E8</f>
        <v>1</v>
      </c>
      <c r="F8" s="6" t="b">
        <f>SUMIF('Final FTE BGBP'!$C$2:$BW$2,'BP Test'!F$4,'Final FTE BGBP'!$C8:$BW8)='Final FTE By Prog'!F8</f>
        <v>1</v>
      </c>
      <c r="G8" s="6" t="b">
        <f>SUMIF('Final FTE BGBP'!$C$2:$BW$2,'BP Test'!G$4,'Final FTE BGBP'!$C8:$BW8)='Final FTE By Prog'!G8</f>
        <v>1</v>
      </c>
      <c r="H8" s="6" t="b">
        <f>SUMIF('Final FTE BGBP'!$C$2:$BW$2,'BP Test'!H$4,'Final FTE BGBP'!$C8:$BW8)='Final FTE By Prog'!H8</f>
        <v>1</v>
      </c>
      <c r="I8" s="6" t="b">
        <f>SUMIF('Final FTE BGBP'!$C$2:$BW$2,'BP Test'!I$4,'Final FTE BGBP'!$C8:$BW8)='Final FTE By Prog'!I8</f>
        <v>1</v>
      </c>
      <c r="J8" s="6" t="b">
        <f>SUMIF('Final FTE BGBP'!$C$2:$BW$2,'BP Test'!J$4,'Final FTE BGBP'!$C8:$BW8)='Final FTE By Prog'!J8</f>
        <v>1</v>
      </c>
      <c r="K8" s="6" t="b">
        <f>SUMIF('Final FTE BGBP'!$C$2:$BW$2,'BP Test'!K$4,'Final FTE BGBP'!$C8:$BW8)='Final FTE By Prog'!K8</f>
        <v>1</v>
      </c>
      <c r="L8" s="6" t="b">
        <f>SUMIF('Final FTE BGBP'!$C$2:$BW$2,'BP Test'!L$4,'Final FTE BGBP'!$C8:$BW8)='Final FTE By Prog'!L8</f>
        <v>1</v>
      </c>
      <c r="M8" s="6" t="b">
        <f>'Final FTE BGBP'!BX8='Final FTE By Prog'!M8</f>
        <v>1</v>
      </c>
      <c r="N8" s="6"/>
      <c r="O8" s="6"/>
      <c r="P8" s="6"/>
      <c r="Q8" s="6"/>
    </row>
    <row r="9" spans="1:17" ht="15">
      <c r="A9" s="6">
        <v>5</v>
      </c>
      <c r="B9" s="6" t="s">
        <v>17</v>
      </c>
      <c r="C9" s="6" t="b">
        <f>SUMIF('Final FTE BGBP'!$C$2:$BW$2,'BP Test'!C$4,'Final FTE BGBP'!$C9:$BW9)='Final FTE By Prog'!C9</f>
        <v>1</v>
      </c>
      <c r="D9" s="6" t="b">
        <f>SUMIF('Final FTE BGBP'!$C$2:$BW$2,'BP Test'!D$4,'Final FTE BGBP'!$C9:$BW9)='Final FTE By Prog'!D9</f>
        <v>1</v>
      </c>
      <c r="E9" s="6" t="b">
        <f>SUMIF('Final FTE BGBP'!$C$2:$BW$2,'BP Test'!E$4,'Final FTE BGBP'!$C9:$BW9)='Final FTE By Prog'!E9</f>
        <v>1</v>
      </c>
      <c r="F9" s="6" t="b">
        <f>SUMIF('Final FTE BGBP'!$C$2:$BW$2,'BP Test'!F$4,'Final FTE BGBP'!$C9:$BW9)='Final FTE By Prog'!F9</f>
        <v>1</v>
      </c>
      <c r="G9" s="6" t="b">
        <f>SUMIF('Final FTE BGBP'!$C$2:$BW$2,'BP Test'!G$4,'Final FTE BGBP'!$C9:$BW9)='Final FTE By Prog'!G9</f>
        <v>1</v>
      </c>
      <c r="H9" s="6" t="b">
        <f>SUMIF('Final FTE BGBP'!$C$2:$BW$2,'BP Test'!H$4,'Final FTE BGBP'!$C9:$BW9)='Final FTE By Prog'!H9</f>
        <v>1</v>
      </c>
      <c r="I9" s="6" t="b">
        <f>SUMIF('Final FTE BGBP'!$C$2:$BW$2,'BP Test'!I$4,'Final FTE BGBP'!$C9:$BW9)='Final FTE By Prog'!I9</f>
        <v>1</v>
      </c>
      <c r="J9" s="6" t="b">
        <f>SUMIF('Final FTE BGBP'!$C$2:$BW$2,'BP Test'!J$4,'Final FTE BGBP'!$C9:$BW9)='Final FTE By Prog'!J9</f>
        <v>1</v>
      </c>
      <c r="K9" s="6" t="b">
        <f>SUMIF('Final FTE BGBP'!$C$2:$BW$2,'BP Test'!K$4,'Final FTE BGBP'!$C9:$BW9)='Final FTE By Prog'!K9</f>
        <v>1</v>
      </c>
      <c r="L9" s="6" t="b">
        <f>SUMIF('Final FTE BGBP'!$C$2:$BW$2,'BP Test'!L$4,'Final FTE BGBP'!$C9:$BW9)='Final FTE By Prog'!L9</f>
        <v>1</v>
      </c>
      <c r="M9" s="6" t="b">
        <f>'Final FTE BGBP'!BX9='Final FTE By Prog'!M9</f>
        <v>1</v>
      </c>
      <c r="N9" s="6"/>
      <c r="O9" s="6"/>
      <c r="P9" s="6"/>
      <c r="Q9" s="6"/>
    </row>
    <row r="10" spans="1:17" ht="15">
      <c r="A10" s="6">
        <v>6</v>
      </c>
      <c r="B10" s="6" t="s">
        <v>18</v>
      </c>
      <c r="C10" s="6" t="b">
        <f>SUMIF('Final FTE BGBP'!$C$2:$BW$2,'BP Test'!C$4,'Final FTE BGBP'!$C10:$BW10)='Final FTE By Prog'!C10</f>
        <v>1</v>
      </c>
      <c r="D10" s="6" t="b">
        <f>SUMIF('Final FTE BGBP'!$C$2:$BW$2,'BP Test'!D$4,'Final FTE BGBP'!$C10:$BW10)='Final FTE By Prog'!D10</f>
        <v>1</v>
      </c>
      <c r="E10" s="6" t="b">
        <f>SUMIF('Final FTE BGBP'!$C$2:$BW$2,'BP Test'!E$4,'Final FTE BGBP'!$C10:$BW10)='Final FTE By Prog'!E10</f>
        <v>1</v>
      </c>
      <c r="F10" s="6" t="b">
        <f>SUMIF('Final FTE BGBP'!$C$2:$BW$2,'BP Test'!F$4,'Final FTE BGBP'!$C10:$BW10)='Final FTE By Prog'!F10</f>
        <v>1</v>
      </c>
      <c r="G10" s="6" t="b">
        <f>SUMIF('Final FTE BGBP'!$C$2:$BW$2,'BP Test'!G$4,'Final FTE BGBP'!$C10:$BW10)='Final FTE By Prog'!G10</f>
        <v>1</v>
      </c>
      <c r="H10" s="6" t="b">
        <f>SUMIF('Final FTE BGBP'!$C$2:$BW$2,'BP Test'!H$4,'Final FTE BGBP'!$C10:$BW10)='Final FTE By Prog'!H10</f>
        <v>1</v>
      </c>
      <c r="I10" s="6" t="b">
        <f>SUMIF('Final FTE BGBP'!$C$2:$BW$2,'BP Test'!I$4,'Final FTE BGBP'!$C10:$BW10)='Final FTE By Prog'!I10</f>
        <v>1</v>
      </c>
      <c r="J10" s="6" t="b">
        <f>SUMIF('Final FTE BGBP'!$C$2:$BW$2,'BP Test'!J$4,'Final FTE BGBP'!$C10:$BW10)='Final FTE By Prog'!J10</f>
        <v>1</v>
      </c>
      <c r="K10" s="6" t="b">
        <f>SUMIF('Final FTE BGBP'!$C$2:$BW$2,'BP Test'!K$4,'Final FTE BGBP'!$C10:$BW10)='Final FTE By Prog'!K10</f>
        <v>1</v>
      </c>
      <c r="L10" s="6" t="b">
        <f>SUMIF('Final FTE BGBP'!$C$2:$BW$2,'BP Test'!L$4,'Final FTE BGBP'!$C10:$BW10)='Final FTE By Prog'!L10</f>
        <v>1</v>
      </c>
      <c r="M10" s="6" t="b">
        <f>'Final FTE BGBP'!BX10='Final FTE By Prog'!M10</f>
        <v>1</v>
      </c>
      <c r="N10" s="6"/>
      <c r="O10" s="6"/>
      <c r="P10" s="6"/>
      <c r="Q10" s="6"/>
    </row>
    <row r="11" spans="1:17" ht="15">
      <c r="A11" s="6">
        <v>7</v>
      </c>
      <c r="B11" s="6" t="s">
        <v>19</v>
      </c>
      <c r="C11" s="6" t="b">
        <f>SUMIF('Final FTE BGBP'!$C$2:$BW$2,'BP Test'!C$4,'Final FTE BGBP'!$C11:$BW11)='Final FTE By Prog'!C11</f>
        <v>1</v>
      </c>
      <c r="D11" s="6" t="b">
        <f>SUMIF('Final FTE BGBP'!$C$2:$BW$2,'BP Test'!D$4,'Final FTE BGBP'!$C11:$BW11)='Final FTE By Prog'!D11</f>
        <v>1</v>
      </c>
      <c r="E11" s="6" t="b">
        <f>SUMIF('Final FTE BGBP'!$C$2:$BW$2,'BP Test'!E$4,'Final FTE BGBP'!$C11:$BW11)='Final FTE By Prog'!E11</f>
        <v>1</v>
      </c>
      <c r="F11" s="6" t="b">
        <f>SUMIF('Final FTE BGBP'!$C$2:$BW$2,'BP Test'!F$4,'Final FTE BGBP'!$C11:$BW11)='Final FTE By Prog'!F11</f>
        <v>1</v>
      </c>
      <c r="G11" s="6" t="b">
        <f>SUMIF('Final FTE BGBP'!$C$2:$BW$2,'BP Test'!G$4,'Final FTE BGBP'!$C11:$BW11)='Final FTE By Prog'!G11</f>
        <v>1</v>
      </c>
      <c r="H11" s="6" t="b">
        <f>SUMIF('Final FTE BGBP'!$C$2:$BW$2,'BP Test'!H$4,'Final FTE BGBP'!$C11:$BW11)='Final FTE By Prog'!H11</f>
        <v>1</v>
      </c>
      <c r="I11" s="6" t="b">
        <f>SUMIF('Final FTE BGBP'!$C$2:$BW$2,'BP Test'!I$4,'Final FTE BGBP'!$C11:$BW11)='Final FTE By Prog'!I11</f>
        <v>1</v>
      </c>
      <c r="J11" s="6" t="b">
        <f>SUMIF('Final FTE BGBP'!$C$2:$BW$2,'BP Test'!J$4,'Final FTE BGBP'!$C11:$BW11)='Final FTE By Prog'!J11</f>
        <v>1</v>
      </c>
      <c r="K11" s="6" t="b">
        <f>SUMIF('Final FTE BGBP'!$C$2:$BW$2,'BP Test'!K$4,'Final FTE BGBP'!$C11:$BW11)='Final FTE By Prog'!K11</f>
        <v>1</v>
      </c>
      <c r="L11" s="6" t="b">
        <f>SUMIF('Final FTE BGBP'!$C$2:$BW$2,'BP Test'!L$4,'Final FTE BGBP'!$C11:$BW11)='Final FTE By Prog'!L11</f>
        <v>1</v>
      </c>
      <c r="M11" s="6" t="b">
        <f>'Final FTE BGBP'!BX11='Final FTE By Prog'!M11</f>
        <v>1</v>
      </c>
      <c r="N11" s="6"/>
      <c r="O11" s="6"/>
      <c r="P11" s="6"/>
      <c r="Q11" s="6"/>
    </row>
    <row r="12" spans="1:17" ht="15">
      <c r="A12" s="6">
        <v>8</v>
      </c>
      <c r="B12" s="6" t="s">
        <v>20</v>
      </c>
      <c r="C12" s="6" t="b">
        <f>SUMIF('Final FTE BGBP'!$C$2:$BW$2,'BP Test'!C$4,'Final FTE BGBP'!$C12:$BW12)='Final FTE By Prog'!C12</f>
        <v>1</v>
      </c>
      <c r="D12" s="6" t="b">
        <f>SUMIF('Final FTE BGBP'!$C$2:$BW$2,'BP Test'!D$4,'Final FTE BGBP'!$C12:$BW12)='Final FTE By Prog'!D12</f>
        <v>1</v>
      </c>
      <c r="E12" s="6" t="b">
        <f>SUMIF('Final FTE BGBP'!$C$2:$BW$2,'BP Test'!E$4,'Final FTE BGBP'!$C12:$BW12)='Final FTE By Prog'!E12</f>
        <v>1</v>
      </c>
      <c r="F12" s="6" t="b">
        <f>SUMIF('Final FTE BGBP'!$C$2:$BW$2,'BP Test'!F$4,'Final FTE BGBP'!$C12:$BW12)='Final FTE By Prog'!F12</f>
        <v>1</v>
      </c>
      <c r="G12" s="6" t="b">
        <f>SUMIF('Final FTE BGBP'!$C$2:$BW$2,'BP Test'!G$4,'Final FTE BGBP'!$C12:$BW12)='Final FTE By Prog'!G12</f>
        <v>1</v>
      </c>
      <c r="H12" s="6" t="b">
        <f>SUMIF('Final FTE BGBP'!$C$2:$BW$2,'BP Test'!H$4,'Final FTE BGBP'!$C12:$BW12)='Final FTE By Prog'!H12</f>
        <v>1</v>
      </c>
      <c r="I12" s="6" t="b">
        <f>SUMIF('Final FTE BGBP'!$C$2:$BW$2,'BP Test'!I$4,'Final FTE BGBP'!$C12:$BW12)='Final FTE By Prog'!I12</f>
        <v>1</v>
      </c>
      <c r="J12" s="6" t="b">
        <f>SUMIF('Final FTE BGBP'!$C$2:$BW$2,'BP Test'!J$4,'Final FTE BGBP'!$C12:$BW12)='Final FTE By Prog'!J12</f>
        <v>1</v>
      </c>
      <c r="K12" s="6" t="b">
        <f>SUMIF('Final FTE BGBP'!$C$2:$BW$2,'BP Test'!K$4,'Final FTE BGBP'!$C12:$BW12)='Final FTE By Prog'!K12</f>
        <v>1</v>
      </c>
      <c r="L12" s="6" t="b">
        <f>SUMIF('Final FTE BGBP'!$C$2:$BW$2,'BP Test'!L$4,'Final FTE BGBP'!$C12:$BW12)='Final FTE By Prog'!L12</f>
        <v>1</v>
      </c>
      <c r="M12" s="6" t="b">
        <f>'Final FTE BGBP'!BX12='Final FTE By Prog'!M12</f>
        <v>1</v>
      </c>
      <c r="N12" s="6"/>
      <c r="O12" s="6"/>
      <c r="P12" s="6"/>
      <c r="Q12" s="6"/>
    </row>
    <row r="13" spans="1:17" ht="15">
      <c r="A13" s="6">
        <v>9</v>
      </c>
      <c r="B13" s="6" t="s">
        <v>21</v>
      </c>
      <c r="C13" s="6" t="b">
        <f>SUMIF('Final FTE BGBP'!$C$2:$BW$2,'BP Test'!C$4,'Final FTE BGBP'!$C13:$BW13)='Final FTE By Prog'!C13</f>
        <v>1</v>
      </c>
      <c r="D13" s="6" t="b">
        <f>SUMIF('Final FTE BGBP'!$C$2:$BW$2,'BP Test'!D$4,'Final FTE BGBP'!$C13:$BW13)='Final FTE By Prog'!D13</f>
        <v>1</v>
      </c>
      <c r="E13" s="6" t="b">
        <f>SUMIF('Final FTE BGBP'!$C$2:$BW$2,'BP Test'!E$4,'Final FTE BGBP'!$C13:$BW13)='Final FTE By Prog'!E13</f>
        <v>1</v>
      </c>
      <c r="F13" s="6" t="b">
        <f>SUMIF('Final FTE BGBP'!$C$2:$BW$2,'BP Test'!F$4,'Final FTE BGBP'!$C13:$BW13)='Final FTE By Prog'!F13</f>
        <v>1</v>
      </c>
      <c r="G13" s="6" t="b">
        <f>SUMIF('Final FTE BGBP'!$C$2:$BW$2,'BP Test'!G$4,'Final FTE BGBP'!$C13:$BW13)='Final FTE By Prog'!G13</f>
        <v>1</v>
      </c>
      <c r="H13" s="6" t="b">
        <f>SUMIF('Final FTE BGBP'!$C$2:$BW$2,'BP Test'!H$4,'Final FTE BGBP'!$C13:$BW13)='Final FTE By Prog'!H13</f>
        <v>1</v>
      </c>
      <c r="I13" s="6" t="b">
        <f>SUMIF('Final FTE BGBP'!$C$2:$BW$2,'BP Test'!I$4,'Final FTE BGBP'!$C13:$BW13)='Final FTE By Prog'!I13</f>
        <v>1</v>
      </c>
      <c r="J13" s="6" t="b">
        <f>SUMIF('Final FTE BGBP'!$C$2:$BW$2,'BP Test'!J$4,'Final FTE BGBP'!$C13:$BW13)='Final FTE By Prog'!J13</f>
        <v>1</v>
      </c>
      <c r="K13" s="6" t="b">
        <f>SUMIF('Final FTE BGBP'!$C$2:$BW$2,'BP Test'!K$4,'Final FTE BGBP'!$C13:$BW13)='Final FTE By Prog'!K13</f>
        <v>1</v>
      </c>
      <c r="L13" s="6" t="b">
        <f>SUMIF('Final FTE BGBP'!$C$2:$BW$2,'BP Test'!L$4,'Final FTE BGBP'!$C13:$BW13)='Final FTE By Prog'!L13</f>
        <v>1</v>
      </c>
      <c r="M13" s="6" t="b">
        <f>'Final FTE BGBP'!BX13='Final FTE By Prog'!M13</f>
        <v>1</v>
      </c>
      <c r="N13" s="6"/>
      <c r="O13" s="6"/>
      <c r="P13" s="6"/>
      <c r="Q13" s="6"/>
    </row>
    <row r="14" spans="1:17" ht="15">
      <c r="A14" s="6">
        <v>10</v>
      </c>
      <c r="B14" s="6" t="s">
        <v>22</v>
      </c>
      <c r="C14" s="6" t="b">
        <f>SUMIF('Final FTE BGBP'!$C$2:$BW$2,'BP Test'!C$4,'Final FTE BGBP'!$C14:$BW14)='Final FTE By Prog'!C14</f>
        <v>1</v>
      </c>
      <c r="D14" s="6" t="b">
        <f>SUMIF('Final FTE BGBP'!$C$2:$BW$2,'BP Test'!D$4,'Final FTE BGBP'!$C14:$BW14)='Final FTE By Prog'!D14</f>
        <v>1</v>
      </c>
      <c r="E14" s="6" t="b">
        <f>SUMIF('Final FTE BGBP'!$C$2:$BW$2,'BP Test'!E$4,'Final FTE BGBP'!$C14:$BW14)='Final FTE By Prog'!E14</f>
        <v>1</v>
      </c>
      <c r="F14" s="6" t="b">
        <f>SUMIF('Final FTE BGBP'!$C$2:$BW$2,'BP Test'!F$4,'Final FTE BGBP'!$C14:$BW14)='Final FTE By Prog'!F14</f>
        <v>1</v>
      </c>
      <c r="G14" s="6" t="b">
        <f>SUMIF('Final FTE BGBP'!$C$2:$BW$2,'BP Test'!G$4,'Final FTE BGBP'!$C14:$BW14)='Final FTE By Prog'!G14</f>
        <v>1</v>
      </c>
      <c r="H14" s="6" t="b">
        <f>SUMIF('Final FTE BGBP'!$C$2:$BW$2,'BP Test'!H$4,'Final FTE BGBP'!$C14:$BW14)='Final FTE By Prog'!H14</f>
        <v>1</v>
      </c>
      <c r="I14" s="6" t="b">
        <f>SUMIF('Final FTE BGBP'!$C$2:$BW$2,'BP Test'!I$4,'Final FTE BGBP'!$C14:$BW14)='Final FTE By Prog'!I14</f>
        <v>1</v>
      </c>
      <c r="J14" s="6" t="b">
        <f>SUMIF('Final FTE BGBP'!$C$2:$BW$2,'BP Test'!J$4,'Final FTE BGBP'!$C14:$BW14)='Final FTE By Prog'!J14</f>
        <v>1</v>
      </c>
      <c r="K14" s="6" t="b">
        <f>SUMIF('Final FTE BGBP'!$C$2:$BW$2,'BP Test'!K$4,'Final FTE BGBP'!$C14:$BW14)='Final FTE By Prog'!K14</f>
        <v>1</v>
      </c>
      <c r="L14" s="6" t="b">
        <f>SUMIF('Final FTE BGBP'!$C$2:$BW$2,'BP Test'!L$4,'Final FTE BGBP'!$C14:$BW14)='Final FTE By Prog'!L14</f>
        <v>1</v>
      </c>
      <c r="M14" s="6" t="b">
        <f>'Final FTE BGBP'!BX14='Final FTE By Prog'!M14</f>
        <v>1</v>
      </c>
      <c r="N14" s="6"/>
      <c r="O14" s="6"/>
      <c r="P14" s="6"/>
      <c r="Q14" s="6"/>
    </row>
    <row r="15" spans="1:17" ht="15">
      <c r="A15" s="6">
        <v>11</v>
      </c>
      <c r="B15" s="6" t="s">
        <v>23</v>
      </c>
      <c r="C15" s="6" t="b">
        <f>SUMIF('Final FTE BGBP'!$C$2:$BW$2,'BP Test'!C$4,'Final FTE BGBP'!$C15:$BW15)='Final FTE By Prog'!C15</f>
        <v>1</v>
      </c>
      <c r="D15" s="6" t="b">
        <f>SUMIF('Final FTE BGBP'!$C$2:$BW$2,'BP Test'!D$4,'Final FTE BGBP'!$C15:$BW15)='Final FTE By Prog'!D15</f>
        <v>1</v>
      </c>
      <c r="E15" s="6" t="b">
        <f>SUMIF('Final FTE BGBP'!$C$2:$BW$2,'BP Test'!E$4,'Final FTE BGBP'!$C15:$BW15)='Final FTE By Prog'!E15</f>
        <v>1</v>
      </c>
      <c r="F15" s="6" t="b">
        <f>SUMIF('Final FTE BGBP'!$C$2:$BW$2,'BP Test'!F$4,'Final FTE BGBP'!$C15:$BW15)='Final FTE By Prog'!F15</f>
        <v>1</v>
      </c>
      <c r="G15" s="6" t="b">
        <f>SUMIF('Final FTE BGBP'!$C$2:$BW$2,'BP Test'!G$4,'Final FTE BGBP'!$C15:$BW15)='Final FTE By Prog'!G15</f>
        <v>1</v>
      </c>
      <c r="H15" s="6" t="b">
        <f>SUMIF('Final FTE BGBP'!$C$2:$BW$2,'BP Test'!H$4,'Final FTE BGBP'!$C15:$BW15)='Final FTE By Prog'!H15</f>
        <v>1</v>
      </c>
      <c r="I15" s="6" t="b">
        <f>SUMIF('Final FTE BGBP'!$C$2:$BW$2,'BP Test'!I$4,'Final FTE BGBP'!$C15:$BW15)='Final FTE By Prog'!I15</f>
        <v>1</v>
      </c>
      <c r="J15" s="6" t="b">
        <f>SUMIF('Final FTE BGBP'!$C$2:$BW$2,'BP Test'!J$4,'Final FTE BGBP'!$C15:$BW15)='Final FTE By Prog'!J15</f>
        <v>1</v>
      </c>
      <c r="K15" s="6" t="b">
        <f>SUMIF('Final FTE BGBP'!$C$2:$BW$2,'BP Test'!K$4,'Final FTE BGBP'!$C15:$BW15)='Final FTE By Prog'!K15</f>
        <v>1</v>
      </c>
      <c r="L15" s="6" t="b">
        <f>SUMIF('Final FTE BGBP'!$C$2:$BW$2,'BP Test'!L$4,'Final FTE BGBP'!$C15:$BW15)='Final FTE By Prog'!L15</f>
        <v>1</v>
      </c>
      <c r="M15" s="6" t="b">
        <f>'Final FTE BGBP'!BX15='Final FTE By Prog'!M15</f>
        <v>1</v>
      </c>
      <c r="N15" s="6"/>
      <c r="O15" s="6"/>
      <c r="P15" s="6"/>
      <c r="Q15" s="6"/>
    </row>
    <row r="16" spans="1:17" ht="15">
      <c r="A16" s="6">
        <v>12</v>
      </c>
      <c r="B16" s="6" t="s">
        <v>24</v>
      </c>
      <c r="C16" s="6" t="b">
        <f>SUMIF('Final FTE BGBP'!$C$2:$BW$2,'BP Test'!C$4,'Final FTE BGBP'!$C16:$BW16)='Final FTE By Prog'!C16</f>
        <v>1</v>
      </c>
      <c r="D16" s="6" t="b">
        <f>SUMIF('Final FTE BGBP'!$C$2:$BW$2,'BP Test'!D$4,'Final FTE BGBP'!$C16:$BW16)='Final FTE By Prog'!D16</f>
        <v>1</v>
      </c>
      <c r="E16" s="6" t="b">
        <f>SUMIF('Final FTE BGBP'!$C$2:$BW$2,'BP Test'!E$4,'Final FTE BGBP'!$C16:$BW16)='Final FTE By Prog'!E16</f>
        <v>1</v>
      </c>
      <c r="F16" s="6" t="b">
        <f>SUMIF('Final FTE BGBP'!$C$2:$BW$2,'BP Test'!F$4,'Final FTE BGBP'!$C16:$BW16)='Final FTE By Prog'!F16</f>
        <v>1</v>
      </c>
      <c r="G16" s="6" t="b">
        <f>SUMIF('Final FTE BGBP'!$C$2:$BW$2,'BP Test'!G$4,'Final FTE BGBP'!$C16:$BW16)='Final FTE By Prog'!G16</f>
        <v>1</v>
      </c>
      <c r="H16" s="6" t="b">
        <f>SUMIF('Final FTE BGBP'!$C$2:$BW$2,'BP Test'!H$4,'Final FTE BGBP'!$C16:$BW16)='Final FTE By Prog'!H16</f>
        <v>1</v>
      </c>
      <c r="I16" s="6" t="b">
        <f>SUMIF('Final FTE BGBP'!$C$2:$BW$2,'BP Test'!I$4,'Final FTE BGBP'!$C16:$BW16)='Final FTE By Prog'!I16</f>
        <v>1</v>
      </c>
      <c r="J16" s="6" t="b">
        <f>SUMIF('Final FTE BGBP'!$C$2:$BW$2,'BP Test'!J$4,'Final FTE BGBP'!$C16:$BW16)='Final FTE By Prog'!J16</f>
        <v>1</v>
      </c>
      <c r="K16" s="6" t="b">
        <f>SUMIF('Final FTE BGBP'!$C$2:$BW$2,'BP Test'!K$4,'Final FTE BGBP'!$C16:$BW16)='Final FTE By Prog'!K16</f>
        <v>1</v>
      </c>
      <c r="L16" s="6" t="b">
        <f>SUMIF('Final FTE BGBP'!$C$2:$BW$2,'BP Test'!L$4,'Final FTE BGBP'!$C16:$BW16)='Final FTE By Prog'!L16</f>
        <v>1</v>
      </c>
      <c r="M16" s="6" t="b">
        <f>'Final FTE BGBP'!BX16='Final FTE By Prog'!M16</f>
        <v>1</v>
      </c>
      <c r="N16" s="6"/>
      <c r="O16" s="6"/>
      <c r="P16" s="6"/>
      <c r="Q16" s="6"/>
    </row>
    <row r="17" spans="1:17" ht="15">
      <c r="A17" s="6">
        <v>13</v>
      </c>
      <c r="B17" s="54" t="s">
        <v>25</v>
      </c>
      <c r="C17" s="6" t="b">
        <f>SUMIF('Final FTE BGBP'!$C$2:$BW$2,'BP Test'!C$4,'Final FTE BGBP'!$C17:$BW17)='Final FTE By Prog'!C17</f>
        <v>1</v>
      </c>
      <c r="D17" s="6" t="b">
        <f>SUMIF('Final FTE BGBP'!$C$2:$BW$2,'BP Test'!D$4,'Final FTE BGBP'!$C17:$BW17)='Final FTE By Prog'!D17</f>
        <v>1</v>
      </c>
      <c r="E17" s="6" t="b">
        <f>SUMIF('Final FTE BGBP'!$C$2:$BW$2,'BP Test'!E$4,'Final FTE BGBP'!$C17:$BW17)='Final FTE By Prog'!E17</f>
        <v>1</v>
      </c>
      <c r="F17" s="6" t="b">
        <f>SUMIF('Final FTE BGBP'!$C$2:$BW$2,'BP Test'!F$4,'Final FTE BGBP'!$C17:$BW17)='Final FTE By Prog'!F17</f>
        <v>1</v>
      </c>
      <c r="G17" s="6" t="b">
        <f>SUMIF('Final FTE BGBP'!$C$2:$BW$2,'BP Test'!G$4,'Final FTE BGBP'!$C17:$BW17)='Final FTE By Prog'!G17</f>
        <v>1</v>
      </c>
      <c r="H17" s="6" t="b">
        <f>SUMIF('Final FTE BGBP'!$C$2:$BW$2,'BP Test'!H$4,'Final FTE BGBP'!$C17:$BW17)='Final FTE By Prog'!H17</f>
        <v>1</v>
      </c>
      <c r="I17" s="6" t="b">
        <f>SUMIF('Final FTE BGBP'!$C$2:$BW$2,'BP Test'!I$4,'Final FTE BGBP'!$C17:$BW17)='Final FTE By Prog'!I17</f>
        <v>1</v>
      </c>
      <c r="J17" s="6" t="b">
        <f>SUMIF('Final FTE BGBP'!$C$2:$BW$2,'BP Test'!J$4,'Final FTE BGBP'!$C17:$BW17)='Final FTE By Prog'!J17</f>
        <v>1</v>
      </c>
      <c r="K17" s="6" t="b">
        <f>SUMIF('Final FTE BGBP'!$C$2:$BW$2,'BP Test'!K$4,'Final FTE BGBP'!$C17:$BW17)='Final FTE By Prog'!K17</f>
        <v>1</v>
      </c>
      <c r="L17" s="6" t="b">
        <f>SUMIF('Final FTE BGBP'!$C$2:$BW$2,'BP Test'!L$4,'Final FTE BGBP'!$C17:$BW17)='Final FTE By Prog'!L17</f>
        <v>1</v>
      </c>
      <c r="M17" s="6" t="b">
        <f>'Final FTE BGBP'!BX17='Final FTE By Prog'!M17</f>
        <v>1</v>
      </c>
      <c r="N17" s="6"/>
      <c r="O17" s="6"/>
      <c r="P17" s="6"/>
      <c r="Q17" s="6"/>
    </row>
    <row r="18" spans="1:17" ht="15">
      <c r="A18" s="6">
        <v>14</v>
      </c>
      <c r="B18" s="6" t="s">
        <v>83</v>
      </c>
      <c r="C18" s="6" t="b">
        <f>SUMIF('Final FTE BGBP'!$C$2:$BW$2,'BP Test'!C$4,'Final FTE BGBP'!$C18:$BW18)='Final FTE By Prog'!C18</f>
        <v>1</v>
      </c>
      <c r="D18" s="6" t="b">
        <f>SUMIF('Final FTE BGBP'!$C$2:$BW$2,'BP Test'!D$4,'Final FTE BGBP'!$C18:$BW18)='Final FTE By Prog'!D18</f>
        <v>1</v>
      </c>
      <c r="E18" s="6" t="b">
        <f>SUMIF('Final FTE BGBP'!$C$2:$BW$2,'BP Test'!E$4,'Final FTE BGBP'!$C18:$BW18)='Final FTE By Prog'!E18</f>
        <v>1</v>
      </c>
      <c r="F18" s="6" t="b">
        <f>SUMIF('Final FTE BGBP'!$C$2:$BW$2,'BP Test'!F$4,'Final FTE BGBP'!$C18:$BW18)='Final FTE By Prog'!F18</f>
        <v>1</v>
      </c>
      <c r="G18" s="6" t="b">
        <f>SUMIF('Final FTE BGBP'!$C$2:$BW$2,'BP Test'!G$4,'Final FTE BGBP'!$C18:$BW18)='Final FTE By Prog'!G18</f>
        <v>1</v>
      </c>
      <c r="H18" s="6" t="b">
        <f>SUMIF('Final FTE BGBP'!$C$2:$BW$2,'BP Test'!H$4,'Final FTE BGBP'!$C18:$BW18)='Final FTE By Prog'!H18</f>
        <v>1</v>
      </c>
      <c r="I18" s="6" t="b">
        <f>SUMIF('Final FTE BGBP'!$C$2:$BW$2,'BP Test'!I$4,'Final FTE BGBP'!$C18:$BW18)='Final FTE By Prog'!I18</f>
        <v>1</v>
      </c>
      <c r="J18" s="6" t="b">
        <f>SUMIF('Final FTE BGBP'!$C$2:$BW$2,'BP Test'!J$4,'Final FTE BGBP'!$C18:$BW18)='Final FTE By Prog'!J18</f>
        <v>1</v>
      </c>
      <c r="K18" s="6" t="b">
        <f>SUMIF('Final FTE BGBP'!$C$2:$BW$2,'BP Test'!K$4,'Final FTE BGBP'!$C18:$BW18)='Final FTE By Prog'!K18</f>
        <v>1</v>
      </c>
      <c r="L18" s="6" t="b">
        <f>SUMIF('Final FTE BGBP'!$C$2:$BW$2,'BP Test'!L$4,'Final FTE BGBP'!$C18:$BW18)='Final FTE By Prog'!L18</f>
        <v>1</v>
      </c>
      <c r="M18" s="6" t="b">
        <f>'Final FTE BGBP'!BX18='Final FTE By Prog'!M18</f>
        <v>1</v>
      </c>
      <c r="N18" s="6"/>
      <c r="O18" s="6"/>
      <c r="P18" s="6"/>
      <c r="Q18" s="6"/>
    </row>
    <row r="19" spans="1:17" ht="15">
      <c r="A19" s="6">
        <v>15</v>
      </c>
      <c r="B19" s="6" t="s">
        <v>26</v>
      </c>
      <c r="C19" s="6" t="b">
        <f>SUMIF('Final FTE BGBP'!$C$2:$BW$2,'BP Test'!C$4,'Final FTE BGBP'!$C19:$BW19)='Final FTE By Prog'!C19</f>
        <v>1</v>
      </c>
      <c r="D19" s="6" t="b">
        <f>SUMIF('Final FTE BGBP'!$C$2:$BW$2,'BP Test'!D$4,'Final FTE BGBP'!$C19:$BW19)='Final FTE By Prog'!D19</f>
        <v>1</v>
      </c>
      <c r="E19" s="6" t="b">
        <f>SUMIF('Final FTE BGBP'!$C$2:$BW$2,'BP Test'!E$4,'Final FTE BGBP'!$C19:$BW19)='Final FTE By Prog'!E19</f>
        <v>1</v>
      </c>
      <c r="F19" s="6" t="b">
        <f>SUMIF('Final FTE BGBP'!$C$2:$BW$2,'BP Test'!F$4,'Final FTE BGBP'!$C19:$BW19)='Final FTE By Prog'!F19</f>
        <v>1</v>
      </c>
      <c r="G19" s="6" t="b">
        <f>SUMIF('Final FTE BGBP'!$C$2:$BW$2,'BP Test'!G$4,'Final FTE BGBP'!$C19:$BW19)='Final FTE By Prog'!G19</f>
        <v>1</v>
      </c>
      <c r="H19" s="6" t="b">
        <f>SUMIF('Final FTE BGBP'!$C$2:$BW$2,'BP Test'!H$4,'Final FTE BGBP'!$C19:$BW19)='Final FTE By Prog'!H19</f>
        <v>1</v>
      </c>
      <c r="I19" s="6" t="b">
        <f>SUMIF('Final FTE BGBP'!$C$2:$BW$2,'BP Test'!I$4,'Final FTE BGBP'!$C19:$BW19)='Final FTE By Prog'!I19</f>
        <v>1</v>
      </c>
      <c r="J19" s="6" t="b">
        <f>SUMIF('Final FTE BGBP'!$C$2:$BW$2,'BP Test'!J$4,'Final FTE BGBP'!$C19:$BW19)='Final FTE By Prog'!J19</f>
        <v>1</v>
      </c>
      <c r="K19" s="6" t="b">
        <f>SUMIF('Final FTE BGBP'!$C$2:$BW$2,'BP Test'!K$4,'Final FTE BGBP'!$C19:$BW19)='Final FTE By Prog'!K19</f>
        <v>1</v>
      </c>
      <c r="L19" s="6" t="b">
        <f>SUMIF('Final FTE BGBP'!$C$2:$BW$2,'BP Test'!L$4,'Final FTE BGBP'!$C19:$BW19)='Final FTE By Prog'!L19</f>
        <v>1</v>
      </c>
      <c r="M19" s="6" t="b">
        <f>'Final FTE BGBP'!BX19='Final FTE By Prog'!M19</f>
        <v>1</v>
      </c>
      <c r="N19" s="6"/>
      <c r="O19" s="6"/>
      <c r="P19" s="6"/>
      <c r="Q19" s="6"/>
    </row>
    <row r="20" spans="1:17" ht="15">
      <c r="A20" s="6">
        <v>16</v>
      </c>
      <c r="B20" s="6" t="s">
        <v>27</v>
      </c>
      <c r="C20" s="6" t="b">
        <f>SUMIF('Final FTE BGBP'!$C$2:$BW$2,'BP Test'!C$4,'Final FTE BGBP'!$C20:$BW20)='Final FTE By Prog'!C20</f>
        <v>1</v>
      </c>
      <c r="D20" s="6" t="b">
        <f>SUMIF('Final FTE BGBP'!$C$2:$BW$2,'BP Test'!D$4,'Final FTE BGBP'!$C20:$BW20)='Final FTE By Prog'!D20</f>
        <v>1</v>
      </c>
      <c r="E20" s="6" t="b">
        <f>SUMIF('Final FTE BGBP'!$C$2:$BW$2,'BP Test'!E$4,'Final FTE BGBP'!$C20:$BW20)='Final FTE By Prog'!E20</f>
        <v>1</v>
      </c>
      <c r="F20" s="6" t="b">
        <f>SUMIF('Final FTE BGBP'!$C$2:$BW$2,'BP Test'!F$4,'Final FTE BGBP'!$C20:$BW20)='Final FTE By Prog'!F20</f>
        <v>1</v>
      </c>
      <c r="G20" s="6" t="b">
        <f>SUMIF('Final FTE BGBP'!$C$2:$BW$2,'BP Test'!G$4,'Final FTE BGBP'!$C20:$BW20)='Final FTE By Prog'!G20</f>
        <v>1</v>
      </c>
      <c r="H20" s="6" t="b">
        <f>SUMIF('Final FTE BGBP'!$C$2:$BW$2,'BP Test'!H$4,'Final FTE BGBP'!$C20:$BW20)='Final FTE By Prog'!H20</f>
        <v>1</v>
      </c>
      <c r="I20" s="6" t="b">
        <f>SUMIF('Final FTE BGBP'!$C$2:$BW$2,'BP Test'!I$4,'Final FTE BGBP'!$C20:$BW20)='Final FTE By Prog'!I20</f>
        <v>1</v>
      </c>
      <c r="J20" s="6" t="b">
        <f>SUMIF('Final FTE BGBP'!$C$2:$BW$2,'BP Test'!J$4,'Final FTE BGBP'!$C20:$BW20)='Final FTE By Prog'!J20</f>
        <v>1</v>
      </c>
      <c r="K20" s="6" t="b">
        <f>SUMIF('Final FTE BGBP'!$C$2:$BW$2,'BP Test'!K$4,'Final FTE BGBP'!$C20:$BW20)='Final FTE By Prog'!K20</f>
        <v>1</v>
      </c>
      <c r="L20" s="6" t="b">
        <f>SUMIF('Final FTE BGBP'!$C$2:$BW$2,'BP Test'!L$4,'Final FTE BGBP'!$C20:$BW20)='Final FTE By Prog'!L20</f>
        <v>1</v>
      </c>
      <c r="M20" s="6" t="b">
        <f>'Final FTE BGBP'!BX20='Final FTE By Prog'!M20</f>
        <v>1</v>
      </c>
      <c r="N20" s="6"/>
      <c r="O20" s="6"/>
      <c r="P20" s="6"/>
      <c r="Q20" s="6"/>
    </row>
    <row r="21" spans="1:17" ht="15">
      <c r="A21" s="6">
        <v>17</v>
      </c>
      <c r="B21" s="6" t="s">
        <v>28</v>
      </c>
      <c r="C21" s="6" t="b">
        <f>SUMIF('Final FTE BGBP'!$C$2:$BW$2,'BP Test'!C$4,'Final FTE BGBP'!$C21:$BW21)='Final FTE By Prog'!C21</f>
        <v>1</v>
      </c>
      <c r="D21" s="6" t="b">
        <f>SUMIF('Final FTE BGBP'!$C$2:$BW$2,'BP Test'!D$4,'Final FTE BGBP'!$C21:$BW21)='Final FTE By Prog'!D21</f>
        <v>1</v>
      </c>
      <c r="E21" s="6" t="b">
        <f>SUMIF('Final FTE BGBP'!$C$2:$BW$2,'BP Test'!E$4,'Final FTE BGBP'!$C21:$BW21)='Final FTE By Prog'!E21</f>
        <v>1</v>
      </c>
      <c r="F21" s="6" t="b">
        <f>SUMIF('Final FTE BGBP'!$C$2:$BW$2,'BP Test'!F$4,'Final FTE BGBP'!$C21:$BW21)='Final FTE By Prog'!F21</f>
        <v>1</v>
      </c>
      <c r="G21" s="6" t="b">
        <f>SUMIF('Final FTE BGBP'!$C$2:$BW$2,'BP Test'!G$4,'Final FTE BGBP'!$C21:$BW21)='Final FTE By Prog'!G21</f>
        <v>1</v>
      </c>
      <c r="H21" s="6" t="b">
        <f>SUMIF('Final FTE BGBP'!$C$2:$BW$2,'BP Test'!H$4,'Final FTE BGBP'!$C21:$BW21)='Final FTE By Prog'!H21</f>
        <v>1</v>
      </c>
      <c r="I21" s="6" t="b">
        <f>SUMIF('Final FTE BGBP'!$C$2:$BW$2,'BP Test'!I$4,'Final FTE BGBP'!$C21:$BW21)='Final FTE By Prog'!I21</f>
        <v>1</v>
      </c>
      <c r="J21" s="6" t="b">
        <f>SUMIF('Final FTE BGBP'!$C$2:$BW$2,'BP Test'!J$4,'Final FTE BGBP'!$C21:$BW21)='Final FTE By Prog'!J21</f>
        <v>1</v>
      </c>
      <c r="K21" s="6" t="b">
        <f>SUMIF('Final FTE BGBP'!$C$2:$BW$2,'BP Test'!K$4,'Final FTE BGBP'!$C21:$BW21)='Final FTE By Prog'!K21</f>
        <v>1</v>
      </c>
      <c r="L21" s="6" t="b">
        <f>SUMIF('Final FTE BGBP'!$C$2:$BW$2,'BP Test'!L$4,'Final FTE BGBP'!$C21:$BW21)='Final FTE By Prog'!L21</f>
        <v>1</v>
      </c>
      <c r="M21" s="6" t="b">
        <f>'Final FTE BGBP'!BX21='Final FTE By Prog'!M21</f>
        <v>1</v>
      </c>
      <c r="N21" s="6"/>
      <c r="O21" s="6"/>
      <c r="P21" s="6"/>
      <c r="Q21" s="6"/>
    </row>
    <row r="22" spans="1:17" ht="15">
      <c r="A22" s="6">
        <v>18</v>
      </c>
      <c r="B22" s="6" t="s">
        <v>29</v>
      </c>
      <c r="C22" s="6" t="b">
        <f>SUMIF('Final FTE BGBP'!$C$2:$BW$2,'BP Test'!C$4,'Final FTE BGBP'!$C22:$BW22)='Final FTE By Prog'!C22</f>
        <v>1</v>
      </c>
      <c r="D22" s="6" t="b">
        <f>SUMIF('Final FTE BGBP'!$C$2:$BW$2,'BP Test'!D$4,'Final FTE BGBP'!$C22:$BW22)='Final FTE By Prog'!D22</f>
        <v>1</v>
      </c>
      <c r="E22" s="6" t="b">
        <f>SUMIF('Final FTE BGBP'!$C$2:$BW$2,'BP Test'!E$4,'Final FTE BGBP'!$C22:$BW22)='Final FTE By Prog'!E22</f>
        <v>1</v>
      </c>
      <c r="F22" s="6" t="b">
        <f>SUMIF('Final FTE BGBP'!$C$2:$BW$2,'BP Test'!F$4,'Final FTE BGBP'!$C22:$BW22)='Final FTE By Prog'!F22</f>
        <v>1</v>
      </c>
      <c r="G22" s="6" t="b">
        <f>SUMIF('Final FTE BGBP'!$C$2:$BW$2,'BP Test'!G$4,'Final FTE BGBP'!$C22:$BW22)='Final FTE By Prog'!G22</f>
        <v>1</v>
      </c>
      <c r="H22" s="6" t="b">
        <f>SUMIF('Final FTE BGBP'!$C$2:$BW$2,'BP Test'!H$4,'Final FTE BGBP'!$C22:$BW22)='Final FTE By Prog'!H22</f>
        <v>1</v>
      </c>
      <c r="I22" s="6" t="b">
        <f>SUMIF('Final FTE BGBP'!$C$2:$BW$2,'BP Test'!I$4,'Final FTE BGBP'!$C22:$BW22)='Final FTE By Prog'!I22</f>
        <v>1</v>
      </c>
      <c r="J22" s="6" t="b">
        <f>SUMIF('Final FTE BGBP'!$C$2:$BW$2,'BP Test'!J$4,'Final FTE BGBP'!$C22:$BW22)='Final FTE By Prog'!J22</f>
        <v>1</v>
      </c>
      <c r="K22" s="6" t="b">
        <f>SUMIF('Final FTE BGBP'!$C$2:$BW$2,'BP Test'!K$4,'Final FTE BGBP'!$C22:$BW22)='Final FTE By Prog'!K22</f>
        <v>1</v>
      </c>
      <c r="L22" s="6" t="b">
        <f>SUMIF('Final FTE BGBP'!$C$2:$BW$2,'BP Test'!L$4,'Final FTE BGBP'!$C22:$BW22)='Final FTE By Prog'!L22</f>
        <v>1</v>
      </c>
      <c r="M22" s="6" t="b">
        <f>'Final FTE BGBP'!BX22='Final FTE By Prog'!M22</f>
        <v>1</v>
      </c>
      <c r="N22" s="6"/>
      <c r="O22" s="6"/>
      <c r="P22" s="6"/>
      <c r="Q22" s="6"/>
    </row>
    <row r="23" spans="1:17" ht="15">
      <c r="A23" s="6">
        <v>19</v>
      </c>
      <c r="B23" s="6" t="s">
        <v>30</v>
      </c>
      <c r="C23" s="6" t="b">
        <f>SUMIF('Final FTE BGBP'!$C$2:$BW$2,'BP Test'!C$4,'Final FTE BGBP'!$C23:$BW23)='Final FTE By Prog'!C23</f>
        <v>1</v>
      </c>
      <c r="D23" s="6" t="b">
        <f>SUMIF('Final FTE BGBP'!$C$2:$BW$2,'BP Test'!D$4,'Final FTE BGBP'!$C23:$BW23)='Final FTE By Prog'!D23</f>
        <v>1</v>
      </c>
      <c r="E23" s="6" t="b">
        <f>SUMIF('Final FTE BGBP'!$C$2:$BW$2,'BP Test'!E$4,'Final FTE BGBP'!$C23:$BW23)='Final FTE By Prog'!E23</f>
        <v>1</v>
      </c>
      <c r="F23" s="6" t="b">
        <f>SUMIF('Final FTE BGBP'!$C$2:$BW$2,'BP Test'!F$4,'Final FTE BGBP'!$C23:$BW23)='Final FTE By Prog'!F23</f>
        <v>1</v>
      </c>
      <c r="G23" s="6" t="b">
        <f>SUMIF('Final FTE BGBP'!$C$2:$BW$2,'BP Test'!G$4,'Final FTE BGBP'!$C23:$BW23)='Final FTE By Prog'!G23</f>
        <v>1</v>
      </c>
      <c r="H23" s="6" t="b">
        <f>SUMIF('Final FTE BGBP'!$C$2:$BW$2,'BP Test'!H$4,'Final FTE BGBP'!$C23:$BW23)='Final FTE By Prog'!H23</f>
        <v>1</v>
      </c>
      <c r="I23" s="6" t="b">
        <f>SUMIF('Final FTE BGBP'!$C$2:$BW$2,'BP Test'!I$4,'Final FTE BGBP'!$C23:$BW23)='Final FTE By Prog'!I23</f>
        <v>1</v>
      </c>
      <c r="J23" s="6" t="b">
        <f>SUMIF('Final FTE BGBP'!$C$2:$BW$2,'BP Test'!J$4,'Final FTE BGBP'!$C23:$BW23)='Final FTE By Prog'!J23</f>
        <v>1</v>
      </c>
      <c r="K23" s="6" t="b">
        <f>SUMIF('Final FTE BGBP'!$C$2:$BW$2,'BP Test'!K$4,'Final FTE BGBP'!$C23:$BW23)='Final FTE By Prog'!K23</f>
        <v>1</v>
      </c>
      <c r="L23" s="6" t="b">
        <f>SUMIF('Final FTE BGBP'!$C$2:$BW$2,'BP Test'!L$4,'Final FTE BGBP'!$C23:$BW23)='Final FTE By Prog'!L23</f>
        <v>1</v>
      </c>
      <c r="M23" s="6" t="b">
        <f>'Final FTE BGBP'!BX23='Final FTE By Prog'!M23</f>
        <v>1</v>
      </c>
      <c r="N23" s="6"/>
      <c r="O23" s="6"/>
      <c r="P23" s="6"/>
      <c r="Q23" s="6"/>
    </row>
    <row r="24" spans="1:17" ht="15">
      <c r="A24" s="6">
        <v>20</v>
      </c>
      <c r="B24" s="6" t="s">
        <v>31</v>
      </c>
      <c r="C24" s="6" t="b">
        <f>SUMIF('Final FTE BGBP'!$C$2:$BW$2,'BP Test'!C$4,'Final FTE BGBP'!$C24:$BW24)='Final FTE By Prog'!C24</f>
        <v>1</v>
      </c>
      <c r="D24" s="6" t="b">
        <f>SUMIF('Final FTE BGBP'!$C$2:$BW$2,'BP Test'!D$4,'Final FTE BGBP'!$C24:$BW24)='Final FTE By Prog'!D24</f>
        <v>1</v>
      </c>
      <c r="E24" s="6" t="b">
        <f>SUMIF('Final FTE BGBP'!$C$2:$BW$2,'BP Test'!E$4,'Final FTE BGBP'!$C24:$BW24)='Final FTE By Prog'!E24</f>
        <v>1</v>
      </c>
      <c r="F24" s="6" t="b">
        <f>SUMIF('Final FTE BGBP'!$C$2:$BW$2,'BP Test'!F$4,'Final FTE BGBP'!$C24:$BW24)='Final FTE By Prog'!F24</f>
        <v>1</v>
      </c>
      <c r="G24" s="6" t="b">
        <f>SUMIF('Final FTE BGBP'!$C$2:$BW$2,'BP Test'!G$4,'Final FTE BGBP'!$C24:$BW24)='Final FTE By Prog'!G24</f>
        <v>1</v>
      </c>
      <c r="H24" s="6" t="b">
        <f>SUMIF('Final FTE BGBP'!$C$2:$BW$2,'BP Test'!H$4,'Final FTE BGBP'!$C24:$BW24)='Final FTE By Prog'!H24</f>
        <v>1</v>
      </c>
      <c r="I24" s="6" t="b">
        <f>SUMIF('Final FTE BGBP'!$C$2:$BW$2,'BP Test'!I$4,'Final FTE BGBP'!$C24:$BW24)='Final FTE By Prog'!I24</f>
        <v>1</v>
      </c>
      <c r="J24" s="6" t="b">
        <f>SUMIF('Final FTE BGBP'!$C$2:$BW$2,'BP Test'!J$4,'Final FTE BGBP'!$C24:$BW24)='Final FTE By Prog'!J24</f>
        <v>1</v>
      </c>
      <c r="K24" s="6" t="b">
        <f>SUMIF('Final FTE BGBP'!$C$2:$BW$2,'BP Test'!K$4,'Final FTE BGBP'!$C24:$BW24)='Final FTE By Prog'!K24</f>
        <v>1</v>
      </c>
      <c r="L24" s="6" t="b">
        <f>SUMIF('Final FTE BGBP'!$C$2:$BW$2,'BP Test'!L$4,'Final FTE BGBP'!$C24:$BW24)='Final FTE By Prog'!L24</f>
        <v>1</v>
      </c>
      <c r="M24" s="6" t="b">
        <f>'Final FTE BGBP'!BX24='Final FTE By Prog'!M24</f>
        <v>1</v>
      </c>
      <c r="N24" s="6"/>
      <c r="O24" s="6"/>
      <c r="P24" s="6"/>
      <c r="Q24" s="6"/>
    </row>
    <row r="25" spans="1:17" ht="15">
      <c r="A25" s="6">
        <v>21</v>
      </c>
      <c r="B25" s="6" t="s">
        <v>32</v>
      </c>
      <c r="C25" s="6" t="b">
        <f>SUMIF('Final FTE BGBP'!$C$2:$BW$2,'BP Test'!C$4,'Final FTE BGBP'!$C25:$BW25)='Final FTE By Prog'!C25</f>
        <v>1</v>
      </c>
      <c r="D25" s="6" t="b">
        <f>SUMIF('Final FTE BGBP'!$C$2:$BW$2,'BP Test'!D$4,'Final FTE BGBP'!$C25:$BW25)='Final FTE By Prog'!D25</f>
        <v>1</v>
      </c>
      <c r="E25" s="6" t="b">
        <f>SUMIF('Final FTE BGBP'!$C$2:$BW$2,'BP Test'!E$4,'Final FTE BGBP'!$C25:$BW25)='Final FTE By Prog'!E25</f>
        <v>1</v>
      </c>
      <c r="F25" s="6" t="b">
        <f>SUMIF('Final FTE BGBP'!$C$2:$BW$2,'BP Test'!F$4,'Final FTE BGBP'!$C25:$BW25)='Final FTE By Prog'!F25</f>
        <v>1</v>
      </c>
      <c r="G25" s="6" t="b">
        <f>SUMIF('Final FTE BGBP'!$C$2:$BW$2,'BP Test'!G$4,'Final FTE BGBP'!$C25:$BW25)='Final FTE By Prog'!G25</f>
        <v>1</v>
      </c>
      <c r="H25" s="6" t="b">
        <f>SUMIF('Final FTE BGBP'!$C$2:$BW$2,'BP Test'!H$4,'Final FTE BGBP'!$C25:$BW25)='Final FTE By Prog'!H25</f>
        <v>1</v>
      </c>
      <c r="I25" s="6" t="b">
        <f>SUMIF('Final FTE BGBP'!$C$2:$BW$2,'BP Test'!I$4,'Final FTE BGBP'!$C25:$BW25)='Final FTE By Prog'!I25</f>
        <v>1</v>
      </c>
      <c r="J25" s="6" t="b">
        <f>SUMIF('Final FTE BGBP'!$C$2:$BW$2,'BP Test'!J$4,'Final FTE BGBP'!$C25:$BW25)='Final FTE By Prog'!J25</f>
        <v>1</v>
      </c>
      <c r="K25" s="6" t="b">
        <f>SUMIF('Final FTE BGBP'!$C$2:$BW$2,'BP Test'!K$4,'Final FTE BGBP'!$C25:$BW25)='Final FTE By Prog'!K25</f>
        <v>1</v>
      </c>
      <c r="L25" s="6" t="b">
        <f>SUMIF('Final FTE BGBP'!$C$2:$BW$2,'BP Test'!L$4,'Final FTE BGBP'!$C25:$BW25)='Final FTE By Prog'!L25</f>
        <v>1</v>
      </c>
      <c r="M25" s="6" t="b">
        <f>'Final FTE BGBP'!BX25='Final FTE By Prog'!M25</f>
        <v>1</v>
      </c>
      <c r="N25" s="6"/>
      <c r="O25" s="6"/>
      <c r="P25" s="6"/>
      <c r="Q25" s="6"/>
    </row>
    <row r="26" spans="1:17" ht="15">
      <c r="A26" s="6">
        <v>22</v>
      </c>
      <c r="B26" s="6" t="s">
        <v>33</v>
      </c>
      <c r="C26" s="6" t="b">
        <f>SUMIF('Final FTE BGBP'!$C$2:$BW$2,'BP Test'!C$4,'Final FTE BGBP'!$C26:$BW26)='Final FTE By Prog'!C26</f>
        <v>1</v>
      </c>
      <c r="D26" s="6" t="b">
        <f>SUMIF('Final FTE BGBP'!$C$2:$BW$2,'BP Test'!D$4,'Final FTE BGBP'!$C26:$BW26)='Final FTE By Prog'!D26</f>
        <v>1</v>
      </c>
      <c r="E26" s="6" t="b">
        <f>SUMIF('Final FTE BGBP'!$C$2:$BW$2,'BP Test'!E$4,'Final FTE BGBP'!$C26:$BW26)='Final FTE By Prog'!E26</f>
        <v>1</v>
      </c>
      <c r="F26" s="6" t="b">
        <f>SUMIF('Final FTE BGBP'!$C$2:$BW$2,'BP Test'!F$4,'Final FTE BGBP'!$C26:$BW26)='Final FTE By Prog'!F26</f>
        <v>1</v>
      </c>
      <c r="G26" s="6" t="b">
        <f>SUMIF('Final FTE BGBP'!$C$2:$BW$2,'BP Test'!G$4,'Final FTE BGBP'!$C26:$BW26)='Final FTE By Prog'!G26</f>
        <v>1</v>
      </c>
      <c r="H26" s="6" t="b">
        <f>SUMIF('Final FTE BGBP'!$C$2:$BW$2,'BP Test'!H$4,'Final FTE BGBP'!$C26:$BW26)='Final FTE By Prog'!H26</f>
        <v>1</v>
      </c>
      <c r="I26" s="6" t="b">
        <f>SUMIF('Final FTE BGBP'!$C$2:$BW$2,'BP Test'!I$4,'Final FTE BGBP'!$C26:$BW26)='Final FTE By Prog'!I26</f>
        <v>1</v>
      </c>
      <c r="J26" s="6" t="b">
        <f>SUMIF('Final FTE BGBP'!$C$2:$BW$2,'BP Test'!J$4,'Final FTE BGBP'!$C26:$BW26)='Final FTE By Prog'!J26</f>
        <v>1</v>
      </c>
      <c r="K26" s="6" t="b">
        <f>SUMIF('Final FTE BGBP'!$C$2:$BW$2,'BP Test'!K$4,'Final FTE BGBP'!$C26:$BW26)='Final FTE By Prog'!K26</f>
        <v>1</v>
      </c>
      <c r="L26" s="6" t="b">
        <f>SUMIF('Final FTE BGBP'!$C$2:$BW$2,'BP Test'!L$4,'Final FTE BGBP'!$C26:$BW26)='Final FTE By Prog'!L26</f>
        <v>1</v>
      </c>
      <c r="M26" s="6" t="b">
        <f>'Final FTE BGBP'!BX26='Final FTE By Prog'!M26</f>
        <v>1</v>
      </c>
      <c r="N26" s="6"/>
      <c r="O26" s="6"/>
      <c r="P26" s="6"/>
      <c r="Q26" s="6"/>
    </row>
    <row r="27" spans="1:17" ht="15">
      <c r="A27" s="6">
        <v>23</v>
      </c>
      <c r="B27" s="6" t="s">
        <v>34</v>
      </c>
      <c r="C27" s="6" t="b">
        <f>SUMIF('Final FTE BGBP'!$C$2:$BW$2,'BP Test'!C$4,'Final FTE BGBP'!$C27:$BW27)='Final FTE By Prog'!C27</f>
        <v>1</v>
      </c>
      <c r="D27" s="6" t="b">
        <f>SUMIF('Final FTE BGBP'!$C$2:$BW$2,'BP Test'!D$4,'Final FTE BGBP'!$C27:$BW27)='Final FTE By Prog'!D27</f>
        <v>1</v>
      </c>
      <c r="E27" s="6" t="b">
        <f>SUMIF('Final FTE BGBP'!$C$2:$BW$2,'BP Test'!E$4,'Final FTE BGBP'!$C27:$BW27)='Final FTE By Prog'!E27</f>
        <v>1</v>
      </c>
      <c r="F27" s="6" t="b">
        <f>SUMIF('Final FTE BGBP'!$C$2:$BW$2,'BP Test'!F$4,'Final FTE BGBP'!$C27:$BW27)='Final FTE By Prog'!F27</f>
        <v>1</v>
      </c>
      <c r="G27" s="6" t="b">
        <f>SUMIF('Final FTE BGBP'!$C$2:$BW$2,'BP Test'!G$4,'Final FTE BGBP'!$C27:$BW27)='Final FTE By Prog'!G27</f>
        <v>1</v>
      </c>
      <c r="H27" s="6" t="b">
        <f>SUMIF('Final FTE BGBP'!$C$2:$BW$2,'BP Test'!H$4,'Final FTE BGBP'!$C27:$BW27)='Final FTE By Prog'!H27</f>
        <v>1</v>
      </c>
      <c r="I27" s="6" t="b">
        <f>SUMIF('Final FTE BGBP'!$C$2:$BW$2,'BP Test'!I$4,'Final FTE BGBP'!$C27:$BW27)='Final FTE By Prog'!I27</f>
        <v>1</v>
      </c>
      <c r="J27" s="6" t="b">
        <f>SUMIF('Final FTE BGBP'!$C$2:$BW$2,'BP Test'!J$4,'Final FTE BGBP'!$C27:$BW27)='Final FTE By Prog'!J27</f>
        <v>1</v>
      </c>
      <c r="K27" s="6" t="b">
        <f>SUMIF('Final FTE BGBP'!$C$2:$BW$2,'BP Test'!K$4,'Final FTE BGBP'!$C27:$BW27)='Final FTE By Prog'!K27</f>
        <v>1</v>
      </c>
      <c r="L27" s="6" t="b">
        <f>SUMIF('Final FTE BGBP'!$C$2:$BW$2,'BP Test'!L$4,'Final FTE BGBP'!$C27:$BW27)='Final FTE By Prog'!L27</f>
        <v>1</v>
      </c>
      <c r="M27" s="6" t="b">
        <f>'Final FTE BGBP'!BX27='Final FTE By Prog'!M27</f>
        <v>1</v>
      </c>
      <c r="N27" s="6"/>
      <c r="O27" s="6"/>
      <c r="P27" s="6"/>
      <c r="Q27" s="6"/>
    </row>
    <row r="28" spans="1:17" ht="15">
      <c r="A28" s="6">
        <v>24</v>
      </c>
      <c r="B28" s="6" t="s">
        <v>35</v>
      </c>
      <c r="C28" s="6" t="b">
        <f>SUMIF('Final FTE BGBP'!$C$2:$BW$2,'BP Test'!C$4,'Final FTE BGBP'!$C28:$BW28)='Final FTE By Prog'!C28</f>
        <v>1</v>
      </c>
      <c r="D28" s="6" t="b">
        <f>SUMIF('Final FTE BGBP'!$C$2:$BW$2,'BP Test'!D$4,'Final FTE BGBP'!$C28:$BW28)='Final FTE By Prog'!D28</f>
        <v>1</v>
      </c>
      <c r="E28" s="6" t="b">
        <f>SUMIF('Final FTE BGBP'!$C$2:$BW$2,'BP Test'!E$4,'Final FTE BGBP'!$C28:$BW28)='Final FTE By Prog'!E28</f>
        <v>1</v>
      </c>
      <c r="F28" s="6" t="b">
        <f>SUMIF('Final FTE BGBP'!$C$2:$BW$2,'BP Test'!F$4,'Final FTE BGBP'!$C28:$BW28)='Final FTE By Prog'!F28</f>
        <v>1</v>
      </c>
      <c r="G28" s="6" t="b">
        <f>SUMIF('Final FTE BGBP'!$C$2:$BW$2,'BP Test'!G$4,'Final FTE BGBP'!$C28:$BW28)='Final FTE By Prog'!G28</f>
        <v>1</v>
      </c>
      <c r="H28" s="6" t="b">
        <f>SUMIF('Final FTE BGBP'!$C$2:$BW$2,'BP Test'!H$4,'Final FTE BGBP'!$C28:$BW28)='Final FTE By Prog'!H28</f>
        <v>1</v>
      </c>
      <c r="I28" s="6" t="b">
        <f>SUMIF('Final FTE BGBP'!$C$2:$BW$2,'BP Test'!I$4,'Final FTE BGBP'!$C28:$BW28)='Final FTE By Prog'!I28</f>
        <v>1</v>
      </c>
      <c r="J28" s="6" t="b">
        <f>SUMIF('Final FTE BGBP'!$C$2:$BW$2,'BP Test'!J$4,'Final FTE BGBP'!$C28:$BW28)='Final FTE By Prog'!J28</f>
        <v>1</v>
      </c>
      <c r="K28" s="6" t="b">
        <f>SUMIF('Final FTE BGBP'!$C$2:$BW$2,'BP Test'!K$4,'Final FTE BGBP'!$C28:$BW28)='Final FTE By Prog'!K28</f>
        <v>1</v>
      </c>
      <c r="L28" s="6" t="b">
        <f>SUMIF('Final FTE BGBP'!$C$2:$BW$2,'BP Test'!L$4,'Final FTE BGBP'!$C28:$BW28)='Final FTE By Prog'!L28</f>
        <v>1</v>
      </c>
      <c r="M28" s="6" t="b">
        <f>'Final FTE BGBP'!BX28='Final FTE By Prog'!M28</f>
        <v>1</v>
      </c>
      <c r="N28" s="6"/>
      <c r="O28" s="6"/>
      <c r="P28" s="6"/>
      <c r="Q28" s="6"/>
    </row>
    <row r="29" spans="1:17" ht="15">
      <c r="A29" s="6">
        <v>25</v>
      </c>
      <c r="B29" s="6" t="s">
        <v>36</v>
      </c>
      <c r="C29" s="6" t="b">
        <f>SUMIF('Final FTE BGBP'!$C$2:$BW$2,'BP Test'!C$4,'Final FTE BGBP'!$C29:$BW29)='Final FTE By Prog'!C29</f>
        <v>1</v>
      </c>
      <c r="D29" s="6" t="b">
        <f>SUMIF('Final FTE BGBP'!$C$2:$BW$2,'BP Test'!D$4,'Final FTE BGBP'!$C29:$BW29)='Final FTE By Prog'!D29</f>
        <v>1</v>
      </c>
      <c r="E29" s="6" t="b">
        <f>SUMIF('Final FTE BGBP'!$C$2:$BW$2,'BP Test'!E$4,'Final FTE BGBP'!$C29:$BW29)='Final FTE By Prog'!E29</f>
        <v>1</v>
      </c>
      <c r="F29" s="6" t="b">
        <f>SUMIF('Final FTE BGBP'!$C$2:$BW$2,'BP Test'!F$4,'Final FTE BGBP'!$C29:$BW29)='Final FTE By Prog'!F29</f>
        <v>1</v>
      </c>
      <c r="G29" s="6" t="b">
        <f>SUMIF('Final FTE BGBP'!$C$2:$BW$2,'BP Test'!G$4,'Final FTE BGBP'!$C29:$BW29)='Final FTE By Prog'!G29</f>
        <v>1</v>
      </c>
      <c r="H29" s="6" t="b">
        <f>SUMIF('Final FTE BGBP'!$C$2:$BW$2,'BP Test'!H$4,'Final FTE BGBP'!$C29:$BW29)='Final FTE By Prog'!H29</f>
        <v>1</v>
      </c>
      <c r="I29" s="6" t="b">
        <f>SUMIF('Final FTE BGBP'!$C$2:$BW$2,'BP Test'!I$4,'Final FTE BGBP'!$C29:$BW29)='Final FTE By Prog'!I29</f>
        <v>1</v>
      </c>
      <c r="J29" s="6" t="b">
        <f>SUMIF('Final FTE BGBP'!$C$2:$BW$2,'BP Test'!J$4,'Final FTE BGBP'!$C29:$BW29)='Final FTE By Prog'!J29</f>
        <v>1</v>
      </c>
      <c r="K29" s="6" t="b">
        <f>SUMIF('Final FTE BGBP'!$C$2:$BW$2,'BP Test'!K$4,'Final FTE BGBP'!$C29:$BW29)='Final FTE By Prog'!K29</f>
        <v>1</v>
      </c>
      <c r="L29" s="6" t="b">
        <f>SUMIF('Final FTE BGBP'!$C$2:$BW$2,'BP Test'!L$4,'Final FTE BGBP'!$C29:$BW29)='Final FTE By Prog'!L29</f>
        <v>1</v>
      </c>
      <c r="M29" s="6" t="b">
        <f>'Final FTE BGBP'!BX29='Final FTE By Prog'!M29</f>
        <v>1</v>
      </c>
      <c r="N29" s="6"/>
      <c r="O29" s="6"/>
      <c r="P29" s="6"/>
      <c r="Q29" s="6"/>
    </row>
    <row r="30" spans="1:17" ht="15">
      <c r="A30" s="6">
        <v>26</v>
      </c>
      <c r="B30" s="6" t="s">
        <v>37</v>
      </c>
      <c r="C30" s="6" t="b">
        <f>SUMIF('Final FTE BGBP'!$C$2:$BW$2,'BP Test'!C$4,'Final FTE BGBP'!$C30:$BW30)='Final FTE By Prog'!C30</f>
        <v>1</v>
      </c>
      <c r="D30" s="6" t="b">
        <f>SUMIF('Final FTE BGBP'!$C$2:$BW$2,'BP Test'!D$4,'Final FTE BGBP'!$C30:$BW30)='Final FTE By Prog'!D30</f>
        <v>1</v>
      </c>
      <c r="E30" s="6" t="b">
        <f>SUMIF('Final FTE BGBP'!$C$2:$BW$2,'BP Test'!E$4,'Final FTE BGBP'!$C30:$BW30)='Final FTE By Prog'!E30</f>
        <v>1</v>
      </c>
      <c r="F30" s="6" t="b">
        <f>SUMIF('Final FTE BGBP'!$C$2:$BW$2,'BP Test'!F$4,'Final FTE BGBP'!$C30:$BW30)='Final FTE By Prog'!F30</f>
        <v>1</v>
      </c>
      <c r="G30" s="6" t="b">
        <f>SUMIF('Final FTE BGBP'!$C$2:$BW$2,'BP Test'!G$4,'Final FTE BGBP'!$C30:$BW30)='Final FTE By Prog'!G30</f>
        <v>1</v>
      </c>
      <c r="H30" s="6" t="b">
        <f>SUMIF('Final FTE BGBP'!$C$2:$BW$2,'BP Test'!H$4,'Final FTE BGBP'!$C30:$BW30)='Final FTE By Prog'!H30</f>
        <v>1</v>
      </c>
      <c r="I30" s="6" t="b">
        <f>SUMIF('Final FTE BGBP'!$C$2:$BW$2,'BP Test'!I$4,'Final FTE BGBP'!$C30:$BW30)='Final FTE By Prog'!I30</f>
        <v>1</v>
      </c>
      <c r="J30" s="6" t="b">
        <f>SUMIF('Final FTE BGBP'!$C$2:$BW$2,'BP Test'!J$4,'Final FTE BGBP'!$C30:$BW30)='Final FTE By Prog'!J30</f>
        <v>1</v>
      </c>
      <c r="K30" s="6" t="b">
        <f>SUMIF('Final FTE BGBP'!$C$2:$BW$2,'BP Test'!K$4,'Final FTE BGBP'!$C30:$BW30)='Final FTE By Prog'!K30</f>
        <v>1</v>
      </c>
      <c r="L30" s="6" t="b">
        <f>SUMIF('Final FTE BGBP'!$C$2:$BW$2,'BP Test'!L$4,'Final FTE BGBP'!$C30:$BW30)='Final FTE By Prog'!L30</f>
        <v>1</v>
      </c>
      <c r="M30" s="6" t="b">
        <f>'Final FTE BGBP'!BX30='Final FTE By Prog'!M30</f>
        <v>1</v>
      </c>
      <c r="N30" s="6"/>
      <c r="O30" s="6"/>
      <c r="P30" s="6"/>
      <c r="Q30" s="6"/>
    </row>
    <row r="31" spans="1:17" ht="15">
      <c r="A31" s="6">
        <v>27</v>
      </c>
      <c r="B31" s="6" t="s">
        <v>38</v>
      </c>
      <c r="C31" s="6" t="b">
        <f>SUMIF('Final FTE BGBP'!$C$2:$BW$2,'BP Test'!C$4,'Final FTE BGBP'!$C31:$BW31)='Final FTE By Prog'!C31</f>
        <v>1</v>
      </c>
      <c r="D31" s="6" t="b">
        <f>SUMIF('Final FTE BGBP'!$C$2:$BW$2,'BP Test'!D$4,'Final FTE BGBP'!$C31:$BW31)='Final FTE By Prog'!D31</f>
        <v>1</v>
      </c>
      <c r="E31" s="6" t="b">
        <f>SUMIF('Final FTE BGBP'!$C$2:$BW$2,'BP Test'!E$4,'Final FTE BGBP'!$C31:$BW31)='Final FTE By Prog'!E31</f>
        <v>1</v>
      </c>
      <c r="F31" s="6" t="b">
        <f>SUMIF('Final FTE BGBP'!$C$2:$BW$2,'BP Test'!F$4,'Final FTE BGBP'!$C31:$BW31)='Final FTE By Prog'!F31</f>
        <v>1</v>
      </c>
      <c r="G31" s="6" t="b">
        <f>SUMIF('Final FTE BGBP'!$C$2:$BW$2,'BP Test'!G$4,'Final FTE BGBP'!$C31:$BW31)='Final FTE By Prog'!G31</f>
        <v>1</v>
      </c>
      <c r="H31" s="6" t="b">
        <f>SUMIF('Final FTE BGBP'!$C$2:$BW$2,'BP Test'!H$4,'Final FTE BGBP'!$C31:$BW31)='Final FTE By Prog'!H31</f>
        <v>1</v>
      </c>
      <c r="I31" s="6" t="b">
        <f>SUMIF('Final FTE BGBP'!$C$2:$BW$2,'BP Test'!I$4,'Final FTE BGBP'!$C31:$BW31)='Final FTE By Prog'!I31</f>
        <v>1</v>
      </c>
      <c r="J31" s="6" t="b">
        <f>SUMIF('Final FTE BGBP'!$C$2:$BW$2,'BP Test'!J$4,'Final FTE BGBP'!$C31:$BW31)='Final FTE By Prog'!J31</f>
        <v>1</v>
      </c>
      <c r="K31" s="6" t="b">
        <f>SUMIF('Final FTE BGBP'!$C$2:$BW$2,'BP Test'!K$4,'Final FTE BGBP'!$C31:$BW31)='Final FTE By Prog'!K31</f>
        <v>1</v>
      </c>
      <c r="L31" s="6" t="b">
        <f>SUMIF('Final FTE BGBP'!$C$2:$BW$2,'BP Test'!L$4,'Final FTE BGBP'!$C31:$BW31)='Final FTE By Prog'!L31</f>
        <v>1</v>
      </c>
      <c r="M31" s="6" t="b">
        <f>'Final FTE BGBP'!BX31='Final FTE By Prog'!M31</f>
        <v>1</v>
      </c>
      <c r="N31" s="6"/>
      <c r="O31" s="6"/>
      <c r="P31" s="6"/>
      <c r="Q31" s="6"/>
    </row>
    <row r="32" spans="1:17" ht="15">
      <c r="A32" s="6">
        <v>28</v>
      </c>
      <c r="B32" s="6" t="s">
        <v>39</v>
      </c>
      <c r="C32" s="6" t="b">
        <f>SUMIF('Final FTE BGBP'!$C$2:$BW$2,'BP Test'!C$4,'Final FTE BGBP'!$C32:$BW32)='Final FTE By Prog'!C32</f>
        <v>1</v>
      </c>
      <c r="D32" s="6" t="b">
        <f>SUMIF('Final FTE BGBP'!$C$2:$BW$2,'BP Test'!D$4,'Final FTE BGBP'!$C32:$BW32)='Final FTE By Prog'!D32</f>
        <v>1</v>
      </c>
      <c r="E32" s="6" t="b">
        <f>SUMIF('Final FTE BGBP'!$C$2:$BW$2,'BP Test'!E$4,'Final FTE BGBP'!$C32:$BW32)='Final FTE By Prog'!E32</f>
        <v>1</v>
      </c>
      <c r="F32" s="6" t="b">
        <f>SUMIF('Final FTE BGBP'!$C$2:$BW$2,'BP Test'!F$4,'Final FTE BGBP'!$C32:$BW32)='Final FTE By Prog'!F32</f>
        <v>1</v>
      </c>
      <c r="G32" s="6" t="b">
        <f>SUMIF('Final FTE BGBP'!$C$2:$BW$2,'BP Test'!G$4,'Final FTE BGBP'!$C32:$BW32)='Final FTE By Prog'!G32</f>
        <v>1</v>
      </c>
      <c r="H32" s="6" t="b">
        <f>SUMIF('Final FTE BGBP'!$C$2:$BW$2,'BP Test'!H$4,'Final FTE BGBP'!$C32:$BW32)='Final FTE By Prog'!H32</f>
        <v>1</v>
      </c>
      <c r="I32" s="6" t="b">
        <f>SUMIF('Final FTE BGBP'!$C$2:$BW$2,'BP Test'!I$4,'Final FTE BGBP'!$C32:$BW32)='Final FTE By Prog'!I32</f>
        <v>1</v>
      </c>
      <c r="J32" s="6" t="b">
        <f>SUMIF('Final FTE BGBP'!$C$2:$BW$2,'BP Test'!J$4,'Final FTE BGBP'!$C32:$BW32)='Final FTE By Prog'!J32</f>
        <v>1</v>
      </c>
      <c r="K32" s="6" t="b">
        <f>SUMIF('Final FTE BGBP'!$C$2:$BW$2,'BP Test'!K$4,'Final FTE BGBP'!$C32:$BW32)='Final FTE By Prog'!K32</f>
        <v>1</v>
      </c>
      <c r="L32" s="6" t="b">
        <f>SUMIF('Final FTE BGBP'!$C$2:$BW$2,'BP Test'!L$4,'Final FTE BGBP'!$C32:$BW32)='Final FTE By Prog'!L32</f>
        <v>1</v>
      </c>
      <c r="M32" s="6" t="b">
        <f>'Final FTE BGBP'!BX32='Final FTE By Prog'!M32</f>
        <v>1</v>
      </c>
      <c r="N32" s="6"/>
      <c r="O32" s="6"/>
      <c r="P32" s="6"/>
      <c r="Q32" s="6"/>
    </row>
    <row r="33" spans="1:17" ht="15">
      <c r="A33" s="6">
        <v>29</v>
      </c>
      <c r="B33" s="6" t="s">
        <v>40</v>
      </c>
      <c r="C33" s="6" t="b">
        <f>SUMIF('Final FTE BGBP'!$C$2:$BW$2,'BP Test'!C$4,'Final FTE BGBP'!$C33:$BW33)='Final FTE By Prog'!C33</f>
        <v>1</v>
      </c>
      <c r="D33" s="6" t="b">
        <f>SUMIF('Final FTE BGBP'!$C$2:$BW$2,'BP Test'!D$4,'Final FTE BGBP'!$C33:$BW33)='Final FTE By Prog'!D33</f>
        <v>1</v>
      </c>
      <c r="E33" s="6" t="b">
        <f>SUMIF('Final FTE BGBP'!$C$2:$BW$2,'BP Test'!E$4,'Final FTE BGBP'!$C33:$BW33)='Final FTE By Prog'!E33</f>
        <v>1</v>
      </c>
      <c r="F33" s="6" t="b">
        <f>SUMIF('Final FTE BGBP'!$C$2:$BW$2,'BP Test'!F$4,'Final FTE BGBP'!$C33:$BW33)='Final FTE By Prog'!F33</f>
        <v>1</v>
      </c>
      <c r="G33" s="6" t="b">
        <f>SUMIF('Final FTE BGBP'!$C$2:$BW$2,'BP Test'!G$4,'Final FTE BGBP'!$C33:$BW33)='Final FTE By Prog'!G33</f>
        <v>1</v>
      </c>
      <c r="H33" s="6" t="b">
        <f>SUMIF('Final FTE BGBP'!$C$2:$BW$2,'BP Test'!H$4,'Final FTE BGBP'!$C33:$BW33)='Final FTE By Prog'!H33</f>
        <v>1</v>
      </c>
      <c r="I33" s="6" t="b">
        <f>SUMIF('Final FTE BGBP'!$C$2:$BW$2,'BP Test'!I$4,'Final FTE BGBP'!$C33:$BW33)='Final FTE By Prog'!I33</f>
        <v>1</v>
      </c>
      <c r="J33" s="6" t="b">
        <f>SUMIF('Final FTE BGBP'!$C$2:$BW$2,'BP Test'!J$4,'Final FTE BGBP'!$C33:$BW33)='Final FTE By Prog'!J33</f>
        <v>1</v>
      </c>
      <c r="K33" s="6" t="b">
        <f>SUMIF('Final FTE BGBP'!$C$2:$BW$2,'BP Test'!K$4,'Final FTE BGBP'!$C33:$BW33)='Final FTE By Prog'!K33</f>
        <v>1</v>
      </c>
      <c r="L33" s="6" t="b">
        <f>SUMIF('Final FTE BGBP'!$C$2:$BW$2,'BP Test'!L$4,'Final FTE BGBP'!$C33:$BW33)='Final FTE By Prog'!L33</f>
        <v>1</v>
      </c>
      <c r="M33" s="6" t="b">
        <f>'Final FTE BGBP'!BX33='Final FTE By Prog'!M33</f>
        <v>1</v>
      </c>
      <c r="N33" s="6"/>
      <c r="O33" s="6"/>
      <c r="P33" s="6"/>
      <c r="Q33" s="6"/>
    </row>
    <row r="34" spans="1:17" ht="15">
      <c r="A34" s="6">
        <v>30</v>
      </c>
      <c r="B34" s="6" t="s">
        <v>41</v>
      </c>
      <c r="C34" s="6" t="b">
        <f>SUMIF('Final FTE BGBP'!$C$2:$BW$2,'BP Test'!C$4,'Final FTE BGBP'!$C34:$BW34)='Final FTE By Prog'!C34</f>
        <v>1</v>
      </c>
      <c r="D34" s="6" t="b">
        <f>SUMIF('Final FTE BGBP'!$C$2:$BW$2,'BP Test'!D$4,'Final FTE BGBP'!$C34:$BW34)='Final FTE By Prog'!D34</f>
        <v>1</v>
      </c>
      <c r="E34" s="6" t="b">
        <f>SUMIF('Final FTE BGBP'!$C$2:$BW$2,'BP Test'!E$4,'Final FTE BGBP'!$C34:$BW34)='Final FTE By Prog'!E34</f>
        <v>1</v>
      </c>
      <c r="F34" s="6" t="b">
        <f>SUMIF('Final FTE BGBP'!$C$2:$BW$2,'BP Test'!F$4,'Final FTE BGBP'!$C34:$BW34)='Final FTE By Prog'!F34</f>
        <v>1</v>
      </c>
      <c r="G34" s="6" t="b">
        <f>SUMIF('Final FTE BGBP'!$C$2:$BW$2,'BP Test'!G$4,'Final FTE BGBP'!$C34:$BW34)='Final FTE By Prog'!G34</f>
        <v>1</v>
      </c>
      <c r="H34" s="6" t="b">
        <f>SUMIF('Final FTE BGBP'!$C$2:$BW$2,'BP Test'!H$4,'Final FTE BGBP'!$C34:$BW34)='Final FTE By Prog'!H34</f>
        <v>1</v>
      </c>
      <c r="I34" s="6" t="b">
        <f>SUMIF('Final FTE BGBP'!$C$2:$BW$2,'BP Test'!I$4,'Final FTE BGBP'!$C34:$BW34)='Final FTE By Prog'!I34</f>
        <v>1</v>
      </c>
      <c r="J34" s="6" t="b">
        <f>SUMIF('Final FTE BGBP'!$C$2:$BW$2,'BP Test'!J$4,'Final FTE BGBP'!$C34:$BW34)='Final FTE By Prog'!J34</f>
        <v>1</v>
      </c>
      <c r="K34" s="6" t="b">
        <f>SUMIF('Final FTE BGBP'!$C$2:$BW$2,'BP Test'!K$4,'Final FTE BGBP'!$C34:$BW34)='Final FTE By Prog'!K34</f>
        <v>1</v>
      </c>
      <c r="L34" s="6" t="b">
        <f>SUMIF('Final FTE BGBP'!$C$2:$BW$2,'BP Test'!L$4,'Final FTE BGBP'!$C34:$BW34)='Final FTE By Prog'!L34</f>
        <v>1</v>
      </c>
      <c r="M34" s="6" t="b">
        <f>'Final FTE BGBP'!BX34='Final FTE By Prog'!M34</f>
        <v>1</v>
      </c>
      <c r="N34" s="6"/>
      <c r="O34" s="6"/>
      <c r="P34" s="6"/>
      <c r="Q34" s="6"/>
    </row>
    <row r="35" spans="1:17" ht="15">
      <c r="A35" s="6">
        <v>31</v>
      </c>
      <c r="B35" s="6" t="s">
        <v>42</v>
      </c>
      <c r="C35" s="6" t="b">
        <f>SUMIF('Final FTE BGBP'!$C$2:$BW$2,'BP Test'!C$4,'Final FTE BGBP'!$C35:$BW35)='Final FTE By Prog'!C35</f>
        <v>1</v>
      </c>
      <c r="D35" s="6" t="b">
        <f>SUMIF('Final FTE BGBP'!$C$2:$BW$2,'BP Test'!D$4,'Final FTE BGBP'!$C35:$BW35)='Final FTE By Prog'!D35</f>
        <v>1</v>
      </c>
      <c r="E35" s="6" t="b">
        <f>SUMIF('Final FTE BGBP'!$C$2:$BW$2,'BP Test'!E$4,'Final FTE BGBP'!$C35:$BW35)='Final FTE By Prog'!E35</f>
        <v>1</v>
      </c>
      <c r="F35" s="6" t="b">
        <f>SUMIF('Final FTE BGBP'!$C$2:$BW$2,'BP Test'!F$4,'Final FTE BGBP'!$C35:$BW35)='Final FTE By Prog'!F35</f>
        <v>1</v>
      </c>
      <c r="G35" s="6" t="b">
        <f>SUMIF('Final FTE BGBP'!$C$2:$BW$2,'BP Test'!G$4,'Final FTE BGBP'!$C35:$BW35)='Final FTE By Prog'!G35</f>
        <v>1</v>
      </c>
      <c r="H35" s="6" t="b">
        <f>SUMIF('Final FTE BGBP'!$C$2:$BW$2,'BP Test'!H$4,'Final FTE BGBP'!$C35:$BW35)='Final FTE By Prog'!H35</f>
        <v>1</v>
      </c>
      <c r="I35" s="6" t="b">
        <f>SUMIF('Final FTE BGBP'!$C$2:$BW$2,'BP Test'!I$4,'Final FTE BGBP'!$C35:$BW35)='Final FTE By Prog'!I35</f>
        <v>1</v>
      </c>
      <c r="J35" s="6" t="b">
        <f>SUMIF('Final FTE BGBP'!$C$2:$BW$2,'BP Test'!J$4,'Final FTE BGBP'!$C35:$BW35)='Final FTE By Prog'!J35</f>
        <v>1</v>
      </c>
      <c r="K35" s="6" t="b">
        <f>SUMIF('Final FTE BGBP'!$C$2:$BW$2,'BP Test'!K$4,'Final FTE BGBP'!$C35:$BW35)='Final FTE By Prog'!K35</f>
        <v>1</v>
      </c>
      <c r="L35" s="6" t="b">
        <f>SUMIF('Final FTE BGBP'!$C$2:$BW$2,'BP Test'!L$4,'Final FTE BGBP'!$C35:$BW35)='Final FTE By Prog'!L35</f>
        <v>1</v>
      </c>
      <c r="M35" s="6" t="b">
        <f>'Final FTE BGBP'!BX35='Final FTE By Prog'!M35</f>
        <v>1</v>
      </c>
      <c r="N35" s="6"/>
      <c r="O35" s="6"/>
      <c r="P35" s="6"/>
      <c r="Q35" s="6"/>
    </row>
    <row r="36" spans="1:17" ht="15">
      <c r="A36" s="6">
        <v>32</v>
      </c>
      <c r="B36" s="6" t="s">
        <v>43</v>
      </c>
      <c r="C36" s="6" t="b">
        <f>SUMIF('Final FTE BGBP'!$C$2:$BW$2,'BP Test'!C$4,'Final FTE BGBP'!$C36:$BW36)='Final FTE By Prog'!C36</f>
        <v>1</v>
      </c>
      <c r="D36" s="6" t="b">
        <f>SUMIF('Final FTE BGBP'!$C$2:$BW$2,'BP Test'!D$4,'Final FTE BGBP'!$C36:$BW36)='Final FTE By Prog'!D36</f>
        <v>1</v>
      </c>
      <c r="E36" s="6" t="b">
        <f>SUMIF('Final FTE BGBP'!$C$2:$BW$2,'BP Test'!E$4,'Final FTE BGBP'!$C36:$BW36)='Final FTE By Prog'!E36</f>
        <v>1</v>
      </c>
      <c r="F36" s="6" t="b">
        <f>SUMIF('Final FTE BGBP'!$C$2:$BW$2,'BP Test'!F$4,'Final FTE BGBP'!$C36:$BW36)='Final FTE By Prog'!F36</f>
        <v>1</v>
      </c>
      <c r="G36" s="6" t="b">
        <f>SUMIF('Final FTE BGBP'!$C$2:$BW$2,'BP Test'!G$4,'Final FTE BGBP'!$C36:$BW36)='Final FTE By Prog'!G36</f>
        <v>1</v>
      </c>
      <c r="H36" s="6" t="b">
        <f>SUMIF('Final FTE BGBP'!$C$2:$BW$2,'BP Test'!H$4,'Final FTE BGBP'!$C36:$BW36)='Final FTE By Prog'!H36</f>
        <v>1</v>
      </c>
      <c r="I36" s="6" t="b">
        <f>SUMIF('Final FTE BGBP'!$C$2:$BW$2,'BP Test'!I$4,'Final FTE BGBP'!$C36:$BW36)='Final FTE By Prog'!I36</f>
        <v>1</v>
      </c>
      <c r="J36" s="6" t="b">
        <f>SUMIF('Final FTE BGBP'!$C$2:$BW$2,'BP Test'!J$4,'Final FTE BGBP'!$C36:$BW36)='Final FTE By Prog'!J36</f>
        <v>1</v>
      </c>
      <c r="K36" s="6" t="b">
        <f>SUMIF('Final FTE BGBP'!$C$2:$BW$2,'BP Test'!K$4,'Final FTE BGBP'!$C36:$BW36)='Final FTE By Prog'!K36</f>
        <v>1</v>
      </c>
      <c r="L36" s="6" t="b">
        <f>SUMIF('Final FTE BGBP'!$C$2:$BW$2,'BP Test'!L$4,'Final FTE BGBP'!$C36:$BW36)='Final FTE By Prog'!L36</f>
        <v>1</v>
      </c>
      <c r="M36" s="6" t="b">
        <f>'Final FTE BGBP'!BX36='Final FTE By Prog'!M36</f>
        <v>1</v>
      </c>
      <c r="N36" s="6"/>
      <c r="O36" s="6"/>
      <c r="P36" s="6"/>
      <c r="Q36" s="6"/>
    </row>
    <row r="37" spans="1:17" ht="15">
      <c r="A37" s="6">
        <v>33</v>
      </c>
      <c r="B37" s="6" t="s">
        <v>44</v>
      </c>
      <c r="C37" s="6" t="b">
        <f>SUMIF('Final FTE BGBP'!$C$2:$BW$2,'BP Test'!C$4,'Final FTE BGBP'!$C37:$BW37)='Final FTE By Prog'!C37</f>
        <v>1</v>
      </c>
      <c r="D37" s="6" t="b">
        <f>SUMIF('Final FTE BGBP'!$C$2:$BW$2,'BP Test'!D$4,'Final FTE BGBP'!$C37:$BW37)='Final FTE By Prog'!D37</f>
        <v>1</v>
      </c>
      <c r="E37" s="6" t="b">
        <f>SUMIF('Final FTE BGBP'!$C$2:$BW$2,'BP Test'!E$4,'Final FTE BGBP'!$C37:$BW37)='Final FTE By Prog'!E37</f>
        <v>1</v>
      </c>
      <c r="F37" s="6" t="b">
        <f>SUMIF('Final FTE BGBP'!$C$2:$BW$2,'BP Test'!F$4,'Final FTE BGBP'!$C37:$BW37)='Final FTE By Prog'!F37</f>
        <v>1</v>
      </c>
      <c r="G37" s="6" t="b">
        <f>SUMIF('Final FTE BGBP'!$C$2:$BW$2,'BP Test'!G$4,'Final FTE BGBP'!$C37:$BW37)='Final FTE By Prog'!G37</f>
        <v>1</v>
      </c>
      <c r="H37" s="6" t="b">
        <f>SUMIF('Final FTE BGBP'!$C$2:$BW$2,'BP Test'!H$4,'Final FTE BGBP'!$C37:$BW37)='Final FTE By Prog'!H37</f>
        <v>1</v>
      </c>
      <c r="I37" s="6" t="b">
        <f>SUMIF('Final FTE BGBP'!$C$2:$BW$2,'BP Test'!I$4,'Final FTE BGBP'!$C37:$BW37)='Final FTE By Prog'!I37</f>
        <v>1</v>
      </c>
      <c r="J37" s="6" t="b">
        <f>SUMIF('Final FTE BGBP'!$C$2:$BW$2,'BP Test'!J$4,'Final FTE BGBP'!$C37:$BW37)='Final FTE By Prog'!J37</f>
        <v>1</v>
      </c>
      <c r="K37" s="6" t="b">
        <f>SUMIF('Final FTE BGBP'!$C$2:$BW$2,'BP Test'!K$4,'Final FTE BGBP'!$C37:$BW37)='Final FTE By Prog'!K37</f>
        <v>1</v>
      </c>
      <c r="L37" s="6" t="b">
        <f>SUMIF('Final FTE BGBP'!$C$2:$BW$2,'BP Test'!L$4,'Final FTE BGBP'!$C37:$BW37)='Final FTE By Prog'!L37</f>
        <v>1</v>
      </c>
      <c r="M37" s="6" t="b">
        <f>'Final FTE BGBP'!BX37='Final FTE By Prog'!M37</f>
        <v>1</v>
      </c>
      <c r="N37" s="6"/>
      <c r="O37" s="6"/>
      <c r="P37" s="6"/>
      <c r="Q37" s="6"/>
    </row>
    <row r="38" spans="1:17" ht="15">
      <c r="A38" s="6">
        <v>34</v>
      </c>
      <c r="B38" s="6" t="s">
        <v>45</v>
      </c>
      <c r="C38" s="6" t="b">
        <f>SUMIF('Final FTE BGBP'!$C$2:$BW$2,'BP Test'!C$4,'Final FTE BGBP'!$C38:$BW38)='Final FTE By Prog'!C38</f>
        <v>1</v>
      </c>
      <c r="D38" s="6" t="b">
        <f>SUMIF('Final FTE BGBP'!$C$2:$BW$2,'BP Test'!D$4,'Final FTE BGBP'!$C38:$BW38)='Final FTE By Prog'!D38</f>
        <v>1</v>
      </c>
      <c r="E38" s="6" t="b">
        <f>SUMIF('Final FTE BGBP'!$C$2:$BW$2,'BP Test'!E$4,'Final FTE BGBP'!$C38:$BW38)='Final FTE By Prog'!E38</f>
        <v>1</v>
      </c>
      <c r="F38" s="6" t="b">
        <f>SUMIF('Final FTE BGBP'!$C$2:$BW$2,'BP Test'!F$4,'Final FTE BGBP'!$C38:$BW38)='Final FTE By Prog'!F38</f>
        <v>1</v>
      </c>
      <c r="G38" s="6" t="b">
        <f>SUMIF('Final FTE BGBP'!$C$2:$BW$2,'BP Test'!G$4,'Final FTE BGBP'!$C38:$BW38)='Final FTE By Prog'!G38</f>
        <v>1</v>
      </c>
      <c r="H38" s="6" t="b">
        <f>SUMIF('Final FTE BGBP'!$C$2:$BW$2,'BP Test'!H$4,'Final FTE BGBP'!$C38:$BW38)='Final FTE By Prog'!H38</f>
        <v>1</v>
      </c>
      <c r="I38" s="6" t="b">
        <f>SUMIF('Final FTE BGBP'!$C$2:$BW$2,'BP Test'!I$4,'Final FTE BGBP'!$C38:$BW38)='Final FTE By Prog'!I38</f>
        <v>1</v>
      </c>
      <c r="J38" s="6" t="b">
        <f>SUMIF('Final FTE BGBP'!$C$2:$BW$2,'BP Test'!J$4,'Final FTE BGBP'!$C38:$BW38)='Final FTE By Prog'!J38</f>
        <v>1</v>
      </c>
      <c r="K38" s="6" t="b">
        <f>SUMIF('Final FTE BGBP'!$C$2:$BW$2,'BP Test'!K$4,'Final FTE BGBP'!$C38:$BW38)='Final FTE By Prog'!K38</f>
        <v>1</v>
      </c>
      <c r="L38" s="6" t="b">
        <f>SUMIF('Final FTE BGBP'!$C$2:$BW$2,'BP Test'!L$4,'Final FTE BGBP'!$C38:$BW38)='Final FTE By Prog'!L38</f>
        <v>1</v>
      </c>
      <c r="M38" s="6" t="b">
        <f>'Final FTE BGBP'!BX38='Final FTE By Prog'!M38</f>
        <v>1</v>
      </c>
      <c r="N38" s="6"/>
      <c r="O38" s="6"/>
      <c r="P38" s="6"/>
      <c r="Q38" s="6"/>
    </row>
    <row r="39" spans="1:17" ht="15">
      <c r="A39" s="6">
        <v>35</v>
      </c>
      <c r="B39" s="6" t="s">
        <v>46</v>
      </c>
      <c r="C39" s="6" t="b">
        <f>SUMIF('Final FTE BGBP'!$C$2:$BW$2,'BP Test'!C$4,'Final FTE BGBP'!$C39:$BW39)='Final FTE By Prog'!C39</f>
        <v>1</v>
      </c>
      <c r="D39" s="6" t="b">
        <f>SUMIF('Final FTE BGBP'!$C$2:$BW$2,'BP Test'!D$4,'Final FTE BGBP'!$C39:$BW39)='Final FTE By Prog'!D39</f>
        <v>1</v>
      </c>
      <c r="E39" s="6" t="b">
        <f>SUMIF('Final FTE BGBP'!$C$2:$BW$2,'BP Test'!E$4,'Final FTE BGBP'!$C39:$BW39)='Final FTE By Prog'!E39</f>
        <v>1</v>
      </c>
      <c r="F39" s="6" t="b">
        <f>SUMIF('Final FTE BGBP'!$C$2:$BW$2,'BP Test'!F$4,'Final FTE BGBP'!$C39:$BW39)='Final FTE By Prog'!F39</f>
        <v>1</v>
      </c>
      <c r="G39" s="6" t="b">
        <f>SUMIF('Final FTE BGBP'!$C$2:$BW$2,'BP Test'!G$4,'Final FTE BGBP'!$C39:$BW39)='Final FTE By Prog'!G39</f>
        <v>1</v>
      </c>
      <c r="H39" s="6" t="b">
        <f>SUMIF('Final FTE BGBP'!$C$2:$BW$2,'BP Test'!H$4,'Final FTE BGBP'!$C39:$BW39)='Final FTE By Prog'!H39</f>
        <v>1</v>
      </c>
      <c r="I39" s="6" t="b">
        <f>SUMIF('Final FTE BGBP'!$C$2:$BW$2,'BP Test'!I$4,'Final FTE BGBP'!$C39:$BW39)='Final FTE By Prog'!I39</f>
        <v>1</v>
      </c>
      <c r="J39" s="6" t="b">
        <f>SUMIF('Final FTE BGBP'!$C$2:$BW$2,'BP Test'!J$4,'Final FTE BGBP'!$C39:$BW39)='Final FTE By Prog'!J39</f>
        <v>1</v>
      </c>
      <c r="K39" s="6" t="b">
        <f>SUMIF('Final FTE BGBP'!$C$2:$BW$2,'BP Test'!K$4,'Final FTE BGBP'!$C39:$BW39)='Final FTE By Prog'!K39</f>
        <v>1</v>
      </c>
      <c r="L39" s="6" t="b">
        <f>SUMIF('Final FTE BGBP'!$C$2:$BW$2,'BP Test'!L$4,'Final FTE BGBP'!$C39:$BW39)='Final FTE By Prog'!L39</f>
        <v>1</v>
      </c>
      <c r="M39" s="6" t="b">
        <f>'Final FTE BGBP'!BX39='Final FTE By Prog'!M39</f>
        <v>1</v>
      </c>
      <c r="N39" s="6"/>
      <c r="O39" s="6"/>
      <c r="P39" s="6"/>
      <c r="Q39" s="6"/>
    </row>
    <row r="40" spans="1:17" ht="15">
      <c r="A40" s="6">
        <v>36</v>
      </c>
      <c r="B40" s="6" t="s">
        <v>47</v>
      </c>
      <c r="C40" s="6" t="b">
        <f>SUMIF('Final FTE BGBP'!$C$2:$BW$2,'BP Test'!C$4,'Final FTE BGBP'!$C40:$BW40)='Final FTE By Prog'!C40</f>
        <v>1</v>
      </c>
      <c r="D40" s="6" t="b">
        <f>SUMIF('Final FTE BGBP'!$C$2:$BW$2,'BP Test'!D$4,'Final FTE BGBP'!$C40:$BW40)='Final FTE By Prog'!D40</f>
        <v>1</v>
      </c>
      <c r="E40" s="6" t="b">
        <f>SUMIF('Final FTE BGBP'!$C$2:$BW$2,'BP Test'!E$4,'Final FTE BGBP'!$C40:$BW40)='Final FTE By Prog'!E40</f>
        <v>1</v>
      </c>
      <c r="F40" s="6" t="b">
        <f>SUMIF('Final FTE BGBP'!$C$2:$BW$2,'BP Test'!F$4,'Final FTE BGBP'!$C40:$BW40)='Final FTE By Prog'!F40</f>
        <v>1</v>
      </c>
      <c r="G40" s="6" t="b">
        <f>SUMIF('Final FTE BGBP'!$C$2:$BW$2,'BP Test'!G$4,'Final FTE BGBP'!$C40:$BW40)='Final FTE By Prog'!G40</f>
        <v>1</v>
      </c>
      <c r="H40" s="6" t="b">
        <f>SUMIF('Final FTE BGBP'!$C$2:$BW$2,'BP Test'!H$4,'Final FTE BGBP'!$C40:$BW40)='Final FTE By Prog'!H40</f>
        <v>1</v>
      </c>
      <c r="I40" s="6" t="b">
        <f>SUMIF('Final FTE BGBP'!$C$2:$BW$2,'BP Test'!I$4,'Final FTE BGBP'!$C40:$BW40)='Final FTE By Prog'!I40</f>
        <v>1</v>
      </c>
      <c r="J40" s="6" t="b">
        <f>SUMIF('Final FTE BGBP'!$C$2:$BW$2,'BP Test'!J$4,'Final FTE BGBP'!$C40:$BW40)='Final FTE By Prog'!J40</f>
        <v>1</v>
      </c>
      <c r="K40" s="6" t="b">
        <f>SUMIF('Final FTE BGBP'!$C$2:$BW$2,'BP Test'!K$4,'Final FTE BGBP'!$C40:$BW40)='Final FTE By Prog'!K40</f>
        <v>1</v>
      </c>
      <c r="L40" s="6" t="b">
        <f>SUMIF('Final FTE BGBP'!$C$2:$BW$2,'BP Test'!L$4,'Final FTE BGBP'!$C40:$BW40)='Final FTE By Prog'!L40</f>
        <v>1</v>
      </c>
      <c r="M40" s="6" t="b">
        <f>'Final FTE BGBP'!BX40='Final FTE By Prog'!M40</f>
        <v>1</v>
      </c>
      <c r="N40" s="6"/>
      <c r="O40" s="6"/>
      <c r="P40" s="6"/>
      <c r="Q40" s="6"/>
    </row>
    <row r="41" spans="1:17" ht="15">
      <c r="A41" s="6">
        <v>37</v>
      </c>
      <c r="B41" s="6" t="s">
        <v>48</v>
      </c>
      <c r="C41" s="6" t="b">
        <f>SUMIF('Final FTE BGBP'!$C$2:$BW$2,'BP Test'!C$4,'Final FTE BGBP'!$C41:$BW41)='Final FTE By Prog'!C41</f>
        <v>1</v>
      </c>
      <c r="D41" s="6" t="b">
        <f>SUMIF('Final FTE BGBP'!$C$2:$BW$2,'BP Test'!D$4,'Final FTE BGBP'!$C41:$BW41)='Final FTE By Prog'!D41</f>
        <v>1</v>
      </c>
      <c r="E41" s="6" t="b">
        <f>SUMIF('Final FTE BGBP'!$C$2:$BW$2,'BP Test'!E$4,'Final FTE BGBP'!$C41:$BW41)='Final FTE By Prog'!E41</f>
        <v>1</v>
      </c>
      <c r="F41" s="6" t="b">
        <f>SUMIF('Final FTE BGBP'!$C$2:$BW$2,'BP Test'!F$4,'Final FTE BGBP'!$C41:$BW41)='Final FTE By Prog'!F41</f>
        <v>1</v>
      </c>
      <c r="G41" s="6" t="b">
        <f>SUMIF('Final FTE BGBP'!$C$2:$BW$2,'BP Test'!G$4,'Final FTE BGBP'!$C41:$BW41)='Final FTE By Prog'!G41</f>
        <v>1</v>
      </c>
      <c r="H41" s="6" t="b">
        <f>SUMIF('Final FTE BGBP'!$C$2:$BW$2,'BP Test'!H$4,'Final FTE BGBP'!$C41:$BW41)='Final FTE By Prog'!H41</f>
        <v>1</v>
      </c>
      <c r="I41" s="6" t="b">
        <f>SUMIF('Final FTE BGBP'!$C$2:$BW$2,'BP Test'!I$4,'Final FTE BGBP'!$C41:$BW41)='Final FTE By Prog'!I41</f>
        <v>1</v>
      </c>
      <c r="J41" s="6" t="b">
        <f>SUMIF('Final FTE BGBP'!$C$2:$BW$2,'BP Test'!J$4,'Final FTE BGBP'!$C41:$BW41)='Final FTE By Prog'!J41</f>
        <v>1</v>
      </c>
      <c r="K41" s="6" t="b">
        <f>SUMIF('Final FTE BGBP'!$C$2:$BW$2,'BP Test'!K$4,'Final FTE BGBP'!$C41:$BW41)='Final FTE By Prog'!K41</f>
        <v>1</v>
      </c>
      <c r="L41" s="6" t="b">
        <f>SUMIF('Final FTE BGBP'!$C$2:$BW$2,'BP Test'!L$4,'Final FTE BGBP'!$C41:$BW41)='Final FTE By Prog'!L41</f>
        <v>1</v>
      </c>
      <c r="M41" s="6" t="b">
        <f>'Final FTE BGBP'!BX41='Final FTE By Prog'!M41</f>
        <v>1</v>
      </c>
      <c r="N41" s="6"/>
      <c r="O41" s="6"/>
      <c r="P41" s="6"/>
      <c r="Q41" s="6"/>
    </row>
    <row r="42" spans="1:17" ht="15">
      <c r="A42" s="6">
        <v>38</v>
      </c>
      <c r="B42" s="6" t="s">
        <v>49</v>
      </c>
      <c r="C42" s="6" t="b">
        <f>SUMIF('Final FTE BGBP'!$C$2:$BW$2,'BP Test'!C$4,'Final FTE BGBP'!$C42:$BW42)='Final FTE By Prog'!C42</f>
        <v>1</v>
      </c>
      <c r="D42" s="6" t="b">
        <f>SUMIF('Final FTE BGBP'!$C$2:$BW$2,'BP Test'!D$4,'Final FTE BGBP'!$C42:$BW42)='Final FTE By Prog'!D42</f>
        <v>1</v>
      </c>
      <c r="E42" s="6" t="b">
        <f>SUMIF('Final FTE BGBP'!$C$2:$BW$2,'BP Test'!E$4,'Final FTE BGBP'!$C42:$BW42)='Final FTE By Prog'!E42</f>
        <v>1</v>
      </c>
      <c r="F42" s="6" t="b">
        <f>SUMIF('Final FTE BGBP'!$C$2:$BW$2,'BP Test'!F$4,'Final FTE BGBP'!$C42:$BW42)='Final FTE By Prog'!F42</f>
        <v>1</v>
      </c>
      <c r="G42" s="6" t="b">
        <f>SUMIF('Final FTE BGBP'!$C$2:$BW$2,'BP Test'!G$4,'Final FTE BGBP'!$C42:$BW42)='Final FTE By Prog'!G42</f>
        <v>1</v>
      </c>
      <c r="H42" s="6" t="b">
        <f>SUMIF('Final FTE BGBP'!$C$2:$BW$2,'BP Test'!H$4,'Final FTE BGBP'!$C42:$BW42)='Final FTE By Prog'!H42</f>
        <v>1</v>
      </c>
      <c r="I42" s="6" t="b">
        <f>SUMIF('Final FTE BGBP'!$C$2:$BW$2,'BP Test'!I$4,'Final FTE BGBP'!$C42:$BW42)='Final FTE By Prog'!I42</f>
        <v>1</v>
      </c>
      <c r="J42" s="6" t="b">
        <f>SUMIF('Final FTE BGBP'!$C$2:$BW$2,'BP Test'!J$4,'Final FTE BGBP'!$C42:$BW42)='Final FTE By Prog'!J42</f>
        <v>1</v>
      </c>
      <c r="K42" s="6" t="b">
        <f>SUMIF('Final FTE BGBP'!$C$2:$BW$2,'BP Test'!K$4,'Final FTE BGBP'!$C42:$BW42)='Final FTE By Prog'!K42</f>
        <v>1</v>
      </c>
      <c r="L42" s="6" t="b">
        <f>SUMIF('Final FTE BGBP'!$C$2:$BW$2,'BP Test'!L$4,'Final FTE BGBP'!$C42:$BW42)='Final FTE By Prog'!L42</f>
        <v>1</v>
      </c>
      <c r="M42" s="6" t="b">
        <f>'Final FTE BGBP'!BX42='Final FTE By Prog'!M42</f>
        <v>1</v>
      </c>
      <c r="N42" s="6"/>
      <c r="O42" s="6"/>
      <c r="P42" s="6"/>
      <c r="Q42" s="6"/>
    </row>
    <row r="43" spans="1:17" ht="15">
      <c r="A43" s="6">
        <v>39</v>
      </c>
      <c r="B43" s="6" t="s">
        <v>50</v>
      </c>
      <c r="C43" s="6" t="b">
        <f>SUMIF('Final FTE BGBP'!$C$2:$BW$2,'BP Test'!C$4,'Final FTE BGBP'!$C43:$BW43)='Final FTE By Prog'!C43</f>
        <v>1</v>
      </c>
      <c r="D43" s="6" t="b">
        <f>SUMIF('Final FTE BGBP'!$C$2:$BW$2,'BP Test'!D$4,'Final FTE BGBP'!$C43:$BW43)='Final FTE By Prog'!D43</f>
        <v>1</v>
      </c>
      <c r="E43" s="6" t="b">
        <f>SUMIF('Final FTE BGBP'!$C$2:$BW$2,'BP Test'!E$4,'Final FTE BGBP'!$C43:$BW43)='Final FTE By Prog'!E43</f>
        <v>1</v>
      </c>
      <c r="F43" s="6" t="b">
        <f>SUMIF('Final FTE BGBP'!$C$2:$BW$2,'BP Test'!F$4,'Final FTE BGBP'!$C43:$BW43)='Final FTE By Prog'!F43</f>
        <v>1</v>
      </c>
      <c r="G43" s="6" t="b">
        <f>SUMIF('Final FTE BGBP'!$C$2:$BW$2,'BP Test'!G$4,'Final FTE BGBP'!$C43:$BW43)='Final FTE By Prog'!G43</f>
        <v>1</v>
      </c>
      <c r="H43" s="6" t="b">
        <f>SUMIF('Final FTE BGBP'!$C$2:$BW$2,'BP Test'!H$4,'Final FTE BGBP'!$C43:$BW43)='Final FTE By Prog'!H43</f>
        <v>1</v>
      </c>
      <c r="I43" s="6" t="b">
        <f>SUMIF('Final FTE BGBP'!$C$2:$BW$2,'BP Test'!I$4,'Final FTE BGBP'!$C43:$BW43)='Final FTE By Prog'!I43</f>
        <v>1</v>
      </c>
      <c r="J43" s="6" t="b">
        <f>SUMIF('Final FTE BGBP'!$C$2:$BW$2,'BP Test'!J$4,'Final FTE BGBP'!$C43:$BW43)='Final FTE By Prog'!J43</f>
        <v>1</v>
      </c>
      <c r="K43" s="6" t="b">
        <f>SUMIF('Final FTE BGBP'!$C$2:$BW$2,'BP Test'!K$4,'Final FTE BGBP'!$C43:$BW43)='Final FTE By Prog'!K43</f>
        <v>1</v>
      </c>
      <c r="L43" s="6" t="b">
        <f>SUMIF('Final FTE BGBP'!$C$2:$BW$2,'BP Test'!L$4,'Final FTE BGBP'!$C43:$BW43)='Final FTE By Prog'!L43</f>
        <v>1</v>
      </c>
      <c r="M43" s="6" t="b">
        <f>'Final FTE BGBP'!BX43='Final FTE By Prog'!M43</f>
        <v>1</v>
      </c>
      <c r="N43" s="6"/>
      <c r="O43" s="6"/>
      <c r="P43" s="6"/>
      <c r="Q43" s="6"/>
    </row>
    <row r="44" spans="1:17" ht="15">
      <c r="A44" s="6">
        <v>40</v>
      </c>
      <c r="B44" s="6" t="s">
        <v>51</v>
      </c>
      <c r="C44" s="6" t="b">
        <f>SUMIF('Final FTE BGBP'!$C$2:$BW$2,'BP Test'!C$4,'Final FTE BGBP'!$C44:$BW44)='Final FTE By Prog'!C44</f>
        <v>1</v>
      </c>
      <c r="D44" s="6" t="b">
        <f>SUMIF('Final FTE BGBP'!$C$2:$BW$2,'BP Test'!D$4,'Final FTE BGBP'!$C44:$BW44)='Final FTE By Prog'!D44</f>
        <v>1</v>
      </c>
      <c r="E44" s="6" t="b">
        <f>SUMIF('Final FTE BGBP'!$C$2:$BW$2,'BP Test'!E$4,'Final FTE BGBP'!$C44:$BW44)='Final FTE By Prog'!E44</f>
        <v>1</v>
      </c>
      <c r="F44" s="6" t="b">
        <f>SUMIF('Final FTE BGBP'!$C$2:$BW$2,'BP Test'!F$4,'Final FTE BGBP'!$C44:$BW44)='Final FTE By Prog'!F44</f>
        <v>1</v>
      </c>
      <c r="G44" s="6" t="b">
        <f>SUMIF('Final FTE BGBP'!$C$2:$BW$2,'BP Test'!G$4,'Final FTE BGBP'!$C44:$BW44)='Final FTE By Prog'!G44</f>
        <v>1</v>
      </c>
      <c r="H44" s="6" t="b">
        <f>SUMIF('Final FTE BGBP'!$C$2:$BW$2,'BP Test'!H$4,'Final FTE BGBP'!$C44:$BW44)='Final FTE By Prog'!H44</f>
        <v>1</v>
      </c>
      <c r="I44" s="6" t="b">
        <f>SUMIF('Final FTE BGBP'!$C$2:$BW$2,'BP Test'!I$4,'Final FTE BGBP'!$C44:$BW44)='Final FTE By Prog'!I44</f>
        <v>1</v>
      </c>
      <c r="J44" s="6" t="b">
        <f>SUMIF('Final FTE BGBP'!$C$2:$BW$2,'BP Test'!J$4,'Final FTE BGBP'!$C44:$BW44)='Final FTE By Prog'!J44</f>
        <v>1</v>
      </c>
      <c r="K44" s="6" t="b">
        <f>SUMIF('Final FTE BGBP'!$C$2:$BW$2,'BP Test'!K$4,'Final FTE BGBP'!$C44:$BW44)='Final FTE By Prog'!K44</f>
        <v>1</v>
      </c>
      <c r="L44" s="6" t="b">
        <f>SUMIF('Final FTE BGBP'!$C$2:$BW$2,'BP Test'!L$4,'Final FTE BGBP'!$C44:$BW44)='Final FTE By Prog'!L44</f>
        <v>1</v>
      </c>
      <c r="M44" s="6" t="b">
        <f>'Final FTE BGBP'!BX44='Final FTE By Prog'!M44</f>
        <v>1</v>
      </c>
      <c r="N44" s="6"/>
      <c r="O44" s="6"/>
      <c r="P44" s="6"/>
      <c r="Q44" s="6"/>
    </row>
    <row r="45" spans="1:17" ht="15">
      <c r="A45" s="6">
        <v>41</v>
      </c>
      <c r="B45" s="6" t="s">
        <v>52</v>
      </c>
      <c r="C45" s="6" t="b">
        <f>SUMIF('Final FTE BGBP'!$C$2:$BW$2,'BP Test'!C$4,'Final FTE BGBP'!$C45:$BW45)='Final FTE By Prog'!C45</f>
        <v>1</v>
      </c>
      <c r="D45" s="6" t="b">
        <f>SUMIF('Final FTE BGBP'!$C$2:$BW$2,'BP Test'!D$4,'Final FTE BGBP'!$C45:$BW45)='Final FTE By Prog'!D45</f>
        <v>1</v>
      </c>
      <c r="E45" s="6" t="b">
        <f>SUMIF('Final FTE BGBP'!$C$2:$BW$2,'BP Test'!E$4,'Final FTE BGBP'!$C45:$BW45)='Final FTE By Prog'!E45</f>
        <v>1</v>
      </c>
      <c r="F45" s="6" t="b">
        <f>SUMIF('Final FTE BGBP'!$C$2:$BW$2,'BP Test'!F$4,'Final FTE BGBP'!$C45:$BW45)='Final FTE By Prog'!F45</f>
        <v>1</v>
      </c>
      <c r="G45" s="6" t="b">
        <f>SUMIF('Final FTE BGBP'!$C$2:$BW$2,'BP Test'!G$4,'Final FTE BGBP'!$C45:$BW45)='Final FTE By Prog'!G45</f>
        <v>1</v>
      </c>
      <c r="H45" s="6" t="b">
        <f>SUMIF('Final FTE BGBP'!$C$2:$BW$2,'BP Test'!H$4,'Final FTE BGBP'!$C45:$BW45)='Final FTE By Prog'!H45</f>
        <v>1</v>
      </c>
      <c r="I45" s="6" t="b">
        <f>SUMIF('Final FTE BGBP'!$C$2:$BW$2,'BP Test'!I$4,'Final FTE BGBP'!$C45:$BW45)='Final FTE By Prog'!I45</f>
        <v>1</v>
      </c>
      <c r="J45" s="6" t="b">
        <f>SUMIF('Final FTE BGBP'!$C$2:$BW$2,'BP Test'!J$4,'Final FTE BGBP'!$C45:$BW45)='Final FTE By Prog'!J45</f>
        <v>1</v>
      </c>
      <c r="K45" s="6" t="b">
        <f>SUMIF('Final FTE BGBP'!$C$2:$BW$2,'BP Test'!K$4,'Final FTE BGBP'!$C45:$BW45)='Final FTE By Prog'!K45</f>
        <v>1</v>
      </c>
      <c r="L45" s="6" t="b">
        <f>SUMIF('Final FTE BGBP'!$C$2:$BW$2,'BP Test'!L$4,'Final FTE BGBP'!$C45:$BW45)='Final FTE By Prog'!L45</f>
        <v>1</v>
      </c>
      <c r="M45" s="6" t="b">
        <f>'Final FTE BGBP'!BX45='Final FTE By Prog'!M45</f>
        <v>1</v>
      </c>
      <c r="N45" s="6"/>
      <c r="O45" s="6"/>
      <c r="P45" s="6"/>
      <c r="Q45" s="6"/>
    </row>
    <row r="46" spans="1:17" ht="15">
      <c r="A46" s="6">
        <v>42</v>
      </c>
      <c r="B46" s="6" t="s">
        <v>53</v>
      </c>
      <c r="C46" s="6" t="b">
        <f>SUMIF('Final FTE BGBP'!$C$2:$BW$2,'BP Test'!C$4,'Final FTE BGBP'!$C46:$BW46)='Final FTE By Prog'!C46</f>
        <v>1</v>
      </c>
      <c r="D46" s="6" t="b">
        <f>SUMIF('Final FTE BGBP'!$C$2:$BW$2,'BP Test'!D$4,'Final FTE BGBP'!$C46:$BW46)='Final FTE By Prog'!D46</f>
        <v>1</v>
      </c>
      <c r="E46" s="6" t="b">
        <f>SUMIF('Final FTE BGBP'!$C$2:$BW$2,'BP Test'!E$4,'Final FTE BGBP'!$C46:$BW46)='Final FTE By Prog'!E46</f>
        <v>1</v>
      </c>
      <c r="F46" s="6" t="b">
        <f>SUMIF('Final FTE BGBP'!$C$2:$BW$2,'BP Test'!F$4,'Final FTE BGBP'!$C46:$BW46)='Final FTE By Prog'!F46</f>
        <v>1</v>
      </c>
      <c r="G46" s="6" t="b">
        <f>SUMIF('Final FTE BGBP'!$C$2:$BW$2,'BP Test'!G$4,'Final FTE BGBP'!$C46:$BW46)='Final FTE By Prog'!G46</f>
        <v>1</v>
      </c>
      <c r="H46" s="6" t="b">
        <f>SUMIF('Final FTE BGBP'!$C$2:$BW$2,'BP Test'!H$4,'Final FTE BGBP'!$C46:$BW46)='Final FTE By Prog'!H46</f>
        <v>1</v>
      </c>
      <c r="I46" s="6" t="b">
        <f>SUMIF('Final FTE BGBP'!$C$2:$BW$2,'BP Test'!I$4,'Final FTE BGBP'!$C46:$BW46)='Final FTE By Prog'!I46</f>
        <v>1</v>
      </c>
      <c r="J46" s="6" t="b">
        <f>SUMIF('Final FTE BGBP'!$C$2:$BW$2,'BP Test'!J$4,'Final FTE BGBP'!$C46:$BW46)='Final FTE By Prog'!J46</f>
        <v>1</v>
      </c>
      <c r="K46" s="6" t="b">
        <f>SUMIF('Final FTE BGBP'!$C$2:$BW$2,'BP Test'!K$4,'Final FTE BGBP'!$C46:$BW46)='Final FTE By Prog'!K46</f>
        <v>1</v>
      </c>
      <c r="L46" s="6" t="b">
        <f>SUMIF('Final FTE BGBP'!$C$2:$BW$2,'BP Test'!L$4,'Final FTE BGBP'!$C46:$BW46)='Final FTE By Prog'!L46</f>
        <v>1</v>
      </c>
      <c r="M46" s="6" t="b">
        <f>'Final FTE BGBP'!BX46='Final FTE By Prog'!M46</f>
        <v>1</v>
      </c>
      <c r="N46" s="6"/>
      <c r="O46" s="6"/>
      <c r="P46" s="6"/>
      <c r="Q46" s="6"/>
    </row>
    <row r="47" spans="1:17" ht="15">
      <c r="A47" s="6">
        <v>43</v>
      </c>
      <c r="B47" s="6" t="s">
        <v>54</v>
      </c>
      <c r="C47" s="6" t="b">
        <f>SUMIF('Final FTE BGBP'!$C$2:$BW$2,'BP Test'!C$4,'Final FTE BGBP'!$C47:$BW47)='Final FTE By Prog'!C47</f>
        <v>1</v>
      </c>
      <c r="D47" s="6" t="b">
        <f>SUMIF('Final FTE BGBP'!$C$2:$BW$2,'BP Test'!D$4,'Final FTE BGBP'!$C47:$BW47)='Final FTE By Prog'!D47</f>
        <v>1</v>
      </c>
      <c r="E47" s="6" t="b">
        <f>SUMIF('Final FTE BGBP'!$C$2:$BW$2,'BP Test'!E$4,'Final FTE BGBP'!$C47:$BW47)='Final FTE By Prog'!E47</f>
        <v>1</v>
      </c>
      <c r="F47" s="6" t="b">
        <f>SUMIF('Final FTE BGBP'!$C$2:$BW$2,'BP Test'!F$4,'Final FTE BGBP'!$C47:$BW47)='Final FTE By Prog'!F47</f>
        <v>1</v>
      </c>
      <c r="G47" s="6" t="b">
        <f>SUMIF('Final FTE BGBP'!$C$2:$BW$2,'BP Test'!G$4,'Final FTE BGBP'!$C47:$BW47)='Final FTE By Prog'!G47</f>
        <v>1</v>
      </c>
      <c r="H47" s="6" t="b">
        <f>SUMIF('Final FTE BGBP'!$C$2:$BW$2,'BP Test'!H$4,'Final FTE BGBP'!$C47:$BW47)='Final FTE By Prog'!H47</f>
        <v>1</v>
      </c>
      <c r="I47" s="6" t="b">
        <f>SUMIF('Final FTE BGBP'!$C$2:$BW$2,'BP Test'!I$4,'Final FTE BGBP'!$C47:$BW47)='Final FTE By Prog'!I47</f>
        <v>1</v>
      </c>
      <c r="J47" s="6" t="b">
        <f>SUMIF('Final FTE BGBP'!$C$2:$BW$2,'BP Test'!J$4,'Final FTE BGBP'!$C47:$BW47)='Final FTE By Prog'!J47</f>
        <v>1</v>
      </c>
      <c r="K47" s="6" t="b">
        <f>SUMIF('Final FTE BGBP'!$C$2:$BW$2,'BP Test'!K$4,'Final FTE BGBP'!$C47:$BW47)='Final FTE By Prog'!K47</f>
        <v>1</v>
      </c>
      <c r="L47" s="6" t="b">
        <f>SUMIF('Final FTE BGBP'!$C$2:$BW$2,'BP Test'!L$4,'Final FTE BGBP'!$C47:$BW47)='Final FTE By Prog'!L47</f>
        <v>1</v>
      </c>
      <c r="M47" s="6" t="b">
        <f>'Final FTE BGBP'!BX47='Final FTE By Prog'!M47</f>
        <v>1</v>
      </c>
      <c r="N47" s="6"/>
      <c r="O47" s="6"/>
      <c r="P47" s="6"/>
      <c r="Q47" s="6"/>
    </row>
    <row r="48" spans="1:17" ht="15">
      <c r="A48" s="6">
        <v>44</v>
      </c>
      <c r="B48" s="6" t="s">
        <v>55</v>
      </c>
      <c r="C48" s="6" t="b">
        <f>SUMIF('Final FTE BGBP'!$C$2:$BW$2,'BP Test'!C$4,'Final FTE BGBP'!$C48:$BW48)='Final FTE By Prog'!C48</f>
        <v>1</v>
      </c>
      <c r="D48" s="6" t="b">
        <f>SUMIF('Final FTE BGBP'!$C$2:$BW$2,'BP Test'!D$4,'Final FTE BGBP'!$C48:$BW48)='Final FTE By Prog'!D48</f>
        <v>1</v>
      </c>
      <c r="E48" s="6" t="b">
        <f>SUMIF('Final FTE BGBP'!$C$2:$BW$2,'BP Test'!E$4,'Final FTE BGBP'!$C48:$BW48)='Final FTE By Prog'!E48</f>
        <v>1</v>
      </c>
      <c r="F48" s="6" t="b">
        <f>SUMIF('Final FTE BGBP'!$C$2:$BW$2,'BP Test'!F$4,'Final FTE BGBP'!$C48:$BW48)='Final FTE By Prog'!F48</f>
        <v>1</v>
      </c>
      <c r="G48" s="6" t="b">
        <f>SUMIF('Final FTE BGBP'!$C$2:$BW$2,'BP Test'!G$4,'Final FTE BGBP'!$C48:$BW48)='Final FTE By Prog'!G48</f>
        <v>1</v>
      </c>
      <c r="H48" s="6" t="b">
        <f>SUMIF('Final FTE BGBP'!$C$2:$BW$2,'BP Test'!H$4,'Final FTE BGBP'!$C48:$BW48)='Final FTE By Prog'!H48</f>
        <v>1</v>
      </c>
      <c r="I48" s="6" t="b">
        <f>SUMIF('Final FTE BGBP'!$C$2:$BW$2,'BP Test'!I$4,'Final FTE BGBP'!$C48:$BW48)='Final FTE By Prog'!I48</f>
        <v>1</v>
      </c>
      <c r="J48" s="6" t="b">
        <f>SUMIF('Final FTE BGBP'!$C$2:$BW$2,'BP Test'!J$4,'Final FTE BGBP'!$C48:$BW48)='Final FTE By Prog'!J48</f>
        <v>1</v>
      </c>
      <c r="K48" s="6" t="b">
        <f>SUMIF('Final FTE BGBP'!$C$2:$BW$2,'BP Test'!K$4,'Final FTE BGBP'!$C48:$BW48)='Final FTE By Prog'!K48</f>
        <v>1</v>
      </c>
      <c r="L48" s="6" t="b">
        <f>SUMIF('Final FTE BGBP'!$C$2:$BW$2,'BP Test'!L$4,'Final FTE BGBP'!$C48:$BW48)='Final FTE By Prog'!L48</f>
        <v>1</v>
      </c>
      <c r="M48" s="6" t="b">
        <f>'Final FTE BGBP'!BX48='Final FTE By Prog'!M48</f>
        <v>1</v>
      </c>
      <c r="N48" s="6"/>
      <c r="O48" s="6"/>
      <c r="P48" s="6"/>
      <c r="Q48" s="6"/>
    </row>
    <row r="49" spans="1:17" ht="15">
      <c r="A49" s="6">
        <v>45</v>
      </c>
      <c r="B49" s="6" t="s">
        <v>56</v>
      </c>
      <c r="C49" s="6" t="b">
        <f>SUMIF('Final FTE BGBP'!$C$2:$BW$2,'BP Test'!C$4,'Final FTE BGBP'!$C49:$BW49)='Final FTE By Prog'!C49</f>
        <v>1</v>
      </c>
      <c r="D49" s="6" t="b">
        <f>SUMIF('Final FTE BGBP'!$C$2:$BW$2,'BP Test'!D$4,'Final FTE BGBP'!$C49:$BW49)='Final FTE By Prog'!D49</f>
        <v>1</v>
      </c>
      <c r="E49" s="6" t="b">
        <f>SUMIF('Final FTE BGBP'!$C$2:$BW$2,'BP Test'!E$4,'Final FTE BGBP'!$C49:$BW49)='Final FTE By Prog'!E49</f>
        <v>1</v>
      </c>
      <c r="F49" s="6" t="b">
        <f>SUMIF('Final FTE BGBP'!$C$2:$BW$2,'BP Test'!F$4,'Final FTE BGBP'!$C49:$BW49)='Final FTE By Prog'!F49</f>
        <v>1</v>
      </c>
      <c r="G49" s="6" t="b">
        <f>SUMIF('Final FTE BGBP'!$C$2:$BW$2,'BP Test'!G$4,'Final FTE BGBP'!$C49:$BW49)='Final FTE By Prog'!G49</f>
        <v>1</v>
      </c>
      <c r="H49" s="6" t="b">
        <f>SUMIF('Final FTE BGBP'!$C$2:$BW$2,'BP Test'!H$4,'Final FTE BGBP'!$C49:$BW49)='Final FTE By Prog'!H49</f>
        <v>1</v>
      </c>
      <c r="I49" s="6" t="b">
        <f>SUMIF('Final FTE BGBP'!$C$2:$BW$2,'BP Test'!I$4,'Final FTE BGBP'!$C49:$BW49)='Final FTE By Prog'!I49</f>
        <v>1</v>
      </c>
      <c r="J49" s="6" t="b">
        <f>SUMIF('Final FTE BGBP'!$C$2:$BW$2,'BP Test'!J$4,'Final FTE BGBP'!$C49:$BW49)='Final FTE By Prog'!J49</f>
        <v>1</v>
      </c>
      <c r="K49" s="6" t="b">
        <f>SUMIF('Final FTE BGBP'!$C$2:$BW$2,'BP Test'!K$4,'Final FTE BGBP'!$C49:$BW49)='Final FTE By Prog'!K49</f>
        <v>1</v>
      </c>
      <c r="L49" s="6" t="b">
        <f>SUMIF('Final FTE BGBP'!$C$2:$BW$2,'BP Test'!L$4,'Final FTE BGBP'!$C49:$BW49)='Final FTE By Prog'!L49</f>
        <v>1</v>
      </c>
      <c r="M49" s="6" t="b">
        <f>'Final FTE BGBP'!BX49='Final FTE By Prog'!M49</f>
        <v>1</v>
      </c>
      <c r="N49" s="6"/>
      <c r="O49" s="6"/>
      <c r="P49" s="6"/>
      <c r="Q49" s="6"/>
    </row>
    <row r="50" spans="1:17" ht="15">
      <c r="A50" s="6">
        <v>46</v>
      </c>
      <c r="B50" s="6" t="s">
        <v>57</v>
      </c>
      <c r="C50" s="6" t="b">
        <f>SUMIF('Final FTE BGBP'!$C$2:$BW$2,'BP Test'!C$4,'Final FTE BGBP'!$C50:$BW50)='Final FTE By Prog'!C50</f>
        <v>1</v>
      </c>
      <c r="D50" s="6" t="b">
        <f>SUMIF('Final FTE BGBP'!$C$2:$BW$2,'BP Test'!D$4,'Final FTE BGBP'!$C50:$BW50)='Final FTE By Prog'!D50</f>
        <v>1</v>
      </c>
      <c r="E50" s="6" t="b">
        <f>SUMIF('Final FTE BGBP'!$C$2:$BW$2,'BP Test'!E$4,'Final FTE BGBP'!$C50:$BW50)='Final FTE By Prog'!E50</f>
        <v>1</v>
      </c>
      <c r="F50" s="6" t="b">
        <f>SUMIF('Final FTE BGBP'!$C$2:$BW$2,'BP Test'!F$4,'Final FTE BGBP'!$C50:$BW50)='Final FTE By Prog'!F50</f>
        <v>1</v>
      </c>
      <c r="G50" s="6" t="b">
        <f>SUMIF('Final FTE BGBP'!$C$2:$BW$2,'BP Test'!G$4,'Final FTE BGBP'!$C50:$BW50)='Final FTE By Prog'!G50</f>
        <v>1</v>
      </c>
      <c r="H50" s="6" t="b">
        <f>SUMIF('Final FTE BGBP'!$C$2:$BW$2,'BP Test'!H$4,'Final FTE BGBP'!$C50:$BW50)='Final FTE By Prog'!H50</f>
        <v>1</v>
      </c>
      <c r="I50" s="6" t="b">
        <f>SUMIF('Final FTE BGBP'!$C$2:$BW$2,'BP Test'!I$4,'Final FTE BGBP'!$C50:$BW50)='Final FTE By Prog'!I50</f>
        <v>1</v>
      </c>
      <c r="J50" s="6" t="b">
        <f>SUMIF('Final FTE BGBP'!$C$2:$BW$2,'BP Test'!J$4,'Final FTE BGBP'!$C50:$BW50)='Final FTE By Prog'!J50</f>
        <v>1</v>
      </c>
      <c r="K50" s="6" t="b">
        <f>SUMIF('Final FTE BGBP'!$C$2:$BW$2,'BP Test'!K$4,'Final FTE BGBP'!$C50:$BW50)='Final FTE By Prog'!K50</f>
        <v>1</v>
      </c>
      <c r="L50" s="6" t="b">
        <f>SUMIF('Final FTE BGBP'!$C$2:$BW$2,'BP Test'!L$4,'Final FTE BGBP'!$C50:$BW50)='Final FTE By Prog'!L50</f>
        <v>1</v>
      </c>
      <c r="M50" s="6" t="b">
        <f>'Final FTE BGBP'!BX50='Final FTE By Prog'!M50</f>
        <v>1</v>
      </c>
      <c r="N50" s="6"/>
      <c r="O50" s="6"/>
      <c r="P50" s="6"/>
      <c r="Q50" s="6"/>
    </row>
    <row r="51" spans="1:17" ht="15">
      <c r="A51" s="6">
        <v>47</v>
      </c>
      <c r="B51" s="6" t="s">
        <v>58</v>
      </c>
      <c r="C51" s="6" t="b">
        <f>SUMIF('Final FTE BGBP'!$C$2:$BW$2,'BP Test'!C$4,'Final FTE BGBP'!$C51:$BW51)='Final FTE By Prog'!C51</f>
        <v>1</v>
      </c>
      <c r="D51" s="6" t="b">
        <f>SUMIF('Final FTE BGBP'!$C$2:$BW$2,'BP Test'!D$4,'Final FTE BGBP'!$C51:$BW51)='Final FTE By Prog'!D51</f>
        <v>1</v>
      </c>
      <c r="E51" s="6" t="b">
        <f>SUMIF('Final FTE BGBP'!$C$2:$BW$2,'BP Test'!E$4,'Final FTE BGBP'!$C51:$BW51)='Final FTE By Prog'!E51</f>
        <v>1</v>
      </c>
      <c r="F51" s="6" t="b">
        <f>SUMIF('Final FTE BGBP'!$C$2:$BW$2,'BP Test'!F$4,'Final FTE BGBP'!$C51:$BW51)='Final FTE By Prog'!F51</f>
        <v>1</v>
      </c>
      <c r="G51" s="6" t="b">
        <f>SUMIF('Final FTE BGBP'!$C$2:$BW$2,'BP Test'!G$4,'Final FTE BGBP'!$C51:$BW51)='Final FTE By Prog'!G51</f>
        <v>1</v>
      </c>
      <c r="H51" s="6" t="b">
        <f>SUMIF('Final FTE BGBP'!$C$2:$BW$2,'BP Test'!H$4,'Final FTE BGBP'!$C51:$BW51)='Final FTE By Prog'!H51</f>
        <v>1</v>
      </c>
      <c r="I51" s="6" t="b">
        <f>SUMIF('Final FTE BGBP'!$C$2:$BW$2,'BP Test'!I$4,'Final FTE BGBP'!$C51:$BW51)='Final FTE By Prog'!I51</f>
        <v>1</v>
      </c>
      <c r="J51" s="6" t="b">
        <f>SUMIF('Final FTE BGBP'!$C$2:$BW$2,'BP Test'!J$4,'Final FTE BGBP'!$C51:$BW51)='Final FTE By Prog'!J51</f>
        <v>1</v>
      </c>
      <c r="K51" s="6" t="b">
        <f>SUMIF('Final FTE BGBP'!$C$2:$BW$2,'BP Test'!K$4,'Final FTE BGBP'!$C51:$BW51)='Final FTE By Prog'!K51</f>
        <v>1</v>
      </c>
      <c r="L51" s="6" t="b">
        <f>SUMIF('Final FTE BGBP'!$C$2:$BW$2,'BP Test'!L$4,'Final FTE BGBP'!$C51:$BW51)='Final FTE By Prog'!L51</f>
        <v>1</v>
      </c>
      <c r="M51" s="6" t="b">
        <f>'Final FTE BGBP'!BX51='Final FTE By Prog'!M51</f>
        <v>1</v>
      </c>
      <c r="N51" s="6"/>
      <c r="O51" s="6"/>
      <c r="P51" s="6"/>
      <c r="Q51" s="6"/>
    </row>
    <row r="52" spans="1:17" ht="15">
      <c r="A52" s="6">
        <v>48</v>
      </c>
      <c r="B52" s="6" t="s">
        <v>59</v>
      </c>
      <c r="C52" s="6" t="b">
        <f>SUMIF('Final FTE BGBP'!$C$2:$BW$2,'BP Test'!C$4,'Final FTE BGBP'!$C52:$BW52)='Final FTE By Prog'!C52</f>
        <v>1</v>
      </c>
      <c r="D52" s="6" t="b">
        <f>SUMIF('Final FTE BGBP'!$C$2:$BW$2,'BP Test'!D$4,'Final FTE BGBP'!$C52:$BW52)='Final FTE By Prog'!D52</f>
        <v>1</v>
      </c>
      <c r="E52" s="6" t="b">
        <f>SUMIF('Final FTE BGBP'!$C$2:$BW$2,'BP Test'!E$4,'Final FTE BGBP'!$C52:$BW52)='Final FTE By Prog'!E52</f>
        <v>1</v>
      </c>
      <c r="F52" s="6" t="b">
        <f>SUMIF('Final FTE BGBP'!$C$2:$BW$2,'BP Test'!F$4,'Final FTE BGBP'!$C52:$BW52)='Final FTE By Prog'!F52</f>
        <v>1</v>
      </c>
      <c r="G52" s="6" t="b">
        <f>SUMIF('Final FTE BGBP'!$C$2:$BW$2,'BP Test'!G$4,'Final FTE BGBP'!$C52:$BW52)='Final FTE By Prog'!G52</f>
        <v>1</v>
      </c>
      <c r="H52" s="6" t="b">
        <f>SUMIF('Final FTE BGBP'!$C$2:$BW$2,'BP Test'!H$4,'Final FTE BGBP'!$C52:$BW52)='Final FTE By Prog'!H52</f>
        <v>1</v>
      </c>
      <c r="I52" s="6" t="b">
        <f>SUMIF('Final FTE BGBP'!$C$2:$BW$2,'BP Test'!I$4,'Final FTE BGBP'!$C52:$BW52)='Final FTE By Prog'!I52</f>
        <v>1</v>
      </c>
      <c r="J52" s="6" t="b">
        <f>SUMIF('Final FTE BGBP'!$C$2:$BW$2,'BP Test'!J$4,'Final FTE BGBP'!$C52:$BW52)='Final FTE By Prog'!J52</f>
        <v>1</v>
      </c>
      <c r="K52" s="6" t="b">
        <f>SUMIF('Final FTE BGBP'!$C$2:$BW$2,'BP Test'!K$4,'Final FTE BGBP'!$C52:$BW52)='Final FTE By Prog'!K52</f>
        <v>1</v>
      </c>
      <c r="L52" s="6" t="b">
        <f>SUMIF('Final FTE BGBP'!$C$2:$BW$2,'BP Test'!L$4,'Final FTE BGBP'!$C52:$BW52)='Final FTE By Prog'!L52</f>
        <v>1</v>
      </c>
      <c r="M52" s="6" t="b">
        <f>'Final FTE BGBP'!BX52='Final FTE By Prog'!M52</f>
        <v>1</v>
      </c>
      <c r="N52" s="6"/>
      <c r="O52" s="6"/>
      <c r="P52" s="6"/>
      <c r="Q52" s="6"/>
    </row>
    <row r="53" spans="1:17" ht="15">
      <c r="A53" s="6">
        <v>49</v>
      </c>
      <c r="B53" s="6" t="s">
        <v>60</v>
      </c>
      <c r="C53" s="6" t="b">
        <f>SUMIF('Final FTE BGBP'!$C$2:$BW$2,'BP Test'!C$4,'Final FTE BGBP'!$C53:$BW53)='Final FTE By Prog'!C53</f>
        <v>1</v>
      </c>
      <c r="D53" s="6" t="b">
        <f>SUMIF('Final FTE BGBP'!$C$2:$BW$2,'BP Test'!D$4,'Final FTE BGBP'!$C53:$BW53)='Final FTE By Prog'!D53</f>
        <v>1</v>
      </c>
      <c r="E53" s="6" t="b">
        <f>SUMIF('Final FTE BGBP'!$C$2:$BW$2,'BP Test'!E$4,'Final FTE BGBP'!$C53:$BW53)='Final FTE By Prog'!E53</f>
        <v>1</v>
      </c>
      <c r="F53" s="6" t="b">
        <f>SUMIF('Final FTE BGBP'!$C$2:$BW$2,'BP Test'!F$4,'Final FTE BGBP'!$C53:$BW53)='Final FTE By Prog'!F53</f>
        <v>1</v>
      </c>
      <c r="G53" s="6" t="b">
        <f>SUMIF('Final FTE BGBP'!$C$2:$BW$2,'BP Test'!G$4,'Final FTE BGBP'!$C53:$BW53)='Final FTE By Prog'!G53</f>
        <v>1</v>
      </c>
      <c r="H53" s="6" t="b">
        <f>SUMIF('Final FTE BGBP'!$C$2:$BW$2,'BP Test'!H$4,'Final FTE BGBP'!$C53:$BW53)='Final FTE By Prog'!H53</f>
        <v>1</v>
      </c>
      <c r="I53" s="6" t="b">
        <f>SUMIF('Final FTE BGBP'!$C$2:$BW$2,'BP Test'!I$4,'Final FTE BGBP'!$C53:$BW53)='Final FTE By Prog'!I53</f>
        <v>1</v>
      </c>
      <c r="J53" s="6" t="b">
        <f>SUMIF('Final FTE BGBP'!$C$2:$BW$2,'BP Test'!J$4,'Final FTE BGBP'!$C53:$BW53)='Final FTE By Prog'!J53</f>
        <v>1</v>
      </c>
      <c r="K53" s="6" t="b">
        <f>SUMIF('Final FTE BGBP'!$C$2:$BW$2,'BP Test'!K$4,'Final FTE BGBP'!$C53:$BW53)='Final FTE By Prog'!K53</f>
        <v>1</v>
      </c>
      <c r="L53" s="6" t="b">
        <f>SUMIF('Final FTE BGBP'!$C$2:$BW$2,'BP Test'!L$4,'Final FTE BGBP'!$C53:$BW53)='Final FTE By Prog'!L53</f>
        <v>1</v>
      </c>
      <c r="M53" s="6" t="b">
        <f>'Final FTE BGBP'!BX53='Final FTE By Prog'!M53</f>
        <v>1</v>
      </c>
      <c r="N53" s="6"/>
      <c r="O53" s="6"/>
      <c r="P53" s="6"/>
      <c r="Q53" s="6"/>
    </row>
    <row r="54" spans="1:17" ht="15">
      <c r="A54" s="6">
        <v>50</v>
      </c>
      <c r="B54" s="6" t="s">
        <v>61</v>
      </c>
      <c r="C54" s="6" t="b">
        <f>SUMIF('Final FTE BGBP'!$C$2:$BW$2,'BP Test'!C$4,'Final FTE BGBP'!$C54:$BW54)='Final FTE By Prog'!C54</f>
        <v>1</v>
      </c>
      <c r="D54" s="6" t="b">
        <f>SUMIF('Final FTE BGBP'!$C$2:$BW$2,'BP Test'!D$4,'Final FTE BGBP'!$C54:$BW54)='Final FTE By Prog'!D54</f>
        <v>1</v>
      </c>
      <c r="E54" s="6" t="b">
        <f>SUMIF('Final FTE BGBP'!$C$2:$BW$2,'BP Test'!E$4,'Final FTE BGBP'!$C54:$BW54)='Final FTE By Prog'!E54</f>
        <v>1</v>
      </c>
      <c r="F54" s="6" t="b">
        <f>SUMIF('Final FTE BGBP'!$C$2:$BW$2,'BP Test'!F$4,'Final FTE BGBP'!$C54:$BW54)='Final FTE By Prog'!F54</f>
        <v>1</v>
      </c>
      <c r="G54" s="6" t="b">
        <f>SUMIF('Final FTE BGBP'!$C$2:$BW$2,'BP Test'!G$4,'Final FTE BGBP'!$C54:$BW54)='Final FTE By Prog'!G54</f>
        <v>1</v>
      </c>
      <c r="H54" s="6" t="b">
        <f>SUMIF('Final FTE BGBP'!$C$2:$BW$2,'BP Test'!H$4,'Final FTE BGBP'!$C54:$BW54)='Final FTE By Prog'!H54</f>
        <v>1</v>
      </c>
      <c r="I54" s="6" t="b">
        <f>SUMIF('Final FTE BGBP'!$C$2:$BW$2,'BP Test'!I$4,'Final FTE BGBP'!$C54:$BW54)='Final FTE By Prog'!I54</f>
        <v>1</v>
      </c>
      <c r="J54" s="6" t="b">
        <f>SUMIF('Final FTE BGBP'!$C$2:$BW$2,'BP Test'!J$4,'Final FTE BGBP'!$C54:$BW54)='Final FTE By Prog'!J54</f>
        <v>1</v>
      </c>
      <c r="K54" s="6" t="b">
        <f>SUMIF('Final FTE BGBP'!$C$2:$BW$2,'BP Test'!K$4,'Final FTE BGBP'!$C54:$BW54)='Final FTE By Prog'!K54</f>
        <v>1</v>
      </c>
      <c r="L54" s="6" t="b">
        <f>SUMIF('Final FTE BGBP'!$C$2:$BW$2,'BP Test'!L$4,'Final FTE BGBP'!$C54:$BW54)='Final FTE By Prog'!L54</f>
        <v>1</v>
      </c>
      <c r="M54" s="6" t="b">
        <f>'Final FTE BGBP'!BX54='Final FTE By Prog'!M54</f>
        <v>1</v>
      </c>
      <c r="N54" s="6"/>
      <c r="O54" s="6"/>
      <c r="P54" s="6"/>
      <c r="Q54" s="6"/>
    </row>
    <row r="55" spans="1:17" ht="15">
      <c r="A55" s="6">
        <v>51</v>
      </c>
      <c r="B55" s="6" t="s">
        <v>62</v>
      </c>
      <c r="C55" s="6" t="b">
        <f>SUMIF('Final FTE BGBP'!$C$2:$BW$2,'BP Test'!C$4,'Final FTE BGBP'!$C55:$BW55)='Final FTE By Prog'!C55</f>
        <v>1</v>
      </c>
      <c r="D55" s="6" t="b">
        <f>SUMIF('Final FTE BGBP'!$C$2:$BW$2,'BP Test'!D$4,'Final FTE BGBP'!$C55:$BW55)='Final FTE By Prog'!D55</f>
        <v>1</v>
      </c>
      <c r="E55" s="6" t="b">
        <f>SUMIF('Final FTE BGBP'!$C$2:$BW$2,'BP Test'!E$4,'Final FTE BGBP'!$C55:$BW55)='Final FTE By Prog'!E55</f>
        <v>1</v>
      </c>
      <c r="F55" s="6" t="b">
        <f>SUMIF('Final FTE BGBP'!$C$2:$BW$2,'BP Test'!F$4,'Final FTE BGBP'!$C55:$BW55)='Final FTE By Prog'!F55</f>
        <v>1</v>
      </c>
      <c r="G55" s="6" t="b">
        <f>SUMIF('Final FTE BGBP'!$C$2:$BW$2,'BP Test'!G$4,'Final FTE BGBP'!$C55:$BW55)='Final FTE By Prog'!G55</f>
        <v>1</v>
      </c>
      <c r="H55" s="6" t="b">
        <f>SUMIF('Final FTE BGBP'!$C$2:$BW$2,'BP Test'!H$4,'Final FTE BGBP'!$C55:$BW55)='Final FTE By Prog'!H55</f>
        <v>1</v>
      </c>
      <c r="I55" s="6" t="b">
        <f>SUMIF('Final FTE BGBP'!$C$2:$BW$2,'BP Test'!I$4,'Final FTE BGBP'!$C55:$BW55)='Final FTE By Prog'!I55</f>
        <v>1</v>
      </c>
      <c r="J55" s="6" t="b">
        <f>SUMIF('Final FTE BGBP'!$C$2:$BW$2,'BP Test'!J$4,'Final FTE BGBP'!$C55:$BW55)='Final FTE By Prog'!J55</f>
        <v>1</v>
      </c>
      <c r="K55" s="6" t="b">
        <f>SUMIF('Final FTE BGBP'!$C$2:$BW$2,'BP Test'!K$4,'Final FTE BGBP'!$C55:$BW55)='Final FTE By Prog'!K55</f>
        <v>1</v>
      </c>
      <c r="L55" s="6" t="b">
        <f>SUMIF('Final FTE BGBP'!$C$2:$BW$2,'BP Test'!L$4,'Final FTE BGBP'!$C55:$BW55)='Final FTE By Prog'!L55</f>
        <v>1</v>
      </c>
      <c r="M55" s="6" t="b">
        <f>'Final FTE BGBP'!BX55='Final FTE By Prog'!M55</f>
        <v>1</v>
      </c>
      <c r="N55" s="6"/>
      <c r="O55" s="6"/>
      <c r="P55" s="6"/>
      <c r="Q55" s="6"/>
    </row>
    <row r="56" spans="1:17" ht="15">
      <c r="A56" s="6">
        <v>52</v>
      </c>
      <c r="B56" s="6" t="s">
        <v>63</v>
      </c>
      <c r="C56" s="6" t="b">
        <f>SUMIF('Final FTE BGBP'!$C$2:$BW$2,'BP Test'!C$4,'Final FTE BGBP'!$C56:$BW56)='Final FTE By Prog'!C56</f>
        <v>1</v>
      </c>
      <c r="D56" s="6" t="b">
        <f>SUMIF('Final FTE BGBP'!$C$2:$BW$2,'BP Test'!D$4,'Final FTE BGBP'!$C56:$BW56)='Final FTE By Prog'!D56</f>
        <v>1</v>
      </c>
      <c r="E56" s="6" t="b">
        <f>SUMIF('Final FTE BGBP'!$C$2:$BW$2,'BP Test'!E$4,'Final FTE BGBP'!$C56:$BW56)='Final FTE By Prog'!E56</f>
        <v>1</v>
      </c>
      <c r="F56" s="6" t="b">
        <f>SUMIF('Final FTE BGBP'!$C$2:$BW$2,'BP Test'!F$4,'Final FTE BGBP'!$C56:$BW56)='Final FTE By Prog'!F56</f>
        <v>1</v>
      </c>
      <c r="G56" s="6" t="b">
        <f>SUMIF('Final FTE BGBP'!$C$2:$BW$2,'BP Test'!G$4,'Final FTE BGBP'!$C56:$BW56)='Final FTE By Prog'!G56</f>
        <v>1</v>
      </c>
      <c r="H56" s="6" t="b">
        <f>SUMIF('Final FTE BGBP'!$C$2:$BW$2,'BP Test'!H$4,'Final FTE BGBP'!$C56:$BW56)='Final FTE By Prog'!H56</f>
        <v>1</v>
      </c>
      <c r="I56" s="6" t="b">
        <f>SUMIF('Final FTE BGBP'!$C$2:$BW$2,'BP Test'!I$4,'Final FTE BGBP'!$C56:$BW56)='Final FTE By Prog'!I56</f>
        <v>1</v>
      </c>
      <c r="J56" s="6" t="b">
        <f>SUMIF('Final FTE BGBP'!$C$2:$BW$2,'BP Test'!J$4,'Final FTE BGBP'!$C56:$BW56)='Final FTE By Prog'!J56</f>
        <v>1</v>
      </c>
      <c r="K56" s="6" t="b">
        <f>SUMIF('Final FTE BGBP'!$C$2:$BW$2,'BP Test'!K$4,'Final FTE BGBP'!$C56:$BW56)='Final FTE By Prog'!K56</f>
        <v>1</v>
      </c>
      <c r="L56" s="6" t="b">
        <f>SUMIF('Final FTE BGBP'!$C$2:$BW$2,'BP Test'!L$4,'Final FTE BGBP'!$C56:$BW56)='Final FTE By Prog'!L56</f>
        <v>1</v>
      </c>
      <c r="M56" s="6" t="b">
        <f>'Final FTE BGBP'!BX56='Final FTE By Prog'!M56</f>
        <v>1</v>
      </c>
      <c r="N56" s="6"/>
      <c r="O56" s="6"/>
      <c r="P56" s="6"/>
      <c r="Q56" s="6"/>
    </row>
    <row r="57" spans="1:17" ht="15">
      <c r="A57" s="6">
        <v>53</v>
      </c>
      <c r="B57" s="6" t="s">
        <v>64</v>
      </c>
      <c r="C57" s="6" t="b">
        <f>SUMIF('Final FTE BGBP'!$C$2:$BW$2,'BP Test'!C$4,'Final FTE BGBP'!$C57:$BW57)='Final FTE By Prog'!C57</f>
        <v>1</v>
      </c>
      <c r="D57" s="6" t="b">
        <f>SUMIF('Final FTE BGBP'!$C$2:$BW$2,'BP Test'!D$4,'Final FTE BGBP'!$C57:$BW57)='Final FTE By Prog'!D57</f>
        <v>1</v>
      </c>
      <c r="E57" s="6" t="b">
        <f>SUMIF('Final FTE BGBP'!$C$2:$BW$2,'BP Test'!E$4,'Final FTE BGBP'!$C57:$BW57)='Final FTE By Prog'!E57</f>
        <v>1</v>
      </c>
      <c r="F57" s="6" t="b">
        <f>SUMIF('Final FTE BGBP'!$C$2:$BW$2,'BP Test'!F$4,'Final FTE BGBP'!$C57:$BW57)='Final FTE By Prog'!F57</f>
        <v>1</v>
      </c>
      <c r="G57" s="6" t="b">
        <f>SUMIF('Final FTE BGBP'!$C$2:$BW$2,'BP Test'!G$4,'Final FTE BGBP'!$C57:$BW57)='Final FTE By Prog'!G57</f>
        <v>1</v>
      </c>
      <c r="H57" s="6" t="b">
        <f>SUMIF('Final FTE BGBP'!$C$2:$BW$2,'BP Test'!H$4,'Final FTE BGBP'!$C57:$BW57)='Final FTE By Prog'!H57</f>
        <v>1</v>
      </c>
      <c r="I57" s="6" t="b">
        <f>SUMIF('Final FTE BGBP'!$C$2:$BW$2,'BP Test'!I$4,'Final FTE BGBP'!$C57:$BW57)='Final FTE By Prog'!I57</f>
        <v>1</v>
      </c>
      <c r="J57" s="6" t="b">
        <f>SUMIF('Final FTE BGBP'!$C$2:$BW$2,'BP Test'!J$4,'Final FTE BGBP'!$C57:$BW57)='Final FTE By Prog'!J57</f>
        <v>1</v>
      </c>
      <c r="K57" s="6" t="b">
        <f>SUMIF('Final FTE BGBP'!$C$2:$BW$2,'BP Test'!K$4,'Final FTE BGBP'!$C57:$BW57)='Final FTE By Prog'!K57</f>
        <v>1</v>
      </c>
      <c r="L57" s="6" t="b">
        <f>SUMIF('Final FTE BGBP'!$C$2:$BW$2,'BP Test'!L$4,'Final FTE BGBP'!$C57:$BW57)='Final FTE By Prog'!L57</f>
        <v>1</v>
      </c>
      <c r="M57" s="6" t="b">
        <f>'Final FTE BGBP'!BX57='Final FTE By Prog'!M57</f>
        <v>1</v>
      </c>
      <c r="N57" s="6"/>
      <c r="O57" s="6"/>
      <c r="P57" s="6"/>
      <c r="Q57" s="6"/>
    </row>
    <row r="58" spans="1:17" ht="15">
      <c r="A58" s="6">
        <v>54</v>
      </c>
      <c r="B58" s="6" t="s">
        <v>65</v>
      </c>
      <c r="C58" s="6" t="b">
        <f>SUMIF('Final FTE BGBP'!$C$2:$BW$2,'BP Test'!C$4,'Final FTE BGBP'!$C58:$BW58)='Final FTE By Prog'!C58</f>
        <v>1</v>
      </c>
      <c r="D58" s="6" t="b">
        <f>SUMIF('Final FTE BGBP'!$C$2:$BW$2,'BP Test'!D$4,'Final FTE BGBP'!$C58:$BW58)='Final FTE By Prog'!D58</f>
        <v>1</v>
      </c>
      <c r="E58" s="6" t="b">
        <f>SUMIF('Final FTE BGBP'!$C$2:$BW$2,'BP Test'!E$4,'Final FTE BGBP'!$C58:$BW58)='Final FTE By Prog'!E58</f>
        <v>1</v>
      </c>
      <c r="F58" s="6" t="b">
        <f>SUMIF('Final FTE BGBP'!$C$2:$BW$2,'BP Test'!F$4,'Final FTE BGBP'!$C58:$BW58)='Final FTE By Prog'!F58</f>
        <v>1</v>
      </c>
      <c r="G58" s="6" t="b">
        <f>SUMIF('Final FTE BGBP'!$C$2:$BW$2,'BP Test'!G$4,'Final FTE BGBP'!$C58:$BW58)='Final FTE By Prog'!G58</f>
        <v>1</v>
      </c>
      <c r="H58" s="6" t="b">
        <f>SUMIF('Final FTE BGBP'!$C$2:$BW$2,'BP Test'!H$4,'Final FTE BGBP'!$C58:$BW58)='Final FTE By Prog'!H58</f>
        <v>1</v>
      </c>
      <c r="I58" s="6" t="b">
        <f>SUMIF('Final FTE BGBP'!$C$2:$BW$2,'BP Test'!I$4,'Final FTE BGBP'!$C58:$BW58)='Final FTE By Prog'!I58</f>
        <v>1</v>
      </c>
      <c r="J58" s="6" t="b">
        <f>SUMIF('Final FTE BGBP'!$C$2:$BW$2,'BP Test'!J$4,'Final FTE BGBP'!$C58:$BW58)='Final FTE By Prog'!J58</f>
        <v>1</v>
      </c>
      <c r="K58" s="6" t="b">
        <f>SUMIF('Final FTE BGBP'!$C$2:$BW$2,'BP Test'!K$4,'Final FTE BGBP'!$C58:$BW58)='Final FTE By Prog'!K58</f>
        <v>1</v>
      </c>
      <c r="L58" s="6" t="b">
        <f>SUMIF('Final FTE BGBP'!$C$2:$BW$2,'BP Test'!L$4,'Final FTE BGBP'!$C58:$BW58)='Final FTE By Prog'!L58</f>
        <v>1</v>
      </c>
      <c r="M58" s="6" t="b">
        <f>'Final FTE BGBP'!BX58='Final FTE By Prog'!M58</f>
        <v>1</v>
      </c>
      <c r="N58" s="6"/>
      <c r="O58" s="6"/>
      <c r="P58" s="6"/>
      <c r="Q58" s="6"/>
    </row>
    <row r="59" spans="1:17" ht="15">
      <c r="A59" s="6">
        <v>55</v>
      </c>
      <c r="B59" s="6" t="s">
        <v>66</v>
      </c>
      <c r="C59" s="6" t="b">
        <f>SUMIF('Final FTE BGBP'!$C$2:$BW$2,'BP Test'!C$4,'Final FTE BGBP'!$C59:$BW59)='Final FTE By Prog'!C59</f>
        <v>1</v>
      </c>
      <c r="D59" s="6" t="b">
        <f>SUMIF('Final FTE BGBP'!$C$2:$BW$2,'BP Test'!D$4,'Final FTE BGBP'!$C59:$BW59)='Final FTE By Prog'!D59</f>
        <v>1</v>
      </c>
      <c r="E59" s="6" t="b">
        <f>SUMIF('Final FTE BGBP'!$C$2:$BW$2,'BP Test'!E$4,'Final FTE BGBP'!$C59:$BW59)='Final FTE By Prog'!E59</f>
        <v>1</v>
      </c>
      <c r="F59" s="6" t="b">
        <f>SUMIF('Final FTE BGBP'!$C$2:$BW$2,'BP Test'!F$4,'Final FTE BGBP'!$C59:$BW59)='Final FTE By Prog'!F59</f>
        <v>1</v>
      </c>
      <c r="G59" s="6" t="b">
        <f>SUMIF('Final FTE BGBP'!$C$2:$BW$2,'BP Test'!G$4,'Final FTE BGBP'!$C59:$BW59)='Final FTE By Prog'!G59</f>
        <v>1</v>
      </c>
      <c r="H59" s="6" t="b">
        <f>SUMIF('Final FTE BGBP'!$C$2:$BW$2,'BP Test'!H$4,'Final FTE BGBP'!$C59:$BW59)='Final FTE By Prog'!H59</f>
        <v>1</v>
      </c>
      <c r="I59" s="6" t="b">
        <f>SUMIF('Final FTE BGBP'!$C$2:$BW$2,'BP Test'!I$4,'Final FTE BGBP'!$C59:$BW59)='Final FTE By Prog'!I59</f>
        <v>1</v>
      </c>
      <c r="J59" s="6" t="b">
        <f>SUMIF('Final FTE BGBP'!$C$2:$BW$2,'BP Test'!J$4,'Final FTE BGBP'!$C59:$BW59)='Final FTE By Prog'!J59</f>
        <v>1</v>
      </c>
      <c r="K59" s="6" t="b">
        <f>SUMIF('Final FTE BGBP'!$C$2:$BW$2,'BP Test'!K$4,'Final FTE BGBP'!$C59:$BW59)='Final FTE By Prog'!K59</f>
        <v>1</v>
      </c>
      <c r="L59" s="6" t="b">
        <f>SUMIF('Final FTE BGBP'!$C$2:$BW$2,'BP Test'!L$4,'Final FTE BGBP'!$C59:$BW59)='Final FTE By Prog'!L59</f>
        <v>1</v>
      </c>
      <c r="M59" s="6" t="b">
        <f>'Final FTE BGBP'!BX59='Final FTE By Prog'!M59</f>
        <v>1</v>
      </c>
      <c r="N59" s="6"/>
      <c r="O59" s="6"/>
      <c r="P59" s="6"/>
      <c r="Q59" s="6"/>
    </row>
    <row r="60" spans="1:17" ht="15">
      <c r="A60" s="6">
        <v>56</v>
      </c>
      <c r="B60" s="6" t="s">
        <v>67</v>
      </c>
      <c r="C60" s="6" t="b">
        <f>SUMIF('Final FTE BGBP'!$C$2:$BW$2,'BP Test'!C$4,'Final FTE BGBP'!$C60:$BW60)='Final FTE By Prog'!C60</f>
        <v>1</v>
      </c>
      <c r="D60" s="6" t="b">
        <f>SUMIF('Final FTE BGBP'!$C$2:$BW$2,'BP Test'!D$4,'Final FTE BGBP'!$C60:$BW60)='Final FTE By Prog'!D60</f>
        <v>1</v>
      </c>
      <c r="E60" s="6" t="b">
        <f>SUMIF('Final FTE BGBP'!$C$2:$BW$2,'BP Test'!E$4,'Final FTE BGBP'!$C60:$BW60)='Final FTE By Prog'!E60</f>
        <v>1</v>
      </c>
      <c r="F60" s="6" t="b">
        <f>SUMIF('Final FTE BGBP'!$C$2:$BW$2,'BP Test'!F$4,'Final FTE BGBP'!$C60:$BW60)='Final FTE By Prog'!F60</f>
        <v>1</v>
      </c>
      <c r="G60" s="6" t="b">
        <f>SUMIF('Final FTE BGBP'!$C$2:$BW$2,'BP Test'!G$4,'Final FTE BGBP'!$C60:$BW60)='Final FTE By Prog'!G60</f>
        <v>1</v>
      </c>
      <c r="H60" s="6" t="b">
        <f>SUMIF('Final FTE BGBP'!$C$2:$BW$2,'BP Test'!H$4,'Final FTE BGBP'!$C60:$BW60)='Final FTE By Prog'!H60</f>
        <v>1</v>
      </c>
      <c r="I60" s="6" t="b">
        <f>SUMIF('Final FTE BGBP'!$C$2:$BW$2,'BP Test'!I$4,'Final FTE BGBP'!$C60:$BW60)='Final FTE By Prog'!I60</f>
        <v>1</v>
      </c>
      <c r="J60" s="6" t="b">
        <f>SUMIF('Final FTE BGBP'!$C$2:$BW$2,'BP Test'!J$4,'Final FTE BGBP'!$C60:$BW60)='Final FTE By Prog'!J60</f>
        <v>1</v>
      </c>
      <c r="K60" s="6" t="b">
        <f>SUMIF('Final FTE BGBP'!$C$2:$BW$2,'BP Test'!K$4,'Final FTE BGBP'!$C60:$BW60)='Final FTE By Prog'!K60</f>
        <v>1</v>
      </c>
      <c r="L60" s="6" t="b">
        <f>SUMIF('Final FTE BGBP'!$C$2:$BW$2,'BP Test'!L$4,'Final FTE BGBP'!$C60:$BW60)='Final FTE By Prog'!L60</f>
        <v>1</v>
      </c>
      <c r="M60" s="6" t="b">
        <f>'Final FTE BGBP'!BX60='Final FTE By Prog'!M60</f>
        <v>1</v>
      </c>
      <c r="N60" s="6"/>
      <c r="O60" s="6"/>
      <c r="P60" s="6"/>
      <c r="Q60" s="6"/>
    </row>
    <row r="61" spans="1:17" ht="15">
      <c r="A61" s="6">
        <v>57</v>
      </c>
      <c r="B61" s="6" t="s">
        <v>68</v>
      </c>
      <c r="C61" s="6" t="b">
        <f>SUMIF('Final FTE BGBP'!$C$2:$BW$2,'BP Test'!C$4,'Final FTE BGBP'!$C61:$BW61)='Final FTE By Prog'!C61</f>
        <v>1</v>
      </c>
      <c r="D61" s="6" t="b">
        <f>SUMIF('Final FTE BGBP'!$C$2:$BW$2,'BP Test'!D$4,'Final FTE BGBP'!$C61:$BW61)='Final FTE By Prog'!D61</f>
        <v>1</v>
      </c>
      <c r="E61" s="6" t="b">
        <f>SUMIF('Final FTE BGBP'!$C$2:$BW$2,'BP Test'!E$4,'Final FTE BGBP'!$C61:$BW61)='Final FTE By Prog'!E61</f>
        <v>1</v>
      </c>
      <c r="F61" s="6" t="b">
        <f>SUMIF('Final FTE BGBP'!$C$2:$BW$2,'BP Test'!F$4,'Final FTE BGBP'!$C61:$BW61)='Final FTE By Prog'!F61</f>
        <v>1</v>
      </c>
      <c r="G61" s="6" t="b">
        <f>SUMIF('Final FTE BGBP'!$C$2:$BW$2,'BP Test'!G$4,'Final FTE BGBP'!$C61:$BW61)='Final FTE By Prog'!G61</f>
        <v>1</v>
      </c>
      <c r="H61" s="6" t="b">
        <f>SUMIF('Final FTE BGBP'!$C$2:$BW$2,'BP Test'!H$4,'Final FTE BGBP'!$C61:$BW61)='Final FTE By Prog'!H61</f>
        <v>1</v>
      </c>
      <c r="I61" s="6" t="b">
        <f>SUMIF('Final FTE BGBP'!$C$2:$BW$2,'BP Test'!I$4,'Final FTE BGBP'!$C61:$BW61)='Final FTE By Prog'!I61</f>
        <v>1</v>
      </c>
      <c r="J61" s="6" t="b">
        <f>SUMIF('Final FTE BGBP'!$C$2:$BW$2,'BP Test'!J$4,'Final FTE BGBP'!$C61:$BW61)='Final FTE By Prog'!J61</f>
        <v>1</v>
      </c>
      <c r="K61" s="6" t="b">
        <f>SUMIF('Final FTE BGBP'!$C$2:$BW$2,'BP Test'!K$4,'Final FTE BGBP'!$C61:$BW61)='Final FTE By Prog'!K61</f>
        <v>1</v>
      </c>
      <c r="L61" s="6" t="b">
        <f>SUMIF('Final FTE BGBP'!$C$2:$BW$2,'BP Test'!L$4,'Final FTE BGBP'!$C61:$BW61)='Final FTE By Prog'!L61</f>
        <v>1</v>
      </c>
      <c r="M61" s="6" t="b">
        <f>'Final FTE BGBP'!BX61='Final FTE By Prog'!M61</f>
        <v>1</v>
      </c>
      <c r="N61" s="6"/>
      <c r="O61" s="6"/>
      <c r="P61" s="6"/>
      <c r="Q61" s="6"/>
    </row>
    <row r="62" spans="1:17" ht="15">
      <c r="A62" s="6">
        <v>58</v>
      </c>
      <c r="B62" s="6" t="s">
        <v>69</v>
      </c>
      <c r="C62" s="6" t="b">
        <f>SUMIF('Final FTE BGBP'!$C$2:$BW$2,'BP Test'!C$4,'Final FTE BGBP'!$C62:$BW62)='Final FTE By Prog'!C62</f>
        <v>1</v>
      </c>
      <c r="D62" s="6" t="b">
        <f>SUMIF('Final FTE BGBP'!$C$2:$BW$2,'BP Test'!D$4,'Final FTE BGBP'!$C62:$BW62)='Final FTE By Prog'!D62</f>
        <v>1</v>
      </c>
      <c r="E62" s="6" t="b">
        <f>SUMIF('Final FTE BGBP'!$C$2:$BW$2,'BP Test'!E$4,'Final FTE BGBP'!$C62:$BW62)='Final FTE By Prog'!E62</f>
        <v>1</v>
      </c>
      <c r="F62" s="6" t="b">
        <f>SUMIF('Final FTE BGBP'!$C$2:$BW$2,'BP Test'!F$4,'Final FTE BGBP'!$C62:$BW62)='Final FTE By Prog'!F62</f>
        <v>1</v>
      </c>
      <c r="G62" s="6" t="b">
        <f>SUMIF('Final FTE BGBP'!$C$2:$BW$2,'BP Test'!G$4,'Final FTE BGBP'!$C62:$BW62)='Final FTE By Prog'!G62</f>
        <v>1</v>
      </c>
      <c r="H62" s="6" t="b">
        <f>SUMIF('Final FTE BGBP'!$C$2:$BW$2,'BP Test'!H$4,'Final FTE BGBP'!$C62:$BW62)='Final FTE By Prog'!H62</f>
        <v>1</v>
      </c>
      <c r="I62" s="6" t="b">
        <f>SUMIF('Final FTE BGBP'!$C$2:$BW$2,'BP Test'!I$4,'Final FTE BGBP'!$C62:$BW62)='Final FTE By Prog'!I62</f>
        <v>1</v>
      </c>
      <c r="J62" s="6" t="b">
        <f>SUMIF('Final FTE BGBP'!$C$2:$BW$2,'BP Test'!J$4,'Final FTE BGBP'!$C62:$BW62)='Final FTE By Prog'!J62</f>
        <v>1</v>
      </c>
      <c r="K62" s="6" t="b">
        <f>SUMIF('Final FTE BGBP'!$C$2:$BW$2,'BP Test'!K$4,'Final FTE BGBP'!$C62:$BW62)='Final FTE By Prog'!K62</f>
        <v>1</v>
      </c>
      <c r="L62" s="6" t="b">
        <f>SUMIF('Final FTE BGBP'!$C$2:$BW$2,'BP Test'!L$4,'Final FTE BGBP'!$C62:$BW62)='Final FTE By Prog'!L62</f>
        <v>1</v>
      </c>
      <c r="M62" s="6" t="b">
        <f>'Final FTE BGBP'!BX62='Final FTE By Prog'!M62</f>
        <v>1</v>
      </c>
      <c r="N62" s="6"/>
      <c r="O62" s="6"/>
      <c r="P62" s="6"/>
      <c r="Q62" s="6"/>
    </row>
    <row r="63" spans="1:17" ht="15">
      <c r="A63" s="6">
        <v>59</v>
      </c>
      <c r="B63" s="6" t="s">
        <v>70</v>
      </c>
      <c r="C63" s="6" t="b">
        <f>SUMIF('Final FTE BGBP'!$C$2:$BW$2,'BP Test'!C$4,'Final FTE BGBP'!$C63:$BW63)='Final FTE By Prog'!C63</f>
        <v>1</v>
      </c>
      <c r="D63" s="6" t="b">
        <f>SUMIF('Final FTE BGBP'!$C$2:$BW$2,'BP Test'!D$4,'Final FTE BGBP'!$C63:$BW63)='Final FTE By Prog'!D63</f>
        <v>1</v>
      </c>
      <c r="E63" s="6" t="b">
        <f>SUMIF('Final FTE BGBP'!$C$2:$BW$2,'BP Test'!E$4,'Final FTE BGBP'!$C63:$BW63)='Final FTE By Prog'!E63</f>
        <v>1</v>
      </c>
      <c r="F63" s="6" t="b">
        <f>SUMIF('Final FTE BGBP'!$C$2:$BW$2,'BP Test'!F$4,'Final FTE BGBP'!$C63:$BW63)='Final FTE By Prog'!F63</f>
        <v>1</v>
      </c>
      <c r="G63" s="6" t="b">
        <f>SUMIF('Final FTE BGBP'!$C$2:$BW$2,'BP Test'!G$4,'Final FTE BGBP'!$C63:$BW63)='Final FTE By Prog'!G63</f>
        <v>1</v>
      </c>
      <c r="H63" s="6" t="b">
        <f>SUMIF('Final FTE BGBP'!$C$2:$BW$2,'BP Test'!H$4,'Final FTE BGBP'!$C63:$BW63)='Final FTE By Prog'!H63</f>
        <v>1</v>
      </c>
      <c r="I63" s="6" t="b">
        <f>SUMIF('Final FTE BGBP'!$C$2:$BW$2,'BP Test'!I$4,'Final FTE BGBP'!$C63:$BW63)='Final FTE By Prog'!I63</f>
        <v>1</v>
      </c>
      <c r="J63" s="6" t="b">
        <f>SUMIF('Final FTE BGBP'!$C$2:$BW$2,'BP Test'!J$4,'Final FTE BGBP'!$C63:$BW63)='Final FTE By Prog'!J63</f>
        <v>1</v>
      </c>
      <c r="K63" s="6" t="b">
        <f>SUMIF('Final FTE BGBP'!$C$2:$BW$2,'BP Test'!K$4,'Final FTE BGBP'!$C63:$BW63)='Final FTE By Prog'!K63</f>
        <v>1</v>
      </c>
      <c r="L63" s="6" t="b">
        <f>SUMIF('Final FTE BGBP'!$C$2:$BW$2,'BP Test'!L$4,'Final FTE BGBP'!$C63:$BW63)='Final FTE By Prog'!L63</f>
        <v>1</v>
      </c>
      <c r="M63" s="6" t="b">
        <f>'Final FTE BGBP'!BX63='Final FTE By Prog'!M63</f>
        <v>1</v>
      </c>
      <c r="N63" s="6"/>
      <c r="O63" s="6"/>
      <c r="P63" s="6"/>
      <c r="Q63" s="6"/>
    </row>
    <row r="64" spans="1:17" ht="15">
      <c r="A64" s="6">
        <v>60</v>
      </c>
      <c r="B64" s="6" t="s">
        <v>71</v>
      </c>
      <c r="C64" s="6" t="b">
        <f>SUMIF('Final FTE BGBP'!$C$2:$BW$2,'BP Test'!C$4,'Final FTE BGBP'!$C64:$BW64)='Final FTE By Prog'!C64</f>
        <v>1</v>
      </c>
      <c r="D64" s="6" t="b">
        <f>SUMIF('Final FTE BGBP'!$C$2:$BW$2,'BP Test'!D$4,'Final FTE BGBP'!$C64:$BW64)='Final FTE By Prog'!D64</f>
        <v>1</v>
      </c>
      <c r="E64" s="6" t="b">
        <f>SUMIF('Final FTE BGBP'!$C$2:$BW$2,'BP Test'!E$4,'Final FTE BGBP'!$C64:$BW64)='Final FTE By Prog'!E64</f>
        <v>1</v>
      </c>
      <c r="F64" s="6" t="b">
        <f>SUMIF('Final FTE BGBP'!$C$2:$BW$2,'BP Test'!F$4,'Final FTE BGBP'!$C64:$BW64)='Final FTE By Prog'!F64</f>
        <v>1</v>
      </c>
      <c r="G64" s="6" t="b">
        <f>SUMIF('Final FTE BGBP'!$C$2:$BW$2,'BP Test'!G$4,'Final FTE BGBP'!$C64:$BW64)='Final FTE By Prog'!G64</f>
        <v>1</v>
      </c>
      <c r="H64" s="6" t="b">
        <f>SUMIF('Final FTE BGBP'!$C$2:$BW$2,'BP Test'!H$4,'Final FTE BGBP'!$C64:$BW64)='Final FTE By Prog'!H64</f>
        <v>1</v>
      </c>
      <c r="I64" s="6" t="b">
        <f>SUMIF('Final FTE BGBP'!$C$2:$BW$2,'BP Test'!I$4,'Final FTE BGBP'!$C64:$BW64)='Final FTE By Prog'!I64</f>
        <v>1</v>
      </c>
      <c r="J64" s="6" t="b">
        <f>SUMIF('Final FTE BGBP'!$C$2:$BW$2,'BP Test'!J$4,'Final FTE BGBP'!$C64:$BW64)='Final FTE By Prog'!J64</f>
        <v>1</v>
      </c>
      <c r="K64" s="6" t="b">
        <f>SUMIF('Final FTE BGBP'!$C$2:$BW$2,'BP Test'!K$4,'Final FTE BGBP'!$C64:$BW64)='Final FTE By Prog'!K64</f>
        <v>1</v>
      </c>
      <c r="L64" s="6" t="b">
        <f>SUMIF('Final FTE BGBP'!$C$2:$BW$2,'BP Test'!L$4,'Final FTE BGBP'!$C64:$BW64)='Final FTE By Prog'!L64</f>
        <v>1</v>
      </c>
      <c r="M64" s="6" t="b">
        <f>'Final FTE BGBP'!BX64='Final FTE By Prog'!M64</f>
        <v>1</v>
      </c>
      <c r="N64" s="6"/>
      <c r="O64" s="6"/>
      <c r="P64" s="6"/>
      <c r="Q64" s="6"/>
    </row>
    <row r="65" spans="1:17" ht="15">
      <c r="A65" s="6">
        <v>61</v>
      </c>
      <c r="B65" s="6" t="s">
        <v>72</v>
      </c>
      <c r="C65" s="6" t="b">
        <f>SUMIF('Final FTE BGBP'!$C$2:$BW$2,'BP Test'!C$4,'Final FTE BGBP'!$C65:$BW65)='Final FTE By Prog'!C65</f>
        <v>1</v>
      </c>
      <c r="D65" s="6" t="b">
        <f>SUMIF('Final FTE BGBP'!$C$2:$BW$2,'BP Test'!D$4,'Final FTE BGBP'!$C65:$BW65)='Final FTE By Prog'!D65</f>
        <v>1</v>
      </c>
      <c r="E65" s="6" t="b">
        <f>SUMIF('Final FTE BGBP'!$C$2:$BW$2,'BP Test'!E$4,'Final FTE BGBP'!$C65:$BW65)='Final FTE By Prog'!E65</f>
        <v>1</v>
      </c>
      <c r="F65" s="6" t="b">
        <f>SUMIF('Final FTE BGBP'!$C$2:$BW$2,'BP Test'!F$4,'Final FTE BGBP'!$C65:$BW65)='Final FTE By Prog'!F65</f>
        <v>1</v>
      </c>
      <c r="G65" s="6" t="b">
        <f>SUMIF('Final FTE BGBP'!$C$2:$BW$2,'BP Test'!G$4,'Final FTE BGBP'!$C65:$BW65)='Final FTE By Prog'!G65</f>
        <v>1</v>
      </c>
      <c r="H65" s="6" t="b">
        <f>SUMIF('Final FTE BGBP'!$C$2:$BW$2,'BP Test'!H$4,'Final FTE BGBP'!$C65:$BW65)='Final FTE By Prog'!H65</f>
        <v>1</v>
      </c>
      <c r="I65" s="6" t="b">
        <f>SUMIF('Final FTE BGBP'!$C$2:$BW$2,'BP Test'!I$4,'Final FTE BGBP'!$C65:$BW65)='Final FTE By Prog'!I65</f>
        <v>1</v>
      </c>
      <c r="J65" s="6" t="b">
        <f>SUMIF('Final FTE BGBP'!$C$2:$BW$2,'BP Test'!J$4,'Final FTE BGBP'!$C65:$BW65)='Final FTE By Prog'!J65</f>
        <v>1</v>
      </c>
      <c r="K65" s="6" t="b">
        <f>SUMIF('Final FTE BGBP'!$C$2:$BW$2,'BP Test'!K$4,'Final FTE BGBP'!$C65:$BW65)='Final FTE By Prog'!K65</f>
        <v>1</v>
      </c>
      <c r="L65" s="6" t="b">
        <f>SUMIF('Final FTE BGBP'!$C$2:$BW$2,'BP Test'!L$4,'Final FTE BGBP'!$C65:$BW65)='Final FTE By Prog'!L65</f>
        <v>1</v>
      </c>
      <c r="M65" s="6" t="b">
        <f>'Final FTE BGBP'!BX65='Final FTE By Prog'!M65</f>
        <v>1</v>
      </c>
      <c r="N65" s="6"/>
      <c r="O65" s="6"/>
      <c r="P65" s="6"/>
      <c r="Q65" s="6"/>
    </row>
    <row r="66" spans="1:17" ht="15">
      <c r="A66" s="6">
        <v>62</v>
      </c>
      <c r="B66" s="6" t="s">
        <v>73</v>
      </c>
      <c r="C66" s="6" t="b">
        <f>SUMIF('Final FTE BGBP'!$C$2:$BW$2,'BP Test'!C$4,'Final FTE BGBP'!$C66:$BW66)='Final FTE By Prog'!C66</f>
        <v>1</v>
      </c>
      <c r="D66" s="6" t="b">
        <f>SUMIF('Final FTE BGBP'!$C$2:$BW$2,'BP Test'!D$4,'Final FTE BGBP'!$C66:$BW66)='Final FTE By Prog'!D66</f>
        <v>1</v>
      </c>
      <c r="E66" s="6" t="b">
        <f>SUMIF('Final FTE BGBP'!$C$2:$BW$2,'BP Test'!E$4,'Final FTE BGBP'!$C66:$BW66)='Final FTE By Prog'!E66</f>
        <v>1</v>
      </c>
      <c r="F66" s="6" t="b">
        <f>SUMIF('Final FTE BGBP'!$C$2:$BW$2,'BP Test'!F$4,'Final FTE BGBP'!$C66:$BW66)='Final FTE By Prog'!F66</f>
        <v>1</v>
      </c>
      <c r="G66" s="6" t="b">
        <f>SUMIF('Final FTE BGBP'!$C$2:$BW$2,'BP Test'!G$4,'Final FTE BGBP'!$C66:$BW66)='Final FTE By Prog'!G66</f>
        <v>1</v>
      </c>
      <c r="H66" s="6" t="b">
        <f>SUMIF('Final FTE BGBP'!$C$2:$BW$2,'BP Test'!H$4,'Final FTE BGBP'!$C66:$BW66)='Final FTE By Prog'!H66</f>
        <v>1</v>
      </c>
      <c r="I66" s="6" t="b">
        <f>SUMIF('Final FTE BGBP'!$C$2:$BW$2,'BP Test'!I$4,'Final FTE BGBP'!$C66:$BW66)='Final FTE By Prog'!I66</f>
        <v>1</v>
      </c>
      <c r="J66" s="6" t="b">
        <f>SUMIF('Final FTE BGBP'!$C$2:$BW$2,'BP Test'!J$4,'Final FTE BGBP'!$C66:$BW66)='Final FTE By Prog'!J66</f>
        <v>1</v>
      </c>
      <c r="K66" s="6" t="b">
        <f>SUMIF('Final FTE BGBP'!$C$2:$BW$2,'BP Test'!K$4,'Final FTE BGBP'!$C66:$BW66)='Final FTE By Prog'!K66</f>
        <v>1</v>
      </c>
      <c r="L66" s="6" t="b">
        <f>SUMIF('Final FTE BGBP'!$C$2:$BW$2,'BP Test'!L$4,'Final FTE BGBP'!$C66:$BW66)='Final FTE By Prog'!L66</f>
        <v>1</v>
      </c>
      <c r="M66" s="6" t="b">
        <f>'Final FTE BGBP'!BX66='Final FTE By Prog'!M66</f>
        <v>1</v>
      </c>
      <c r="N66" s="6"/>
      <c r="O66" s="6"/>
      <c r="P66" s="6"/>
      <c r="Q66" s="6"/>
    </row>
    <row r="67" spans="1:17" ht="15">
      <c r="A67" s="6">
        <v>63</v>
      </c>
      <c r="B67" s="6" t="s">
        <v>74</v>
      </c>
      <c r="C67" s="6" t="b">
        <f>SUMIF('Final FTE BGBP'!$C$2:$BW$2,'BP Test'!C$4,'Final FTE BGBP'!$C67:$BW67)='Final FTE By Prog'!C67</f>
        <v>1</v>
      </c>
      <c r="D67" s="6" t="b">
        <f>SUMIF('Final FTE BGBP'!$C$2:$BW$2,'BP Test'!D$4,'Final FTE BGBP'!$C67:$BW67)='Final FTE By Prog'!D67</f>
        <v>1</v>
      </c>
      <c r="E67" s="6" t="b">
        <f>SUMIF('Final FTE BGBP'!$C$2:$BW$2,'BP Test'!E$4,'Final FTE BGBP'!$C67:$BW67)='Final FTE By Prog'!E67</f>
        <v>1</v>
      </c>
      <c r="F67" s="6" t="b">
        <f>SUMIF('Final FTE BGBP'!$C$2:$BW$2,'BP Test'!F$4,'Final FTE BGBP'!$C67:$BW67)='Final FTE By Prog'!F67</f>
        <v>1</v>
      </c>
      <c r="G67" s="6" t="b">
        <f>SUMIF('Final FTE BGBP'!$C$2:$BW$2,'BP Test'!G$4,'Final FTE BGBP'!$C67:$BW67)='Final FTE By Prog'!G67</f>
        <v>1</v>
      </c>
      <c r="H67" s="6" t="b">
        <f>SUMIF('Final FTE BGBP'!$C$2:$BW$2,'BP Test'!H$4,'Final FTE BGBP'!$C67:$BW67)='Final FTE By Prog'!H67</f>
        <v>1</v>
      </c>
      <c r="I67" s="6" t="b">
        <f>SUMIF('Final FTE BGBP'!$C$2:$BW$2,'BP Test'!I$4,'Final FTE BGBP'!$C67:$BW67)='Final FTE By Prog'!I67</f>
        <v>1</v>
      </c>
      <c r="J67" s="6" t="b">
        <f>SUMIF('Final FTE BGBP'!$C$2:$BW$2,'BP Test'!J$4,'Final FTE BGBP'!$C67:$BW67)='Final FTE By Prog'!J67</f>
        <v>1</v>
      </c>
      <c r="K67" s="6" t="b">
        <f>SUMIF('Final FTE BGBP'!$C$2:$BW$2,'BP Test'!K$4,'Final FTE BGBP'!$C67:$BW67)='Final FTE By Prog'!K67</f>
        <v>1</v>
      </c>
      <c r="L67" s="6" t="b">
        <f>SUMIF('Final FTE BGBP'!$C$2:$BW$2,'BP Test'!L$4,'Final FTE BGBP'!$C67:$BW67)='Final FTE By Prog'!L67</f>
        <v>1</v>
      </c>
      <c r="M67" s="6" t="b">
        <f>'Final FTE BGBP'!BX67='Final FTE By Prog'!M67</f>
        <v>1</v>
      </c>
      <c r="N67" s="6"/>
      <c r="O67" s="6"/>
      <c r="P67" s="6"/>
      <c r="Q67" s="6"/>
    </row>
    <row r="68" spans="1:17" ht="15">
      <c r="A68" s="6">
        <v>64</v>
      </c>
      <c r="B68" s="6" t="s">
        <v>75</v>
      </c>
      <c r="C68" s="6" t="b">
        <f>SUMIF('Final FTE BGBP'!$C$2:$BW$2,'BP Test'!C$4,'Final FTE BGBP'!$C68:$BW68)='Final FTE By Prog'!C68</f>
        <v>1</v>
      </c>
      <c r="D68" s="6" t="b">
        <f>SUMIF('Final FTE BGBP'!$C$2:$BW$2,'BP Test'!D$4,'Final FTE BGBP'!$C68:$BW68)='Final FTE By Prog'!D68</f>
        <v>1</v>
      </c>
      <c r="E68" s="6" t="b">
        <f>SUMIF('Final FTE BGBP'!$C$2:$BW$2,'BP Test'!E$4,'Final FTE BGBP'!$C68:$BW68)='Final FTE By Prog'!E68</f>
        <v>1</v>
      </c>
      <c r="F68" s="6" t="b">
        <f>SUMIF('Final FTE BGBP'!$C$2:$BW$2,'BP Test'!F$4,'Final FTE BGBP'!$C68:$BW68)='Final FTE By Prog'!F68</f>
        <v>1</v>
      </c>
      <c r="G68" s="6" t="b">
        <f>SUMIF('Final FTE BGBP'!$C$2:$BW$2,'BP Test'!G$4,'Final FTE BGBP'!$C68:$BW68)='Final FTE By Prog'!G68</f>
        <v>1</v>
      </c>
      <c r="H68" s="6" t="b">
        <f>SUMIF('Final FTE BGBP'!$C$2:$BW$2,'BP Test'!H$4,'Final FTE BGBP'!$C68:$BW68)='Final FTE By Prog'!H68</f>
        <v>1</v>
      </c>
      <c r="I68" s="6" t="b">
        <f>SUMIF('Final FTE BGBP'!$C$2:$BW$2,'BP Test'!I$4,'Final FTE BGBP'!$C68:$BW68)='Final FTE By Prog'!I68</f>
        <v>1</v>
      </c>
      <c r="J68" s="6" t="b">
        <f>SUMIF('Final FTE BGBP'!$C$2:$BW$2,'BP Test'!J$4,'Final FTE BGBP'!$C68:$BW68)='Final FTE By Prog'!J68</f>
        <v>1</v>
      </c>
      <c r="K68" s="6" t="b">
        <f>SUMIF('Final FTE BGBP'!$C$2:$BW$2,'BP Test'!K$4,'Final FTE BGBP'!$C68:$BW68)='Final FTE By Prog'!K68</f>
        <v>1</v>
      </c>
      <c r="L68" s="6" t="b">
        <f>SUMIF('Final FTE BGBP'!$C$2:$BW$2,'BP Test'!L$4,'Final FTE BGBP'!$C68:$BW68)='Final FTE By Prog'!L68</f>
        <v>1</v>
      </c>
      <c r="M68" s="6" t="b">
        <f>'Final FTE BGBP'!BX68='Final FTE By Prog'!M68</f>
        <v>1</v>
      </c>
      <c r="N68" s="6"/>
      <c r="O68" s="6"/>
      <c r="P68" s="6"/>
      <c r="Q68" s="6"/>
    </row>
    <row r="69" spans="1:17" ht="15">
      <c r="A69" s="6">
        <v>65</v>
      </c>
      <c r="B69" s="6" t="s">
        <v>76</v>
      </c>
      <c r="C69" s="6" t="b">
        <f>SUMIF('Final FTE BGBP'!$C$2:$BW$2,'BP Test'!C$4,'Final FTE BGBP'!$C69:$BW69)='Final FTE By Prog'!C69</f>
        <v>1</v>
      </c>
      <c r="D69" s="6" t="b">
        <f>SUMIF('Final FTE BGBP'!$C$2:$BW$2,'BP Test'!D$4,'Final FTE BGBP'!$C69:$BW69)='Final FTE By Prog'!D69</f>
        <v>1</v>
      </c>
      <c r="E69" s="6" t="b">
        <f>SUMIF('Final FTE BGBP'!$C$2:$BW$2,'BP Test'!E$4,'Final FTE BGBP'!$C69:$BW69)='Final FTE By Prog'!E69</f>
        <v>1</v>
      </c>
      <c r="F69" s="6" t="b">
        <f>SUMIF('Final FTE BGBP'!$C$2:$BW$2,'BP Test'!F$4,'Final FTE BGBP'!$C69:$BW69)='Final FTE By Prog'!F69</f>
        <v>1</v>
      </c>
      <c r="G69" s="6" t="b">
        <f>SUMIF('Final FTE BGBP'!$C$2:$BW$2,'BP Test'!G$4,'Final FTE BGBP'!$C69:$BW69)='Final FTE By Prog'!G69</f>
        <v>1</v>
      </c>
      <c r="H69" s="6" t="b">
        <f>SUMIF('Final FTE BGBP'!$C$2:$BW$2,'BP Test'!H$4,'Final FTE BGBP'!$C69:$BW69)='Final FTE By Prog'!H69</f>
        <v>1</v>
      </c>
      <c r="I69" s="6" t="b">
        <f>SUMIF('Final FTE BGBP'!$C$2:$BW$2,'BP Test'!I$4,'Final FTE BGBP'!$C69:$BW69)='Final FTE By Prog'!I69</f>
        <v>1</v>
      </c>
      <c r="J69" s="6" t="b">
        <f>SUMIF('Final FTE BGBP'!$C$2:$BW$2,'BP Test'!J$4,'Final FTE BGBP'!$C69:$BW69)='Final FTE By Prog'!J69</f>
        <v>1</v>
      </c>
      <c r="K69" s="6" t="b">
        <f>SUMIF('Final FTE BGBP'!$C$2:$BW$2,'BP Test'!K$4,'Final FTE BGBP'!$C69:$BW69)='Final FTE By Prog'!K69</f>
        <v>1</v>
      </c>
      <c r="L69" s="6" t="b">
        <f>SUMIF('Final FTE BGBP'!$C$2:$BW$2,'BP Test'!L$4,'Final FTE BGBP'!$C69:$BW69)='Final FTE By Prog'!L69</f>
        <v>1</v>
      </c>
      <c r="M69" s="6" t="b">
        <f>'Final FTE BGBP'!BX69='Final FTE By Prog'!M69</f>
        <v>1</v>
      </c>
      <c r="N69" s="6"/>
      <c r="O69" s="6"/>
      <c r="P69" s="6"/>
      <c r="Q69" s="6"/>
    </row>
    <row r="70" spans="1:17" ht="15">
      <c r="A70" s="6">
        <v>66</v>
      </c>
      <c r="B70" s="6" t="s">
        <v>77</v>
      </c>
      <c r="C70" s="6" t="b">
        <f>SUMIF('Final FTE BGBP'!$C$2:$BW$2,'BP Test'!C$4,'Final FTE BGBP'!$C70:$BW70)='Final FTE By Prog'!C70</f>
        <v>1</v>
      </c>
      <c r="D70" s="6" t="b">
        <f>SUMIF('Final FTE BGBP'!$C$2:$BW$2,'BP Test'!D$4,'Final FTE BGBP'!$C70:$BW70)='Final FTE By Prog'!D70</f>
        <v>1</v>
      </c>
      <c r="E70" s="6" t="b">
        <f>SUMIF('Final FTE BGBP'!$C$2:$BW$2,'BP Test'!E$4,'Final FTE BGBP'!$C70:$BW70)='Final FTE By Prog'!E70</f>
        <v>1</v>
      </c>
      <c r="F70" s="6" t="b">
        <f>SUMIF('Final FTE BGBP'!$C$2:$BW$2,'BP Test'!F$4,'Final FTE BGBP'!$C70:$BW70)='Final FTE By Prog'!F70</f>
        <v>1</v>
      </c>
      <c r="G70" s="6" t="b">
        <f>SUMIF('Final FTE BGBP'!$C$2:$BW$2,'BP Test'!G$4,'Final FTE BGBP'!$C70:$BW70)='Final FTE By Prog'!G70</f>
        <v>1</v>
      </c>
      <c r="H70" s="6" t="b">
        <f>SUMIF('Final FTE BGBP'!$C$2:$BW$2,'BP Test'!H$4,'Final FTE BGBP'!$C70:$BW70)='Final FTE By Prog'!H70</f>
        <v>1</v>
      </c>
      <c r="I70" s="6" t="b">
        <f>SUMIF('Final FTE BGBP'!$C$2:$BW$2,'BP Test'!I$4,'Final FTE BGBP'!$C70:$BW70)='Final FTE By Prog'!I70</f>
        <v>1</v>
      </c>
      <c r="J70" s="6" t="b">
        <f>SUMIF('Final FTE BGBP'!$C$2:$BW$2,'BP Test'!J$4,'Final FTE BGBP'!$C70:$BW70)='Final FTE By Prog'!J70</f>
        <v>1</v>
      </c>
      <c r="K70" s="6" t="b">
        <f>SUMIF('Final FTE BGBP'!$C$2:$BW$2,'BP Test'!K$4,'Final FTE BGBP'!$C70:$BW70)='Final FTE By Prog'!K70</f>
        <v>1</v>
      </c>
      <c r="L70" s="6" t="b">
        <f>SUMIF('Final FTE BGBP'!$C$2:$BW$2,'BP Test'!L$4,'Final FTE BGBP'!$C70:$BW70)='Final FTE By Prog'!L70</f>
        <v>1</v>
      </c>
      <c r="M70" s="6" t="b">
        <f>'Final FTE BGBP'!BX70='Final FTE By Prog'!M70</f>
        <v>1</v>
      </c>
      <c r="N70" s="6"/>
      <c r="O70" s="6"/>
      <c r="P70" s="6"/>
      <c r="Q70" s="6"/>
    </row>
    <row r="71" spans="1:17" ht="15">
      <c r="A71" s="6">
        <v>67</v>
      </c>
      <c r="B71" s="6" t="s">
        <v>78</v>
      </c>
      <c r="C71" s="6" t="b">
        <f>SUMIF('Final FTE BGBP'!$C$2:$BW$2,'BP Test'!C$4,'Final FTE BGBP'!$C71:$BW71)='Final FTE By Prog'!C71</f>
        <v>1</v>
      </c>
      <c r="D71" s="6" t="b">
        <f>SUMIF('Final FTE BGBP'!$C$2:$BW$2,'BP Test'!D$4,'Final FTE BGBP'!$C71:$BW71)='Final FTE By Prog'!D71</f>
        <v>1</v>
      </c>
      <c r="E71" s="6" t="b">
        <f>SUMIF('Final FTE BGBP'!$C$2:$BW$2,'BP Test'!E$4,'Final FTE BGBP'!$C71:$BW71)='Final FTE By Prog'!E71</f>
        <v>1</v>
      </c>
      <c r="F71" s="6" t="b">
        <f>SUMIF('Final FTE BGBP'!$C$2:$BW$2,'BP Test'!F$4,'Final FTE BGBP'!$C71:$BW71)='Final FTE By Prog'!F71</f>
        <v>1</v>
      </c>
      <c r="G71" s="6" t="b">
        <f>SUMIF('Final FTE BGBP'!$C$2:$BW$2,'BP Test'!G$4,'Final FTE BGBP'!$C71:$BW71)='Final FTE By Prog'!G71</f>
        <v>1</v>
      </c>
      <c r="H71" s="6" t="b">
        <f>SUMIF('Final FTE BGBP'!$C$2:$BW$2,'BP Test'!H$4,'Final FTE BGBP'!$C71:$BW71)='Final FTE By Prog'!H71</f>
        <v>1</v>
      </c>
      <c r="I71" s="6" t="b">
        <f>SUMIF('Final FTE BGBP'!$C$2:$BW$2,'BP Test'!I$4,'Final FTE BGBP'!$C71:$BW71)='Final FTE By Prog'!I71</f>
        <v>1</v>
      </c>
      <c r="J71" s="6" t="b">
        <f>SUMIF('Final FTE BGBP'!$C$2:$BW$2,'BP Test'!J$4,'Final FTE BGBP'!$C71:$BW71)='Final FTE By Prog'!J71</f>
        <v>1</v>
      </c>
      <c r="K71" s="6" t="b">
        <f>SUMIF('Final FTE BGBP'!$C$2:$BW$2,'BP Test'!K$4,'Final FTE BGBP'!$C71:$BW71)='Final FTE By Prog'!K71</f>
        <v>1</v>
      </c>
      <c r="L71" s="6" t="b">
        <f>SUMIF('Final FTE BGBP'!$C$2:$BW$2,'BP Test'!L$4,'Final FTE BGBP'!$C71:$BW71)='Final FTE By Prog'!L71</f>
        <v>1</v>
      </c>
      <c r="M71" s="6" t="b">
        <f>'Final FTE BGBP'!BX71='Final FTE By Prog'!M71</f>
        <v>1</v>
      </c>
      <c r="N71" s="6"/>
      <c r="O71" s="6"/>
      <c r="P71" s="6"/>
      <c r="Q71" s="6"/>
    </row>
    <row r="72" spans="1:17" ht="15">
      <c r="A72" s="6">
        <v>68</v>
      </c>
      <c r="B72" s="6" t="s">
        <v>79</v>
      </c>
      <c r="C72" s="6" t="b">
        <f>SUMIF('Final FTE BGBP'!$C$2:$BW$2,'BP Test'!C$4,'Final FTE BGBP'!$C72:$BW72)='Final FTE By Prog'!C72</f>
        <v>1</v>
      </c>
      <c r="D72" s="6" t="b">
        <f>SUMIF('Final FTE BGBP'!$C$2:$BW$2,'BP Test'!D$4,'Final FTE BGBP'!$C72:$BW72)='Final FTE By Prog'!D72</f>
        <v>1</v>
      </c>
      <c r="E72" s="6" t="b">
        <f>SUMIF('Final FTE BGBP'!$C$2:$BW$2,'BP Test'!E$4,'Final FTE BGBP'!$C72:$BW72)='Final FTE By Prog'!E72</f>
        <v>1</v>
      </c>
      <c r="F72" s="6" t="b">
        <f>SUMIF('Final FTE BGBP'!$C$2:$BW$2,'BP Test'!F$4,'Final FTE BGBP'!$C72:$BW72)='Final FTE By Prog'!F72</f>
        <v>1</v>
      </c>
      <c r="G72" s="6" t="b">
        <f>SUMIF('Final FTE BGBP'!$C$2:$BW$2,'BP Test'!G$4,'Final FTE BGBP'!$C72:$BW72)='Final FTE By Prog'!G72</f>
        <v>1</v>
      </c>
      <c r="H72" s="6" t="b">
        <f>SUMIF('Final FTE BGBP'!$C$2:$BW$2,'BP Test'!H$4,'Final FTE BGBP'!$C72:$BW72)='Final FTE By Prog'!H72</f>
        <v>1</v>
      </c>
      <c r="I72" s="6" t="b">
        <f>SUMIF('Final FTE BGBP'!$C$2:$BW$2,'BP Test'!I$4,'Final FTE BGBP'!$C72:$BW72)='Final FTE By Prog'!I72</f>
        <v>1</v>
      </c>
      <c r="J72" s="6" t="b">
        <f>SUMIF('Final FTE BGBP'!$C$2:$BW$2,'BP Test'!J$4,'Final FTE BGBP'!$C72:$BW72)='Final FTE By Prog'!J72</f>
        <v>1</v>
      </c>
      <c r="K72" s="6" t="b">
        <f>SUMIF('Final FTE BGBP'!$C$2:$BW$2,'BP Test'!K$4,'Final FTE BGBP'!$C72:$BW72)='Final FTE By Prog'!K72</f>
        <v>1</v>
      </c>
      <c r="L72" s="6" t="b">
        <f>SUMIF('Final FTE BGBP'!$C$2:$BW$2,'BP Test'!L$4,'Final FTE BGBP'!$C72:$BW72)='Final FTE By Prog'!L72</f>
        <v>1</v>
      </c>
      <c r="M72" s="6" t="b">
        <f>'Final FTE BGBP'!BX72='Final FTE By Prog'!M72</f>
        <v>1</v>
      </c>
      <c r="N72" s="6"/>
      <c r="O72" s="6"/>
      <c r="P72" s="6"/>
      <c r="Q72" s="6"/>
    </row>
    <row r="73" spans="1:17" ht="15">
      <c r="A73" s="6">
        <v>69</v>
      </c>
      <c r="B73" s="6" t="s">
        <v>80</v>
      </c>
      <c r="C73" s="6" t="b">
        <f>SUMIF('Final FTE BGBP'!$C$2:$BW$2,'BP Test'!C$4,'Final FTE BGBP'!$C73:$BW73)='Final FTE By Prog'!C73</f>
        <v>1</v>
      </c>
      <c r="D73" s="6" t="b">
        <f>SUMIF('Final FTE BGBP'!$C$2:$BW$2,'BP Test'!D$4,'Final FTE BGBP'!$C73:$BW73)='Final FTE By Prog'!D73</f>
        <v>1</v>
      </c>
      <c r="E73" s="6" t="b">
        <f>SUMIF('Final FTE BGBP'!$C$2:$BW$2,'BP Test'!E$4,'Final FTE BGBP'!$C73:$BW73)='Final FTE By Prog'!E73</f>
        <v>1</v>
      </c>
      <c r="F73" s="6" t="b">
        <f>SUMIF('Final FTE BGBP'!$C$2:$BW$2,'BP Test'!F$4,'Final FTE BGBP'!$C73:$BW73)='Final FTE By Prog'!F73</f>
        <v>1</v>
      </c>
      <c r="G73" s="6" t="b">
        <f>SUMIF('Final FTE BGBP'!$C$2:$BW$2,'BP Test'!G$4,'Final FTE BGBP'!$C73:$BW73)='Final FTE By Prog'!G73</f>
        <v>1</v>
      </c>
      <c r="H73" s="6" t="b">
        <f>SUMIF('Final FTE BGBP'!$C$2:$BW$2,'BP Test'!H$4,'Final FTE BGBP'!$C73:$BW73)='Final FTE By Prog'!H73</f>
        <v>1</v>
      </c>
      <c r="I73" s="6" t="b">
        <f>SUMIF('Final FTE BGBP'!$C$2:$BW$2,'BP Test'!I$4,'Final FTE BGBP'!$C73:$BW73)='Final FTE By Prog'!I73</f>
        <v>1</v>
      </c>
      <c r="J73" s="6" t="b">
        <f>SUMIF('Final FTE BGBP'!$C$2:$BW$2,'BP Test'!J$4,'Final FTE BGBP'!$C73:$BW73)='Final FTE By Prog'!J73</f>
        <v>1</v>
      </c>
      <c r="K73" s="6" t="b">
        <f>SUMIF('Final FTE BGBP'!$C$2:$BW$2,'BP Test'!K$4,'Final FTE BGBP'!$C73:$BW73)='Final FTE By Prog'!K73</f>
        <v>1</v>
      </c>
      <c r="L73" s="6" t="b">
        <f>SUMIF('Final FTE BGBP'!$C$2:$BW$2,'BP Test'!L$4,'Final FTE BGBP'!$C73:$BW73)='Final FTE By Prog'!L73</f>
        <v>1</v>
      </c>
      <c r="M73" s="6" t="b">
        <f>'Final FTE BGBP'!BX73='Final FTE By Prog'!M73</f>
        <v>1</v>
      </c>
      <c r="N73" s="6"/>
      <c r="O73" s="6"/>
      <c r="P73" s="6"/>
      <c r="Q73" s="6"/>
    </row>
    <row r="74" spans="1:17" ht="15">
      <c r="A74" s="6">
        <v>70</v>
      </c>
      <c r="B74" s="6" t="s">
        <v>84</v>
      </c>
      <c r="C74" s="6" t="b">
        <f>SUMIF('Final FTE BGBP'!$C$2:$BW$2,'BP Test'!C$4,'Final FTE BGBP'!$C74:$BW74)='Final FTE By Prog'!C74</f>
        <v>1</v>
      </c>
      <c r="D74" s="6" t="b">
        <f>SUMIF('Final FTE BGBP'!$C$2:$BW$2,'BP Test'!D$4,'Final FTE BGBP'!$C74:$BW74)='Final FTE By Prog'!D74</f>
        <v>1</v>
      </c>
      <c r="E74" s="6" t="b">
        <f>SUMIF('Final FTE BGBP'!$C$2:$BW$2,'BP Test'!E$4,'Final FTE BGBP'!$C74:$BW74)='Final FTE By Prog'!E74</f>
        <v>1</v>
      </c>
      <c r="F74" s="6" t="b">
        <f>SUMIF('Final FTE BGBP'!$C$2:$BW$2,'BP Test'!F$4,'Final FTE BGBP'!$C74:$BW74)='Final FTE By Prog'!F74</f>
        <v>1</v>
      </c>
      <c r="G74" s="6" t="b">
        <f>SUMIF('Final FTE BGBP'!$C$2:$BW$2,'BP Test'!G$4,'Final FTE BGBP'!$C74:$BW74)='Final FTE By Prog'!G74</f>
        <v>1</v>
      </c>
      <c r="H74" s="6" t="b">
        <f>SUMIF('Final FTE BGBP'!$C$2:$BW$2,'BP Test'!H$4,'Final FTE BGBP'!$C74:$BW74)='Final FTE By Prog'!H74</f>
        <v>1</v>
      </c>
      <c r="I74" s="6" t="b">
        <f>SUMIF('Final FTE BGBP'!$C$2:$BW$2,'BP Test'!I$4,'Final FTE BGBP'!$C74:$BW74)='Final FTE By Prog'!I74</f>
        <v>1</v>
      </c>
      <c r="J74" s="6" t="b">
        <f>SUMIF('Final FTE BGBP'!$C$2:$BW$2,'BP Test'!J$4,'Final FTE BGBP'!$C74:$BW74)='Final FTE By Prog'!J74</f>
        <v>1</v>
      </c>
      <c r="K74" s="6" t="b">
        <f>SUMIF('Final FTE BGBP'!$C$2:$BW$2,'BP Test'!K$4,'Final FTE BGBP'!$C74:$BW74)='Final FTE By Prog'!K74</f>
        <v>1</v>
      </c>
      <c r="L74" s="6" t="b">
        <f>SUMIF('Final FTE BGBP'!$C$2:$BW$2,'BP Test'!L$4,'Final FTE BGBP'!$C74:$BW74)='Final FTE By Prog'!L74</f>
        <v>1</v>
      </c>
      <c r="M74" s="6" t="b">
        <f>'Final FTE BGBP'!BX74='Final FTE By Prog'!M74</f>
        <v>1</v>
      </c>
      <c r="N74" s="6"/>
      <c r="O74" s="6"/>
      <c r="P74" s="6"/>
      <c r="Q74" s="6"/>
    </row>
    <row r="75" spans="1:17" ht="15">
      <c r="A75" s="6">
        <v>71</v>
      </c>
      <c r="B75" s="6" t="s">
        <v>85</v>
      </c>
      <c r="C75" s="6" t="b">
        <f>SUMIF('Final FTE BGBP'!$C$2:$BW$2,'BP Test'!C$4,'Final FTE BGBP'!$C75:$BW75)='Final FTE By Prog'!C75</f>
        <v>1</v>
      </c>
      <c r="D75" s="6" t="b">
        <f>SUMIF('Final FTE BGBP'!$C$2:$BW$2,'BP Test'!D$4,'Final FTE BGBP'!$C75:$BW75)='Final FTE By Prog'!D75</f>
        <v>1</v>
      </c>
      <c r="E75" s="6" t="b">
        <f>SUMIF('Final FTE BGBP'!$C$2:$BW$2,'BP Test'!E$4,'Final FTE BGBP'!$C75:$BW75)='Final FTE By Prog'!E75</f>
        <v>1</v>
      </c>
      <c r="F75" s="6" t="b">
        <f>SUMIF('Final FTE BGBP'!$C$2:$BW$2,'BP Test'!F$4,'Final FTE BGBP'!$C75:$BW75)='Final FTE By Prog'!F75</f>
        <v>1</v>
      </c>
      <c r="G75" s="6" t="b">
        <f>SUMIF('Final FTE BGBP'!$C$2:$BW$2,'BP Test'!G$4,'Final FTE BGBP'!$C75:$BW75)='Final FTE By Prog'!G75</f>
        <v>1</v>
      </c>
      <c r="H75" s="6" t="b">
        <f>SUMIF('Final FTE BGBP'!$C$2:$BW$2,'BP Test'!H$4,'Final FTE BGBP'!$C75:$BW75)='Final FTE By Prog'!H75</f>
        <v>1</v>
      </c>
      <c r="I75" s="6" t="b">
        <f>SUMIF('Final FTE BGBP'!$C$2:$BW$2,'BP Test'!I$4,'Final FTE BGBP'!$C75:$BW75)='Final FTE By Prog'!I75</f>
        <v>1</v>
      </c>
      <c r="J75" s="6" t="b">
        <f>SUMIF('Final FTE BGBP'!$C$2:$BW$2,'BP Test'!J$4,'Final FTE BGBP'!$C75:$BW75)='Final FTE By Prog'!J75</f>
        <v>1</v>
      </c>
      <c r="K75" s="6" t="b">
        <f>SUMIF('Final FTE BGBP'!$C$2:$BW$2,'BP Test'!K$4,'Final FTE BGBP'!$C75:$BW75)='Final FTE By Prog'!K75</f>
        <v>1</v>
      </c>
      <c r="L75" s="6" t="b">
        <f>SUMIF('Final FTE BGBP'!$C$2:$BW$2,'BP Test'!L$4,'Final FTE BGBP'!$C75:$BW75)='Final FTE By Prog'!L75</f>
        <v>1</v>
      </c>
      <c r="M75" s="6" t="b">
        <f>'Final FTE BGBP'!BX75='Final FTE By Prog'!M75</f>
        <v>1</v>
      </c>
      <c r="N75" s="6"/>
      <c r="O75" s="6"/>
      <c r="P75" s="6"/>
      <c r="Q75" s="6"/>
    </row>
    <row r="76" spans="1:17" ht="15">
      <c r="A76" s="6">
        <v>72</v>
      </c>
      <c r="B76" s="6" t="s">
        <v>86</v>
      </c>
      <c r="C76" s="6" t="b">
        <f>SUMIF('Final FTE BGBP'!$C$2:$BW$2,'BP Test'!C$4,'Final FTE BGBP'!$C76:$BW76)='Final FTE By Prog'!C76</f>
        <v>1</v>
      </c>
      <c r="D76" s="6" t="b">
        <f>SUMIF('Final FTE BGBP'!$C$2:$BW$2,'BP Test'!D$4,'Final FTE BGBP'!$C76:$BW76)='Final FTE By Prog'!D76</f>
        <v>1</v>
      </c>
      <c r="E76" s="6" t="b">
        <f>SUMIF('Final FTE BGBP'!$C$2:$BW$2,'BP Test'!E$4,'Final FTE BGBP'!$C76:$BW76)='Final FTE By Prog'!E76</f>
        <v>1</v>
      </c>
      <c r="F76" s="6" t="b">
        <f>SUMIF('Final FTE BGBP'!$C$2:$BW$2,'BP Test'!F$4,'Final FTE BGBP'!$C76:$BW76)='Final FTE By Prog'!F76</f>
        <v>1</v>
      </c>
      <c r="G76" s="6" t="b">
        <f>SUMIF('Final FTE BGBP'!$C$2:$BW$2,'BP Test'!G$4,'Final FTE BGBP'!$C76:$BW76)='Final FTE By Prog'!G76</f>
        <v>1</v>
      </c>
      <c r="H76" s="6" t="b">
        <f>SUMIF('Final FTE BGBP'!$C$2:$BW$2,'BP Test'!H$4,'Final FTE BGBP'!$C76:$BW76)='Final FTE By Prog'!H76</f>
        <v>1</v>
      </c>
      <c r="I76" s="6" t="b">
        <f>SUMIF('Final FTE BGBP'!$C$2:$BW$2,'BP Test'!I$4,'Final FTE BGBP'!$C76:$BW76)='Final FTE By Prog'!I76</f>
        <v>1</v>
      </c>
      <c r="J76" s="6" t="b">
        <f>SUMIF('Final FTE BGBP'!$C$2:$BW$2,'BP Test'!J$4,'Final FTE BGBP'!$C76:$BW76)='Final FTE By Prog'!J76</f>
        <v>1</v>
      </c>
      <c r="K76" s="6" t="b">
        <f>SUMIF('Final FTE BGBP'!$C$2:$BW$2,'BP Test'!K$4,'Final FTE BGBP'!$C76:$BW76)='Final FTE By Prog'!K76</f>
        <v>1</v>
      </c>
      <c r="L76" s="6" t="b">
        <f>SUMIF('Final FTE BGBP'!$C$2:$BW$2,'BP Test'!L$4,'Final FTE BGBP'!$C76:$BW76)='Final FTE By Prog'!L76</f>
        <v>1</v>
      </c>
      <c r="M76" s="6" t="b">
        <f>'Final FTE BGBP'!BX76='Final FTE By Prog'!M76</f>
        <v>1</v>
      </c>
      <c r="N76" s="6"/>
      <c r="O76" s="6"/>
      <c r="P76" s="6"/>
      <c r="Q76" s="6"/>
    </row>
    <row r="77" spans="1:17" ht="15">
      <c r="A77" s="6">
        <v>73</v>
      </c>
      <c r="B77" s="6" t="s">
        <v>87</v>
      </c>
      <c r="C77" s="6" t="b">
        <f>SUMIF('Final FTE BGBP'!$C$2:$BW$2,'BP Test'!C$4,'Final FTE BGBP'!$C77:$BW77)='Final FTE By Prog'!C77</f>
        <v>1</v>
      </c>
      <c r="D77" s="6" t="b">
        <f>SUMIF('Final FTE BGBP'!$C$2:$BW$2,'BP Test'!D$4,'Final FTE BGBP'!$C77:$BW77)='Final FTE By Prog'!D77</f>
        <v>1</v>
      </c>
      <c r="E77" s="6" t="b">
        <f>SUMIF('Final FTE BGBP'!$C$2:$BW$2,'BP Test'!E$4,'Final FTE BGBP'!$C77:$BW77)='Final FTE By Prog'!E77</f>
        <v>1</v>
      </c>
      <c r="F77" s="6" t="b">
        <f>SUMIF('Final FTE BGBP'!$C$2:$BW$2,'BP Test'!F$4,'Final FTE BGBP'!$C77:$BW77)='Final FTE By Prog'!F77</f>
        <v>1</v>
      </c>
      <c r="G77" s="6" t="b">
        <f>SUMIF('Final FTE BGBP'!$C$2:$BW$2,'BP Test'!G$4,'Final FTE BGBP'!$C77:$BW77)='Final FTE By Prog'!G77</f>
        <v>1</v>
      </c>
      <c r="H77" s="6" t="b">
        <f>SUMIF('Final FTE BGBP'!$C$2:$BW$2,'BP Test'!H$4,'Final FTE BGBP'!$C77:$BW77)='Final FTE By Prog'!H77</f>
        <v>1</v>
      </c>
      <c r="I77" s="6" t="b">
        <f>SUMIF('Final FTE BGBP'!$C$2:$BW$2,'BP Test'!I$4,'Final FTE BGBP'!$C77:$BW77)='Final FTE By Prog'!I77</f>
        <v>1</v>
      </c>
      <c r="J77" s="6" t="b">
        <f>SUMIF('Final FTE BGBP'!$C$2:$BW$2,'BP Test'!J$4,'Final FTE BGBP'!$C77:$BW77)='Final FTE By Prog'!J77</f>
        <v>1</v>
      </c>
      <c r="K77" s="6" t="b">
        <f>SUMIF('Final FTE BGBP'!$C$2:$BW$2,'BP Test'!K$4,'Final FTE BGBP'!$C77:$BW77)='Final FTE By Prog'!K77</f>
        <v>1</v>
      </c>
      <c r="L77" s="6" t="b">
        <f>SUMIF('Final FTE BGBP'!$C$2:$BW$2,'BP Test'!L$4,'Final FTE BGBP'!$C77:$BW77)='Final FTE By Prog'!L77</f>
        <v>1</v>
      </c>
      <c r="M77" s="6" t="b">
        <f>'Final FTE BGBP'!BX77='Final FTE By Prog'!M77</f>
        <v>1</v>
      </c>
      <c r="N77" s="6"/>
      <c r="O77" s="6"/>
      <c r="P77" s="6"/>
      <c r="Q77" s="6"/>
    </row>
    <row r="78" spans="1:17" ht="15">
      <c r="A78" s="6">
        <v>74</v>
      </c>
      <c r="B78" s="6" t="s">
        <v>88</v>
      </c>
      <c r="C78" s="6" t="b">
        <f>SUMIF('Final FTE BGBP'!$C$2:$BW$2,'BP Test'!C$4,'Final FTE BGBP'!$C78:$BW78)='Final FTE By Prog'!C78</f>
        <v>1</v>
      </c>
      <c r="D78" s="6" t="b">
        <f>SUMIF('Final FTE BGBP'!$C$2:$BW$2,'BP Test'!D$4,'Final FTE BGBP'!$C78:$BW78)='Final FTE By Prog'!D78</f>
        <v>1</v>
      </c>
      <c r="E78" s="6" t="b">
        <f>SUMIF('Final FTE BGBP'!$C$2:$BW$2,'BP Test'!E$4,'Final FTE BGBP'!$C78:$BW78)='Final FTE By Prog'!E78</f>
        <v>1</v>
      </c>
      <c r="F78" s="6" t="b">
        <f>SUMIF('Final FTE BGBP'!$C$2:$BW$2,'BP Test'!F$4,'Final FTE BGBP'!$C78:$BW78)='Final FTE By Prog'!F78</f>
        <v>1</v>
      </c>
      <c r="G78" s="6" t="b">
        <f>SUMIF('Final FTE BGBP'!$C$2:$BW$2,'BP Test'!G$4,'Final FTE BGBP'!$C78:$BW78)='Final FTE By Prog'!G78</f>
        <v>1</v>
      </c>
      <c r="H78" s="6" t="b">
        <f>SUMIF('Final FTE BGBP'!$C$2:$BW$2,'BP Test'!H$4,'Final FTE BGBP'!$C78:$BW78)='Final FTE By Prog'!H78</f>
        <v>1</v>
      </c>
      <c r="I78" s="6" t="b">
        <f>SUMIF('Final FTE BGBP'!$C$2:$BW$2,'BP Test'!I$4,'Final FTE BGBP'!$C78:$BW78)='Final FTE By Prog'!I78</f>
        <v>1</v>
      </c>
      <c r="J78" s="6" t="b">
        <f>SUMIF('Final FTE BGBP'!$C$2:$BW$2,'BP Test'!J$4,'Final FTE BGBP'!$C78:$BW78)='Final FTE By Prog'!J78</f>
        <v>1</v>
      </c>
      <c r="K78" s="6" t="b">
        <f>SUMIF('Final FTE BGBP'!$C$2:$BW$2,'BP Test'!K$4,'Final FTE BGBP'!$C78:$BW78)='Final FTE By Prog'!K78</f>
        <v>1</v>
      </c>
      <c r="L78" s="6" t="b">
        <f>SUMIF('Final FTE BGBP'!$C$2:$BW$2,'BP Test'!L$4,'Final FTE BGBP'!$C78:$BW78)='Final FTE By Prog'!L78</f>
        <v>1</v>
      </c>
      <c r="M78" s="6" t="b">
        <f>'Final FTE BGBP'!BX78='Final FTE By Prog'!M78</f>
        <v>1</v>
      </c>
      <c r="N78" s="6"/>
      <c r="O78" s="6"/>
      <c r="P78" s="6"/>
      <c r="Q78" s="6"/>
    </row>
    <row r="79" spans="3:17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5">
      <c r="B80" s="6" t="s">
        <v>12</v>
      </c>
      <c r="C80" s="6" t="b">
        <f>SUMIF('Final FTE BGBP'!$C$2:$BW$2,'BP Test'!C$4,'Final FTE BGBP'!$C80:$BW80)='Final FTE By Prog'!C80</f>
        <v>1</v>
      </c>
      <c r="D80" s="6" t="b">
        <f>SUMIF('Final FTE BGBP'!$C$2:$BW$2,'BP Test'!D$4,'Final FTE BGBP'!$C80:$BW80)='Final FTE By Prog'!D80</f>
        <v>1</v>
      </c>
      <c r="E80" s="6" t="b">
        <f>SUMIF('Final FTE BGBP'!$C$2:$BW$2,'BP Test'!E$4,'Final FTE BGBP'!$C80:$BW80)='Final FTE By Prog'!E80</f>
        <v>1</v>
      </c>
      <c r="F80" s="6" t="b">
        <f>SUMIF('Final FTE BGBP'!$C$2:$BW$2,'BP Test'!F$4,'Final FTE BGBP'!$C80:$BW80)='Final FTE By Prog'!F80</f>
        <v>1</v>
      </c>
      <c r="G80" s="6" t="b">
        <f>SUMIF('Final FTE BGBP'!$C$2:$BW$2,'BP Test'!G$4,'Final FTE BGBP'!$C80:$BW80)='Final FTE By Prog'!G80</f>
        <v>1</v>
      </c>
      <c r="H80" s="6" t="b">
        <f>SUMIF('Final FTE BGBP'!$C$2:$BW$2,'BP Test'!H$4,'Final FTE BGBP'!$C80:$BW80)='Final FTE By Prog'!H80</f>
        <v>1</v>
      </c>
      <c r="I80" s="6" t="b">
        <f>SUMIF('Final FTE BGBP'!$C$2:$BW$2,'BP Test'!I$4,'Final FTE BGBP'!$C80:$BW80)='Final FTE By Prog'!I80</f>
        <v>1</v>
      </c>
      <c r="J80" s="6" t="b">
        <f>SUMIF('Final FTE BGBP'!$C$2:$BW$2,'BP Test'!J$4,'Final FTE BGBP'!$C80:$BW80)='Final FTE By Prog'!J80</f>
        <v>1</v>
      </c>
      <c r="K80" s="6" t="b">
        <f>SUMIF('Final FTE BGBP'!$C$2:$BW$2,'BP Test'!K$4,'Final FTE BGBP'!$C80:$BW80)='Final FTE By Prog'!K80</f>
        <v>1</v>
      </c>
      <c r="L80" s="6" t="b">
        <f>SUMIF('Final FTE BGBP'!$C$2:$BW$2,'BP Test'!L$4,'Final FTE BGBP'!$C80:$BW80)='Final FTE By Prog'!L80</f>
        <v>1</v>
      </c>
      <c r="M80" s="6" t="b">
        <f>'Final FTE BGBP'!BX80='Final FTE By Prog'!M80</f>
        <v>1</v>
      </c>
      <c r="N80" s="6"/>
      <c r="O80" s="6"/>
      <c r="P80" s="6"/>
      <c r="Q80" s="6"/>
    </row>
  </sheetData>
  <sheetProtection/>
  <conditionalFormatting sqref="N5:Q78 C5:M80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F225"/>
  <sheetViews>
    <sheetView zoomScale="115" zoomScaleNormal="115" zoomScalePageLayoutView="0" workbookViewId="0" topLeftCell="Q15">
      <selection activeCell="U15" sqref="U15:AD30"/>
    </sheetView>
  </sheetViews>
  <sheetFormatPr defaultColWidth="6.5546875" defaultRowHeight="15"/>
  <cols>
    <col min="1" max="1" width="23.4453125" style="16" bestFit="1" customWidth="1"/>
    <col min="2" max="2" width="10.88671875" style="16" bestFit="1" customWidth="1"/>
    <col min="3" max="3" width="12.5546875" style="16" bestFit="1" customWidth="1"/>
    <col min="4" max="4" width="1.77734375" style="16" customWidth="1"/>
    <col min="5" max="5" width="9.6640625" style="16" customWidth="1"/>
    <col min="6" max="6" width="0.9921875" style="16" customWidth="1"/>
    <col min="7" max="7" width="13.21484375" style="16" bestFit="1" customWidth="1"/>
    <col min="8" max="8" width="1.77734375" style="16" customWidth="1"/>
    <col min="9" max="9" width="9.88671875" style="16" bestFit="1" customWidth="1"/>
    <col min="10" max="10" width="15.4453125" style="16" customWidth="1"/>
    <col min="11" max="11" width="1.4375" style="16" customWidth="1"/>
    <col min="12" max="12" width="9.99609375" style="16" customWidth="1"/>
    <col min="13" max="13" width="15.21484375" style="16" bestFit="1" customWidth="1"/>
    <col min="14" max="14" width="1.4375" style="16" customWidth="1"/>
    <col min="15" max="15" width="11.99609375" style="16" bestFit="1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9.3359375" style="16" bestFit="1" customWidth="1"/>
    <col min="20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172">
        <f>Cover!A7</f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2" customHeight="1">
      <c r="A4" s="171" t="str">
        <f>Cover!A22</f>
        <v>2010-11 Projected Student Enrollment (FTE) for Florida School Districts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2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2" customHeight="1">
      <c r="A6" s="171" t="s">
        <v>98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2" customHeight="1">
      <c r="A7" s="170">
        <f>Cover!A14</f>
        <v>39975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3.5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126"/>
      <c r="O8" s="126"/>
    </row>
    <row r="9" spans="1:15" ht="12.75" customHeight="1">
      <c r="A9" s="126"/>
      <c r="B9" s="127"/>
      <c r="C9" s="128"/>
      <c r="D9" s="127"/>
      <c r="E9" s="127"/>
      <c r="F9" s="127"/>
      <c r="G9" s="129"/>
      <c r="H9" s="127"/>
      <c r="I9" s="127"/>
      <c r="J9" s="127"/>
      <c r="K9" s="127"/>
      <c r="L9" s="127"/>
      <c r="M9" s="127"/>
      <c r="N9" s="127"/>
      <c r="O9" s="127"/>
    </row>
    <row r="10" spans="1:15" ht="14.25" customHeight="1">
      <c r="A10" s="124"/>
      <c r="B10" s="130"/>
      <c r="C10" s="131"/>
      <c r="D10" s="130"/>
      <c r="E10" s="130"/>
      <c r="F10" s="132"/>
      <c r="G10" s="130"/>
      <c r="H10" s="130"/>
      <c r="I10" s="130"/>
      <c r="J10" s="126"/>
      <c r="K10" s="126"/>
      <c r="L10" s="126"/>
      <c r="M10" s="126"/>
      <c r="N10" s="130"/>
      <c r="O10" s="130"/>
    </row>
    <row r="11" spans="1:15" ht="12.75" customHeight="1">
      <c r="A11" s="126"/>
      <c r="B11" s="127"/>
      <c r="C11" s="128"/>
      <c r="D11" s="127"/>
      <c r="E11" s="127"/>
      <c r="F11" s="127"/>
      <c r="G11" s="127"/>
      <c r="H11" s="127"/>
      <c r="I11" s="127"/>
      <c r="J11" s="126"/>
      <c r="K11" s="126"/>
      <c r="L11" s="126"/>
      <c r="M11" s="127"/>
      <c r="N11" s="127"/>
      <c r="O11" s="127"/>
    </row>
    <row r="12" spans="1:15" ht="12.75" customHeight="1">
      <c r="A12" s="126"/>
      <c r="B12" s="133" t="s">
        <v>315</v>
      </c>
      <c r="C12" s="133" t="s">
        <v>317</v>
      </c>
      <c r="D12" s="134"/>
      <c r="E12" s="134"/>
      <c r="F12" s="134"/>
      <c r="G12" s="134" t="s">
        <v>332</v>
      </c>
      <c r="H12" s="134"/>
      <c r="I12" s="134"/>
      <c r="J12" s="135" t="s">
        <v>333</v>
      </c>
      <c r="K12" s="135"/>
      <c r="L12" s="135"/>
      <c r="M12" s="135" t="s">
        <v>340</v>
      </c>
      <c r="N12" s="136"/>
      <c r="O12" s="136"/>
    </row>
    <row r="13" spans="1:15" ht="12.7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37" t="s">
        <v>219</v>
      </c>
      <c r="K13" s="137"/>
      <c r="L13" s="137"/>
      <c r="M13" s="127" t="s">
        <v>334</v>
      </c>
      <c r="N13" s="127"/>
      <c r="O13" s="127"/>
    </row>
    <row r="14" spans="1:15" ht="15">
      <c r="A14" s="126"/>
      <c r="B14" s="127" t="s">
        <v>117</v>
      </c>
      <c r="C14" s="127" t="s">
        <v>207</v>
      </c>
      <c r="D14" s="138"/>
      <c r="E14" s="139" t="s">
        <v>99</v>
      </c>
      <c r="F14" s="127"/>
      <c r="G14" s="127" t="s">
        <v>218</v>
      </c>
      <c r="H14" s="127"/>
      <c r="I14" s="127" t="s">
        <v>99</v>
      </c>
      <c r="J14" s="140" t="s">
        <v>205</v>
      </c>
      <c r="K14" s="140"/>
      <c r="L14" s="139" t="s">
        <v>99</v>
      </c>
      <c r="M14" s="141" t="s">
        <v>338</v>
      </c>
      <c r="N14" s="129"/>
      <c r="O14" s="142" t="s">
        <v>100</v>
      </c>
    </row>
    <row r="15" spans="1:15" ht="15" customHeight="1">
      <c r="A15" s="126"/>
      <c r="B15" s="127" t="s">
        <v>101</v>
      </c>
      <c r="C15" s="127" t="s">
        <v>101</v>
      </c>
      <c r="D15" s="127"/>
      <c r="E15" s="127" t="s">
        <v>102</v>
      </c>
      <c r="F15" s="127"/>
      <c r="G15" s="141" t="s">
        <v>203</v>
      </c>
      <c r="H15" s="127"/>
      <c r="I15" s="127" t="s">
        <v>103</v>
      </c>
      <c r="J15" s="140" t="s">
        <v>206</v>
      </c>
      <c r="K15" s="140"/>
      <c r="L15" s="127" t="s">
        <v>208</v>
      </c>
      <c r="M15" s="127" t="s">
        <v>339</v>
      </c>
      <c r="N15" s="127"/>
      <c r="O15" s="127" t="s">
        <v>209</v>
      </c>
    </row>
    <row r="16" spans="1:19" ht="12" customHeight="1">
      <c r="A16" s="126"/>
      <c r="B16" s="143">
        <v>1</v>
      </c>
      <c r="C16" s="144">
        <v>2</v>
      </c>
      <c r="D16" s="143"/>
      <c r="E16" s="143">
        <v>3</v>
      </c>
      <c r="F16" s="143"/>
      <c r="G16" s="143">
        <v>4</v>
      </c>
      <c r="H16" s="143"/>
      <c r="I16" s="143">
        <v>5</v>
      </c>
      <c r="J16" s="143">
        <v>6</v>
      </c>
      <c r="K16" s="143"/>
      <c r="L16" s="143">
        <v>7</v>
      </c>
      <c r="M16" s="143">
        <v>8</v>
      </c>
      <c r="N16" s="143"/>
      <c r="O16" s="143">
        <v>9</v>
      </c>
      <c r="S16" s="94">
        <f>COUNTIF(S18:S43,FALSE)</f>
        <v>2</v>
      </c>
    </row>
    <row r="17" spans="1:19" ht="13.5" customHeight="1">
      <c r="A17" s="145" t="s">
        <v>335</v>
      </c>
      <c r="B17" s="126"/>
      <c r="C17" s="130"/>
      <c r="D17" s="126"/>
      <c r="E17" s="126"/>
      <c r="F17" s="126"/>
      <c r="G17" s="126"/>
      <c r="H17" s="126"/>
      <c r="I17" s="130"/>
      <c r="J17" s="146"/>
      <c r="K17" s="146"/>
      <c r="L17" s="130"/>
      <c r="M17" s="126"/>
      <c r="N17" s="130"/>
      <c r="O17" s="126"/>
      <c r="Q17" s="20"/>
      <c r="S17" s="24"/>
    </row>
    <row r="18" spans="1:214" ht="13.5" customHeight="1">
      <c r="A18" s="124" t="s">
        <v>336</v>
      </c>
      <c r="B18" s="147">
        <f ca="1">INDIRECT(ADDRESS(S18,Q18,1,,$B$12))</f>
        <v>603364.26</v>
      </c>
      <c r="C18" s="147">
        <f ca="1">INDIRECT(ADDRESS(S18,Q18,1,,$C$12))</f>
        <v>603566.3000000002</v>
      </c>
      <c r="D18" s="148"/>
      <c r="E18" s="147">
        <f aca="true" t="shared" si="0" ref="E18:E28">+C18-B18</f>
        <v>202.04000000015367</v>
      </c>
      <c r="F18" s="147"/>
      <c r="G18" s="147">
        <f ca="1">INDIRECT(ADDRESS(S18,Q18,1,,$G$12))</f>
        <v>590070.0199999998</v>
      </c>
      <c r="H18" s="147"/>
      <c r="I18" s="147">
        <f aca="true" t="shared" si="1" ref="I18:I28">+G18-C18</f>
        <v>-13496.280000000377</v>
      </c>
      <c r="J18" s="148">
        <f ca="1">INDIRECT(ADDRESS(S18,Q18,1,,$J$12))</f>
        <v>585011.75</v>
      </c>
      <c r="K18" s="147"/>
      <c r="L18" s="147">
        <f>J18-G18</f>
        <v>-5058.269999999786</v>
      </c>
      <c r="M18" s="147">
        <f ca="1">INDIRECT(ADDRESS(S18,Q18,1,,$M$12))</f>
        <v>587648.77</v>
      </c>
      <c r="N18" s="147"/>
      <c r="O18" s="147">
        <f aca="true" t="shared" si="2" ref="O18:O28">M18-J18</f>
        <v>2637.0200000000186</v>
      </c>
      <c r="P18" s="19"/>
      <c r="Q18" s="88">
        <v>3</v>
      </c>
      <c r="R18" s="89"/>
      <c r="S18" s="90">
        <v>77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</row>
    <row r="19" spans="1:19" ht="13.5" customHeight="1">
      <c r="A19" s="149" t="s">
        <v>210</v>
      </c>
      <c r="B19" s="147">
        <f ca="1">INDIRECT(ADDRESS(S19,Q19,1,,$B$12))</f>
        <v>733827.5799999997</v>
      </c>
      <c r="C19" s="147">
        <f ca="1">INDIRECT(ADDRESS(S19,Q19,1,,$C$12))</f>
        <v>727253.1400000005</v>
      </c>
      <c r="D19" s="148"/>
      <c r="E19" s="147">
        <f t="shared" si="0"/>
        <v>-6574.439999999246</v>
      </c>
      <c r="F19" s="147"/>
      <c r="G19" s="147">
        <f ca="1">INDIRECT(ADDRESS(S19,Q19,1,,$G$12))</f>
        <v>733551.87</v>
      </c>
      <c r="H19" s="147"/>
      <c r="I19" s="147">
        <f t="shared" si="1"/>
        <v>6298.729999999516</v>
      </c>
      <c r="J19" s="147">
        <f ca="1">INDIRECT(ADDRESS(S19,Q19,1,,$J$12))</f>
        <v>726055.5100000002</v>
      </c>
      <c r="K19" s="147"/>
      <c r="L19" s="147">
        <f>J19-G19</f>
        <v>-7496.359999999753</v>
      </c>
      <c r="M19" s="147">
        <f ca="1">INDIRECT(ADDRESS(S19,Q19,1,,$M$12))</f>
        <v>726963.45</v>
      </c>
      <c r="N19" s="147"/>
      <c r="O19" s="147">
        <f t="shared" si="2"/>
        <v>907.9399999997113</v>
      </c>
      <c r="P19" s="19"/>
      <c r="Q19" s="88">
        <v>4</v>
      </c>
      <c r="R19" s="91"/>
      <c r="S19" s="90">
        <v>77</v>
      </c>
    </row>
    <row r="20" spans="1:19" ht="13.5" customHeight="1">
      <c r="A20" s="149" t="s">
        <v>211</v>
      </c>
      <c r="B20" s="147">
        <f ca="1">INDIRECT(ADDRESS(S20,Q20,1,,$B$12))</f>
        <v>544225.7300000001</v>
      </c>
      <c r="C20" s="147">
        <f ca="1">INDIRECT(ADDRESS(S20,Q20,1,,$C$12))</f>
        <v>547304.9499999998</v>
      </c>
      <c r="D20" s="148"/>
      <c r="E20" s="147">
        <f t="shared" si="0"/>
        <v>3079.2199999997392</v>
      </c>
      <c r="F20" s="147"/>
      <c r="G20" s="147">
        <f ca="1">INDIRECT(ADDRESS(S20,Q20,1,,$G$12))</f>
        <v>546108.5199999999</v>
      </c>
      <c r="H20" s="147"/>
      <c r="I20" s="147">
        <f t="shared" si="1"/>
        <v>-1196.4299999999348</v>
      </c>
      <c r="J20" s="147">
        <f ca="1">INDIRECT(ADDRESS(S20,Q20,1,,$J$12))</f>
        <v>545063.6900000001</v>
      </c>
      <c r="K20" s="147"/>
      <c r="L20" s="147">
        <f>J20-G20</f>
        <v>-1044.8299999998417</v>
      </c>
      <c r="M20" s="147">
        <f ca="1">INDIRECT(ADDRESS(S20,Q20,1,,$M$12))</f>
        <v>541341.37</v>
      </c>
      <c r="N20" s="147"/>
      <c r="O20" s="147">
        <f t="shared" si="2"/>
        <v>-3722.320000000065</v>
      </c>
      <c r="P20" s="19"/>
      <c r="Q20" s="88">
        <v>5</v>
      </c>
      <c r="R20" s="91"/>
      <c r="S20" s="90">
        <v>77</v>
      </c>
    </row>
    <row r="21" spans="1:19" ht="13.5" customHeight="1">
      <c r="A21" s="150" t="s">
        <v>125</v>
      </c>
      <c r="B21" s="151">
        <f>SUM(B18:B20)</f>
        <v>1881417.5699999998</v>
      </c>
      <c r="C21" s="151">
        <f>SUM(C18:C20)</f>
        <v>1878124.3900000006</v>
      </c>
      <c r="D21" s="151"/>
      <c r="E21" s="152">
        <f t="shared" si="0"/>
        <v>-3293.1799999992363</v>
      </c>
      <c r="F21" s="152"/>
      <c r="G21" s="151">
        <f>SUM(G18:G20)</f>
        <v>1869730.4099999997</v>
      </c>
      <c r="H21" s="152"/>
      <c r="I21" s="152">
        <f t="shared" si="1"/>
        <v>-8393.980000000913</v>
      </c>
      <c r="J21" s="152">
        <f>SUM(J18:J20)</f>
        <v>1856130.9500000002</v>
      </c>
      <c r="K21" s="152"/>
      <c r="L21" s="152">
        <f>J21-G21</f>
        <v>-13599.459999999497</v>
      </c>
      <c r="M21" s="152">
        <f>SUM(M18:M20)</f>
        <v>1855953.5899999999</v>
      </c>
      <c r="N21" s="152"/>
      <c r="O21" s="152">
        <f t="shared" si="2"/>
        <v>-177.36000000033528</v>
      </c>
      <c r="P21" s="19"/>
      <c r="Q21" s="88"/>
      <c r="R21" s="91"/>
      <c r="S21" s="89"/>
    </row>
    <row r="22" spans="1:19" ht="13.5" customHeight="1">
      <c r="A22" s="124"/>
      <c r="B22" s="148"/>
      <c r="C22" s="148"/>
      <c r="D22" s="148"/>
      <c r="E22" s="147"/>
      <c r="F22" s="147"/>
      <c r="G22" s="148"/>
      <c r="H22" s="147"/>
      <c r="I22" s="147"/>
      <c r="J22" s="147"/>
      <c r="K22" s="147"/>
      <c r="L22" s="147"/>
      <c r="M22" s="147"/>
      <c r="N22" s="147"/>
      <c r="O22" s="147"/>
      <c r="P22" s="19"/>
      <c r="Q22" s="88"/>
      <c r="R22" s="91"/>
      <c r="S22" s="89"/>
    </row>
    <row r="23" spans="1:19" ht="13.5" customHeight="1">
      <c r="A23" s="124" t="s">
        <v>337</v>
      </c>
      <c r="B23" s="147">
        <f ca="1">INDIRECT(ADDRESS(S23,Q23,1,,$B$12))</f>
        <v>140968.32999999993</v>
      </c>
      <c r="C23" s="147">
        <f ca="1">INDIRECT(ADDRESS(S23,Q23,1,,$C$12))</f>
        <v>138818.50000000003</v>
      </c>
      <c r="D23" s="148"/>
      <c r="E23" s="147">
        <f t="shared" si="0"/>
        <v>-2149.8299999999</v>
      </c>
      <c r="F23" s="147"/>
      <c r="G23" s="147">
        <f ca="1">INDIRECT(ADDRESS(S23,Q23,1,,$G$12))</f>
        <v>139265.29999999996</v>
      </c>
      <c r="H23" s="147"/>
      <c r="I23" s="147">
        <f t="shared" si="1"/>
        <v>446.79999999993015</v>
      </c>
      <c r="J23" s="147">
        <f ca="1">INDIRECT(ADDRESS(S23,Q23,1,,$J$12))</f>
        <v>138734.67</v>
      </c>
      <c r="K23" s="147"/>
      <c r="L23" s="147">
        <f>J23-G23</f>
        <v>-530.6299999999464</v>
      </c>
      <c r="M23" s="147">
        <f ca="1">INDIRECT(ADDRESS(S23,Q23,1,,$M$12))</f>
        <v>139249.65999999997</v>
      </c>
      <c r="N23" s="147"/>
      <c r="O23" s="147">
        <f t="shared" si="2"/>
        <v>514.9899999999616</v>
      </c>
      <c r="P23" s="19"/>
      <c r="Q23" s="88">
        <v>6</v>
      </c>
      <c r="R23" s="91"/>
      <c r="S23" s="90">
        <v>77</v>
      </c>
    </row>
    <row r="24" spans="1:19" ht="13.5" customHeight="1">
      <c r="A24" s="149" t="s">
        <v>212</v>
      </c>
      <c r="B24" s="147">
        <f ca="1">INDIRECT(ADDRESS(S24,Q24,1,,$B$12))</f>
        <v>220461.3</v>
      </c>
      <c r="C24" s="147">
        <f ca="1">INDIRECT(ADDRESS(S24,Q24,1,,$C$12))</f>
        <v>217567.98999999996</v>
      </c>
      <c r="D24" s="148"/>
      <c r="E24" s="147">
        <f t="shared" si="0"/>
        <v>-2893.310000000027</v>
      </c>
      <c r="F24" s="147"/>
      <c r="G24" s="147">
        <f ca="1">INDIRECT(ADDRESS(S24,Q24,1,,$G$12))</f>
        <v>219251.65000000002</v>
      </c>
      <c r="H24" s="147"/>
      <c r="I24" s="147">
        <f t="shared" si="1"/>
        <v>1683.6600000000617</v>
      </c>
      <c r="J24" s="147">
        <f ca="1">INDIRECT(ADDRESS(S24,Q24,1,,$J$12))</f>
        <v>218878.55000000002</v>
      </c>
      <c r="K24" s="147"/>
      <c r="L24" s="147">
        <f>J24-G24</f>
        <v>-373.1000000000058</v>
      </c>
      <c r="M24" s="147">
        <f ca="1">INDIRECT(ADDRESS(S24,Q24,1,,$M$12))</f>
        <v>218834.13999999996</v>
      </c>
      <c r="N24" s="147"/>
      <c r="O24" s="147">
        <f t="shared" si="2"/>
        <v>-44.4100000000617</v>
      </c>
      <c r="P24" s="19"/>
      <c r="Q24" s="88">
        <v>7</v>
      </c>
      <c r="R24" s="91"/>
      <c r="S24" s="90">
        <v>77</v>
      </c>
    </row>
    <row r="25" spans="1:19" ht="13.5" customHeight="1">
      <c r="A25" s="124" t="s">
        <v>213</v>
      </c>
      <c r="B25" s="147">
        <f ca="1">INDIRECT(ADDRESS(S25,Q25,1,,$B$12))</f>
        <v>135758.01000000007</v>
      </c>
      <c r="C25" s="147">
        <f ca="1">INDIRECT(ADDRESS(S25,Q25,1,,$C$12))</f>
        <v>137302.00999999998</v>
      </c>
      <c r="D25" s="147"/>
      <c r="E25" s="147">
        <f t="shared" si="0"/>
        <v>1543.9999999999127</v>
      </c>
      <c r="F25" s="147"/>
      <c r="G25" s="147">
        <f ca="1">INDIRECT(ADDRESS(S25,Q25,1,,$G$12))</f>
        <v>132951.14000000004</v>
      </c>
      <c r="H25" s="147"/>
      <c r="I25" s="147">
        <f t="shared" si="1"/>
        <v>-4350.869999999937</v>
      </c>
      <c r="J25" s="147">
        <f ca="1">INDIRECT(ADDRESS(S25,Q25,1,,$J$12))</f>
        <v>132012.16999999998</v>
      </c>
      <c r="K25" s="147"/>
      <c r="L25" s="147">
        <f>J25-G25</f>
        <v>-938.9700000000594</v>
      </c>
      <c r="M25" s="147">
        <f ca="1">INDIRECT(ADDRESS(S25,Q25,1,,$M$12))</f>
        <v>129960.94999999997</v>
      </c>
      <c r="N25" s="147"/>
      <c r="O25" s="147">
        <f t="shared" si="2"/>
        <v>-2051.2200000000157</v>
      </c>
      <c r="P25" s="19"/>
      <c r="Q25" s="88">
        <v>8</v>
      </c>
      <c r="R25" s="91"/>
      <c r="S25" s="90">
        <v>77</v>
      </c>
    </row>
    <row r="26" spans="1:19" ht="13.5" customHeight="1">
      <c r="A26" s="150" t="s">
        <v>126</v>
      </c>
      <c r="B26" s="151">
        <f>SUM(B23:B25)</f>
        <v>497187.63999999996</v>
      </c>
      <c r="C26" s="151">
        <f>SUM(C23:C25)</f>
        <v>493688.5</v>
      </c>
      <c r="D26" s="151"/>
      <c r="E26" s="152">
        <f t="shared" si="0"/>
        <v>-3499.1399999999558</v>
      </c>
      <c r="F26" s="152"/>
      <c r="G26" s="151">
        <f>SUM(G23:G25)</f>
        <v>491468.08999999997</v>
      </c>
      <c r="H26" s="152"/>
      <c r="I26" s="152">
        <f t="shared" si="1"/>
        <v>-2220.4100000000326</v>
      </c>
      <c r="J26" s="152">
        <f>SUM(J23:J25)</f>
        <v>489625.39</v>
      </c>
      <c r="K26" s="152"/>
      <c r="L26" s="152">
        <f>J26-G26</f>
        <v>-1842.6999999999534</v>
      </c>
      <c r="M26" s="152">
        <f>SUM(M23:M25)</f>
        <v>488044.7499999999</v>
      </c>
      <c r="N26" s="152"/>
      <c r="O26" s="152">
        <f t="shared" si="2"/>
        <v>-1580.6400000001304</v>
      </c>
      <c r="P26" s="19"/>
      <c r="Q26" s="88"/>
      <c r="R26" s="91"/>
      <c r="S26" s="90"/>
    </row>
    <row r="27" spans="1:19" ht="13.5" customHeight="1">
      <c r="A27" s="124"/>
      <c r="B27" s="148"/>
      <c r="C27" s="148"/>
      <c r="D27" s="148"/>
      <c r="E27" s="147"/>
      <c r="F27" s="147"/>
      <c r="G27" s="148"/>
      <c r="H27" s="147"/>
      <c r="I27" s="147"/>
      <c r="J27" s="147"/>
      <c r="K27" s="147"/>
      <c r="L27" s="147"/>
      <c r="M27" s="147"/>
      <c r="N27" s="147"/>
      <c r="O27" s="147"/>
      <c r="P27" s="19"/>
      <c r="Q27" s="88"/>
      <c r="R27" s="91"/>
      <c r="S27" s="89"/>
    </row>
    <row r="28" spans="1:19" ht="13.5" customHeight="1">
      <c r="A28" s="150" t="s">
        <v>123</v>
      </c>
      <c r="B28" s="151">
        <f>B21+B26</f>
        <v>2378605.21</v>
      </c>
      <c r="C28" s="151">
        <f>C21+C26</f>
        <v>2371812.8900000006</v>
      </c>
      <c r="D28" s="151"/>
      <c r="E28" s="152">
        <f t="shared" si="0"/>
        <v>-6792.319999999367</v>
      </c>
      <c r="F28" s="152"/>
      <c r="G28" s="151">
        <f>G21+G26</f>
        <v>2361198.4999999995</v>
      </c>
      <c r="H28" s="152"/>
      <c r="I28" s="152">
        <f t="shared" si="1"/>
        <v>-10614.390000001062</v>
      </c>
      <c r="J28" s="152">
        <f>J26+J21</f>
        <v>2345756.3400000003</v>
      </c>
      <c r="K28" s="152"/>
      <c r="L28" s="152">
        <f>J28-G28</f>
        <v>-15442.159999999218</v>
      </c>
      <c r="M28" s="152">
        <f>M21+M26</f>
        <v>2343998.34</v>
      </c>
      <c r="N28" s="152"/>
      <c r="O28" s="152">
        <f t="shared" si="2"/>
        <v>-1758.0000000004657</v>
      </c>
      <c r="P28" s="19"/>
      <c r="Q28" s="88"/>
      <c r="R28" s="91"/>
      <c r="S28" s="89"/>
    </row>
    <row r="29" spans="1:19" ht="12" customHeight="1">
      <c r="A29" s="126"/>
      <c r="B29" s="147"/>
      <c r="C29" s="147"/>
      <c r="D29" s="147"/>
      <c r="E29" s="147"/>
      <c r="F29" s="147"/>
      <c r="G29" s="147"/>
      <c r="H29" s="147"/>
      <c r="I29" s="147"/>
      <c r="J29" s="153"/>
      <c r="K29" s="153"/>
      <c r="L29" s="147"/>
      <c r="M29" s="147"/>
      <c r="N29" s="147"/>
      <c r="O29" s="147"/>
      <c r="P29" s="19"/>
      <c r="Q29" s="88"/>
      <c r="R29" s="91"/>
      <c r="S29" s="89"/>
    </row>
    <row r="30" spans="1:19" ht="13.5" customHeight="1">
      <c r="A30" s="124" t="s">
        <v>214</v>
      </c>
      <c r="B30" s="147">
        <f ca="1">INDIRECT(ADDRESS(S30,Q30,1,,$B$12))</f>
        <v>159019.16999999998</v>
      </c>
      <c r="C30" s="147">
        <f ca="1">INDIRECT(ADDRESS(S30,Q30,1,,$C$12))</f>
        <v>158749.7500000001</v>
      </c>
      <c r="D30" s="147"/>
      <c r="E30" s="147">
        <f>+C30-B30</f>
        <v>-269.4199999998964</v>
      </c>
      <c r="F30" s="147"/>
      <c r="G30" s="147">
        <f ca="1">INDIRECT(ADDRESS(S30,Q30,1,,$G$12))</f>
        <v>157454.20999999993</v>
      </c>
      <c r="H30" s="147"/>
      <c r="I30" s="147">
        <f>+G30-C30</f>
        <v>-1295.5400000001537</v>
      </c>
      <c r="J30" s="147">
        <f ca="1">INDIRECT(ADDRESS(S30,Q30,1,,$J$12))</f>
        <v>163110.12999999995</v>
      </c>
      <c r="K30" s="147"/>
      <c r="L30" s="147">
        <f>J30-G30</f>
        <v>5655.920000000013</v>
      </c>
      <c r="M30" s="147">
        <f ca="1">INDIRECT(ADDRESS(S30,Q30,1,,$M$12))</f>
        <v>163060.55999999997</v>
      </c>
      <c r="N30" s="147"/>
      <c r="O30" s="147">
        <f>M30-J30</f>
        <v>-49.56999999997788</v>
      </c>
      <c r="P30" s="19"/>
      <c r="Q30" s="88">
        <v>9</v>
      </c>
      <c r="R30" s="91"/>
      <c r="S30" s="90">
        <v>77</v>
      </c>
    </row>
    <row r="31" spans="1:19" ht="12" customHeight="1">
      <c r="A31" s="126"/>
      <c r="B31" s="147"/>
      <c r="C31" s="147"/>
      <c r="D31" s="147"/>
      <c r="E31" s="147"/>
      <c r="F31" s="147"/>
      <c r="G31" s="147"/>
      <c r="H31" s="147"/>
      <c r="I31" s="147"/>
      <c r="J31" s="153"/>
      <c r="K31" s="153"/>
      <c r="L31" s="147"/>
      <c r="M31" s="147"/>
      <c r="N31" s="147"/>
      <c r="O31" s="147"/>
      <c r="P31" s="19"/>
      <c r="Q31" s="88"/>
      <c r="R31" s="91"/>
      <c r="S31" s="89"/>
    </row>
    <row r="32" spans="1:19" ht="13.5" customHeight="1">
      <c r="A32" s="145" t="s">
        <v>105</v>
      </c>
      <c r="B32" s="147"/>
      <c r="C32" s="147"/>
      <c r="D32" s="147"/>
      <c r="E32" s="147"/>
      <c r="F32" s="147"/>
      <c r="G32" s="147"/>
      <c r="H32" s="147"/>
      <c r="I32" s="147"/>
      <c r="J32" s="153"/>
      <c r="K32" s="153"/>
      <c r="L32" s="147"/>
      <c r="M32" s="147"/>
      <c r="N32" s="147"/>
      <c r="O32" s="147"/>
      <c r="P32" s="19"/>
      <c r="Q32" s="88"/>
      <c r="R32" s="91"/>
      <c r="S32" s="89"/>
    </row>
    <row r="33" spans="1:19" ht="13.5" customHeight="1">
      <c r="A33" s="154" t="s">
        <v>215</v>
      </c>
      <c r="B33" s="147">
        <f ca="1">INDIRECT(ADDRESS(S33,Q33,1,,$B$12))</f>
        <v>19147.370000000006</v>
      </c>
      <c r="C33" s="147">
        <f ca="1">INDIRECT(ADDRESS(S33,Q33,1,,$C$12))</f>
        <v>19397.659999999996</v>
      </c>
      <c r="D33" s="147"/>
      <c r="E33" s="147">
        <f>+C33-B33</f>
        <v>250.28999999998996</v>
      </c>
      <c r="F33" s="147"/>
      <c r="G33" s="147">
        <f ca="1">INDIRECT(ADDRESS(S33,Q33,1,,$G$12))</f>
        <v>20347.71</v>
      </c>
      <c r="H33" s="147"/>
      <c r="I33" s="147">
        <f>+G33-C33</f>
        <v>950.0500000000029</v>
      </c>
      <c r="J33" s="147">
        <f ca="1">INDIRECT(ADDRESS(S33,Q33,1,,$J$12))</f>
        <v>20481.900000000005</v>
      </c>
      <c r="K33" s="147"/>
      <c r="L33" s="147">
        <f>J33-G33</f>
        <v>134.19000000000597</v>
      </c>
      <c r="M33" s="147">
        <f ca="1">INDIRECT(ADDRESS(S33,Q33,1,,$M$12))</f>
        <v>20446.08</v>
      </c>
      <c r="N33" s="147"/>
      <c r="O33" s="147">
        <f>M33-J33</f>
        <v>-35.82000000000335</v>
      </c>
      <c r="P33" s="19"/>
      <c r="Q33" s="88">
        <v>10</v>
      </c>
      <c r="R33" s="91"/>
      <c r="S33" s="90">
        <v>77</v>
      </c>
    </row>
    <row r="34" spans="1:19" ht="13.5" customHeight="1">
      <c r="A34" s="154" t="s">
        <v>216</v>
      </c>
      <c r="B34" s="147">
        <f ca="1">INDIRECT(ADDRESS(S34,Q34,1,,$B$12))</f>
        <v>6065.409999999998</v>
      </c>
      <c r="C34" s="147">
        <f ca="1">INDIRECT(ADDRESS(S34,Q34,1,,$C$12))</f>
        <v>6034.58</v>
      </c>
      <c r="D34" s="148"/>
      <c r="E34" s="147">
        <f>+C34-B34</f>
        <v>-30.82999999999811</v>
      </c>
      <c r="F34" s="147"/>
      <c r="G34" s="147">
        <f ca="1">INDIRECT(ADDRESS(S34,Q34,1,,$G$12))</f>
        <v>6017.319999999998</v>
      </c>
      <c r="H34" s="147"/>
      <c r="I34" s="147">
        <f>+G34-C34</f>
        <v>-17.260000000002037</v>
      </c>
      <c r="J34" s="147">
        <f ca="1">INDIRECT(ADDRESS(S34,Q34,1,,$J$12))</f>
        <v>6118.409999999998</v>
      </c>
      <c r="K34" s="147"/>
      <c r="L34" s="147">
        <f>J34-G34</f>
        <v>101.09000000000015</v>
      </c>
      <c r="M34" s="147">
        <f ca="1">INDIRECT(ADDRESS(S34,Q34,1,,$M$12))</f>
        <v>6103.830000000001</v>
      </c>
      <c r="N34" s="147"/>
      <c r="O34" s="147">
        <f>M34-J34</f>
        <v>-14.579999999997199</v>
      </c>
      <c r="P34" s="19"/>
      <c r="Q34" s="88">
        <v>11</v>
      </c>
      <c r="R34" s="91"/>
      <c r="S34" s="90">
        <v>77</v>
      </c>
    </row>
    <row r="35" spans="1:19" ht="13.5" customHeight="1">
      <c r="A35" s="150" t="s">
        <v>127</v>
      </c>
      <c r="B35" s="151">
        <f>SUM(B33+B34)</f>
        <v>25212.780000000006</v>
      </c>
      <c r="C35" s="151">
        <f>SUM(C33+C34)</f>
        <v>25432.239999999998</v>
      </c>
      <c r="D35" s="151"/>
      <c r="E35" s="152">
        <f>+C35-B35</f>
        <v>219.45999999999185</v>
      </c>
      <c r="F35" s="152"/>
      <c r="G35" s="151">
        <f>SUM(G33+G34)</f>
        <v>26365.03</v>
      </c>
      <c r="H35" s="152"/>
      <c r="I35" s="152">
        <f>+G35-C35</f>
        <v>932.7900000000009</v>
      </c>
      <c r="J35" s="155">
        <f>SUM(J33:J34)</f>
        <v>26600.310000000005</v>
      </c>
      <c r="K35" s="155"/>
      <c r="L35" s="152">
        <f>J35-G35</f>
        <v>235.2800000000061</v>
      </c>
      <c r="M35" s="152">
        <f>SUM(M33:M34)</f>
        <v>26549.910000000003</v>
      </c>
      <c r="N35" s="152"/>
      <c r="O35" s="152">
        <f>M35-J35</f>
        <v>-50.400000000001455</v>
      </c>
      <c r="P35" s="19"/>
      <c r="Q35" s="88"/>
      <c r="R35" s="91"/>
      <c r="S35" s="89"/>
    </row>
    <row r="36" spans="1:19" ht="12" customHeight="1">
      <c r="A36" s="126"/>
      <c r="B36" s="147"/>
      <c r="C36" s="147"/>
      <c r="D36" s="148"/>
      <c r="E36" s="147"/>
      <c r="F36" s="147"/>
      <c r="G36" s="147"/>
      <c r="H36" s="147"/>
      <c r="I36" s="147"/>
      <c r="J36" s="153"/>
      <c r="K36" s="153"/>
      <c r="L36" s="147"/>
      <c r="M36" s="147"/>
      <c r="N36" s="147"/>
      <c r="O36" s="147"/>
      <c r="P36" s="19"/>
      <c r="Q36" s="88"/>
      <c r="R36" s="91"/>
      <c r="S36" s="92"/>
    </row>
    <row r="37" spans="1:19" ht="13.5" customHeight="1">
      <c r="A37" s="156" t="s">
        <v>124</v>
      </c>
      <c r="B37" s="151">
        <f>B26+B35</f>
        <v>522400.42</v>
      </c>
      <c r="C37" s="151">
        <f>C26+C35</f>
        <v>519120.74</v>
      </c>
      <c r="D37" s="152"/>
      <c r="E37" s="152">
        <f>+C37-B37</f>
        <v>-3279.679999999993</v>
      </c>
      <c r="F37" s="152"/>
      <c r="G37" s="151">
        <f>G26+G35</f>
        <v>517833.12</v>
      </c>
      <c r="H37" s="152"/>
      <c r="I37" s="152">
        <f>+G37-C37</f>
        <v>-1287.6199999999953</v>
      </c>
      <c r="J37" s="155">
        <f>J35+J26</f>
        <v>516225.7</v>
      </c>
      <c r="K37" s="155"/>
      <c r="L37" s="152">
        <f>J37-G37</f>
        <v>-1607.4199999999837</v>
      </c>
      <c r="M37" s="152">
        <f>+M26+M35</f>
        <v>514594.6599999999</v>
      </c>
      <c r="N37" s="152"/>
      <c r="O37" s="152">
        <f>M37-J37</f>
        <v>-1631.0400000000955</v>
      </c>
      <c r="P37" s="19"/>
      <c r="Q37" s="88"/>
      <c r="R37" s="91"/>
      <c r="S37" s="92"/>
    </row>
    <row r="38" spans="1:19" ht="12" customHeight="1">
      <c r="A38" s="126"/>
      <c r="B38" s="147"/>
      <c r="C38" s="147"/>
      <c r="D38" s="147"/>
      <c r="E38" s="147"/>
      <c r="F38" s="147"/>
      <c r="G38" s="147"/>
      <c r="H38" s="147"/>
      <c r="I38" s="147"/>
      <c r="J38" s="153"/>
      <c r="K38" s="153"/>
      <c r="L38" s="147"/>
      <c r="M38" s="147"/>
      <c r="N38" s="147"/>
      <c r="O38" s="147"/>
      <c r="P38" s="19"/>
      <c r="Q38" s="88"/>
      <c r="R38" s="91"/>
      <c r="S38" s="92"/>
    </row>
    <row r="39" spans="1:19" ht="13.5" customHeight="1">
      <c r="A39" s="124" t="s">
        <v>217</v>
      </c>
      <c r="B39" s="147">
        <f ca="1">INDIRECT(ADDRESS(S39,Q39,1,,$B$12))</f>
        <v>75493.94</v>
      </c>
      <c r="C39" s="147">
        <f ca="1">INDIRECT(ADDRESS(S39,Q39,1,,$C$12))</f>
        <v>75282.22</v>
      </c>
      <c r="D39" s="147"/>
      <c r="E39" s="147">
        <f>+C39-B39</f>
        <v>-211.72000000000116</v>
      </c>
      <c r="F39" s="147"/>
      <c r="G39" s="147">
        <f ca="1">INDIRECT(ADDRESS(S39,Q39,1,,$G$12))</f>
        <v>72988.72</v>
      </c>
      <c r="H39" s="147"/>
      <c r="I39" s="147">
        <f>+G39-C39</f>
        <v>-2293.5</v>
      </c>
      <c r="J39" s="147">
        <f ca="1">INDIRECT(ADDRESS(S39,Q39,1,,$J$12))</f>
        <v>72539.94999999997</v>
      </c>
      <c r="K39" s="147"/>
      <c r="L39" s="147">
        <f>J39-G39</f>
        <v>-448.7700000000332</v>
      </c>
      <c r="M39" s="147">
        <f ca="1">INDIRECT(ADDRESS(S39,Q39,1,,$M$12))</f>
        <v>71720.34999999996</v>
      </c>
      <c r="N39" s="147"/>
      <c r="O39" s="147">
        <f>M39-J39</f>
        <v>-819.6000000000058</v>
      </c>
      <c r="P39" s="19"/>
      <c r="Q39" s="88">
        <v>12</v>
      </c>
      <c r="R39" s="91"/>
      <c r="S39" s="90">
        <v>77</v>
      </c>
    </row>
    <row r="40" spans="1:19" ht="12" customHeight="1">
      <c r="A40" s="126"/>
      <c r="B40" s="147"/>
      <c r="C40" s="147"/>
      <c r="D40" s="148"/>
      <c r="E40" s="147"/>
      <c r="F40" s="147"/>
      <c r="G40" s="148"/>
      <c r="H40" s="147"/>
      <c r="I40" s="147"/>
      <c r="J40" s="153"/>
      <c r="K40" s="153"/>
      <c r="L40" s="147"/>
      <c r="M40" s="147"/>
      <c r="N40" s="147"/>
      <c r="O40" s="147"/>
      <c r="Q40" s="91"/>
      <c r="R40" s="91"/>
      <c r="S40" s="92"/>
    </row>
    <row r="41" spans="1:19" ht="13.5" customHeight="1">
      <c r="A41" s="157" t="s">
        <v>106</v>
      </c>
      <c r="B41" s="151">
        <f>B30+B35+B39</f>
        <v>259725.88999999998</v>
      </c>
      <c r="C41" s="151">
        <f>C30+C35+C39</f>
        <v>259464.21000000008</v>
      </c>
      <c r="D41" s="151"/>
      <c r="E41" s="152">
        <f>C41-B41</f>
        <v>-261.6799999999057</v>
      </c>
      <c r="F41" s="152"/>
      <c r="G41" s="151">
        <f>G30+G35+G39</f>
        <v>256807.95999999993</v>
      </c>
      <c r="H41" s="152"/>
      <c r="I41" s="152">
        <f>G41-C41</f>
        <v>-2656.2500000001455</v>
      </c>
      <c r="J41" s="155">
        <f>J39+J35+J30</f>
        <v>262250.3899999999</v>
      </c>
      <c r="K41" s="155"/>
      <c r="L41" s="152">
        <f>J41-G41</f>
        <v>5442.429999999964</v>
      </c>
      <c r="M41" s="152">
        <f>M30+M35+M39</f>
        <v>261330.81999999995</v>
      </c>
      <c r="N41" s="152"/>
      <c r="O41" s="152">
        <f>M41-J41</f>
        <v>-919.5699999999488</v>
      </c>
      <c r="Q41" s="91"/>
      <c r="R41" s="91"/>
      <c r="S41" s="89" t="b">
        <f>M41=SUM('Final FTE By Prog'!I80:L80)</f>
        <v>0</v>
      </c>
    </row>
    <row r="42" spans="1:19" ht="12" customHeight="1">
      <c r="A42" s="157"/>
      <c r="B42" s="151"/>
      <c r="C42" s="151"/>
      <c r="D42" s="151"/>
      <c r="E42" s="152"/>
      <c r="F42" s="152"/>
      <c r="G42" s="151"/>
      <c r="H42" s="152"/>
      <c r="I42" s="152"/>
      <c r="J42" s="155"/>
      <c r="K42" s="155"/>
      <c r="L42" s="152"/>
      <c r="M42" s="152"/>
      <c r="N42" s="152"/>
      <c r="O42" s="152"/>
      <c r="Q42" s="93"/>
      <c r="R42" s="91"/>
      <c r="S42" s="92"/>
    </row>
    <row r="43" spans="1:19" ht="13.5" customHeight="1">
      <c r="A43" s="150" t="s">
        <v>12</v>
      </c>
      <c r="B43" s="151">
        <f>SUM(B28+B41)</f>
        <v>2638331.1</v>
      </c>
      <c r="C43" s="151">
        <f>SUM(C28+C41)</f>
        <v>2631277.1000000006</v>
      </c>
      <c r="D43" s="151"/>
      <c r="E43" s="152">
        <f>+C43-B43</f>
        <v>-7053.999999999534</v>
      </c>
      <c r="F43" s="152"/>
      <c r="G43" s="151">
        <f>SUM(G28+G41)</f>
        <v>2618006.4599999995</v>
      </c>
      <c r="H43" s="152"/>
      <c r="I43" s="152">
        <f>+G43-C43</f>
        <v>-13270.640000001062</v>
      </c>
      <c r="J43" s="158">
        <f>J41+J28</f>
        <v>2608006.7300000004</v>
      </c>
      <c r="K43" s="158"/>
      <c r="L43" s="152">
        <f>J43-G43</f>
        <v>-9999.72999999905</v>
      </c>
      <c r="M43" s="151">
        <f>SUM(M28+M41)</f>
        <v>2605329.1599999997</v>
      </c>
      <c r="N43" s="152"/>
      <c r="O43" s="152">
        <f>M43-J43</f>
        <v>-2677.5700000007637</v>
      </c>
      <c r="Q43" s="91"/>
      <c r="R43" s="91"/>
      <c r="S43" s="92" t="b">
        <f>M43='Final FTE By Prog'!M80</f>
        <v>0</v>
      </c>
    </row>
    <row r="44" spans="1:15" ht="13.5" customHeight="1">
      <c r="A44" s="20"/>
      <c r="B44" s="30"/>
      <c r="C44" s="33"/>
      <c r="D44" s="30"/>
      <c r="E44" s="29"/>
      <c r="F44" s="29"/>
      <c r="G44" s="33"/>
      <c r="I44" s="29"/>
      <c r="J44" s="34"/>
      <c r="K44" s="34"/>
      <c r="L44" s="34"/>
      <c r="M44" s="33"/>
      <c r="N44" s="29"/>
      <c r="O44" s="29"/>
    </row>
    <row r="45" spans="1:12" ht="13.5" customHeight="1">
      <c r="A45" s="16" t="s">
        <v>107</v>
      </c>
      <c r="B45" s="35"/>
      <c r="C45" s="30"/>
      <c r="D45" s="18"/>
      <c r="E45" s="30"/>
      <c r="F45" s="30"/>
      <c r="G45" s="30"/>
      <c r="H45" s="30"/>
      <c r="I45" s="30"/>
      <c r="J45" s="30"/>
      <c r="K45" s="30"/>
      <c r="L45" s="30"/>
    </row>
    <row r="46" spans="4:15" ht="13.5" customHeight="1">
      <c r="D46" s="30"/>
      <c r="E46" s="30"/>
      <c r="F46" s="30"/>
      <c r="G46" s="30"/>
      <c r="H46" s="30"/>
      <c r="I46" s="30"/>
      <c r="J46" s="30"/>
      <c r="K46" s="30"/>
      <c r="L46" s="30"/>
      <c r="M46" s="21"/>
      <c r="N46" s="24"/>
      <c r="O46" s="72"/>
    </row>
    <row r="47" spans="4:13" ht="13.5" customHeight="1">
      <c r="D47" s="30"/>
      <c r="E47" s="30"/>
      <c r="F47" s="30"/>
      <c r="G47" s="30"/>
      <c r="H47" s="30"/>
      <c r="I47" s="30"/>
      <c r="J47" s="30"/>
      <c r="K47" s="30"/>
      <c r="L47" s="30"/>
      <c r="M47" s="21"/>
    </row>
    <row r="48" spans="1:8" ht="13.5" customHeight="1">
      <c r="A48" s="20"/>
      <c r="B48" s="36"/>
      <c r="C48" s="36"/>
      <c r="D48" s="36"/>
      <c r="E48" s="36"/>
      <c r="F48" s="36"/>
      <c r="G48" s="36"/>
      <c r="H48" s="36"/>
    </row>
    <row r="49" spans="1:8" ht="13.5" customHeight="1">
      <c r="A49" s="20"/>
      <c r="B49" s="36"/>
      <c r="C49" s="36"/>
      <c r="D49" s="36"/>
      <c r="E49" s="36"/>
      <c r="F49" s="36"/>
      <c r="G49" s="36"/>
      <c r="H49" s="36"/>
    </row>
    <row r="50" spans="1:8" ht="13.5" customHeight="1">
      <c r="A50" s="20"/>
      <c r="B50" s="36"/>
      <c r="C50" s="36"/>
      <c r="D50" s="36"/>
      <c r="E50" s="36"/>
      <c r="F50" s="36"/>
      <c r="G50" s="36"/>
      <c r="H50" s="36"/>
    </row>
    <row r="51" spans="1:8" ht="13.5" customHeight="1">
      <c r="A51" s="20"/>
      <c r="B51" s="36"/>
      <c r="C51" s="36"/>
      <c r="D51" s="36"/>
      <c r="E51" s="36"/>
      <c r="F51" s="36"/>
      <c r="G51" s="36"/>
      <c r="H51" s="36"/>
    </row>
    <row r="52" spans="1:8" ht="13.5" customHeight="1">
      <c r="A52" s="20"/>
      <c r="B52" s="36"/>
      <c r="C52" s="36"/>
      <c r="D52" s="36"/>
      <c r="E52" s="36"/>
      <c r="F52" s="36"/>
      <c r="G52" s="36"/>
      <c r="H52" s="36"/>
    </row>
    <row r="53" spans="1:8" ht="13.5" customHeight="1">
      <c r="A53" s="20"/>
      <c r="B53" s="36"/>
      <c r="C53" s="36"/>
      <c r="D53" s="36"/>
      <c r="E53" s="36"/>
      <c r="F53" s="36"/>
      <c r="G53" s="36"/>
      <c r="H53" s="36"/>
    </row>
    <row r="54" spans="1:8" ht="13.5" customHeight="1">
      <c r="A54" s="20"/>
      <c r="B54" s="36"/>
      <c r="C54" s="36"/>
      <c r="D54" s="36"/>
      <c r="E54" s="36"/>
      <c r="F54" s="36"/>
      <c r="G54" s="36"/>
      <c r="H54" s="36"/>
    </row>
    <row r="55" spans="1:8" ht="13.5" customHeight="1">
      <c r="A55" s="20"/>
      <c r="B55" s="36"/>
      <c r="C55" s="36"/>
      <c r="D55" s="36"/>
      <c r="E55" s="36"/>
      <c r="F55" s="36"/>
      <c r="G55" s="36"/>
      <c r="H55" s="36"/>
    </row>
    <row r="56" spans="1:8" ht="13.5" customHeight="1">
      <c r="A56" s="20"/>
      <c r="B56" s="36"/>
      <c r="C56" s="36"/>
      <c r="D56" s="36"/>
      <c r="E56" s="36"/>
      <c r="F56" s="36"/>
      <c r="G56" s="36"/>
      <c r="H56" s="36"/>
    </row>
    <row r="57" spans="1:8" ht="13.5" customHeight="1">
      <c r="A57" s="20"/>
      <c r="B57" s="36"/>
      <c r="C57" s="36"/>
      <c r="D57" s="36"/>
      <c r="E57" s="36"/>
      <c r="F57" s="36"/>
      <c r="G57" s="36"/>
      <c r="H57" s="36"/>
    </row>
    <row r="58" spans="1:8" ht="13.5" customHeight="1">
      <c r="A58" s="20"/>
      <c r="B58" s="36"/>
      <c r="C58" s="36"/>
      <c r="D58" s="36"/>
      <c r="E58" s="36"/>
      <c r="F58" s="36"/>
      <c r="G58" s="36"/>
      <c r="H58" s="36"/>
    </row>
    <row r="59" spans="1:8" ht="13.5" customHeight="1">
      <c r="A59" s="20"/>
      <c r="B59" s="36"/>
      <c r="C59" s="36"/>
      <c r="D59" s="36"/>
      <c r="E59" s="36"/>
      <c r="F59" s="36"/>
      <c r="G59" s="36"/>
      <c r="H59" s="36"/>
    </row>
    <row r="60" spans="1:8" ht="13.5" customHeight="1">
      <c r="A60" s="20"/>
      <c r="B60" s="36"/>
      <c r="C60" s="36"/>
      <c r="D60" s="36"/>
      <c r="E60" s="36"/>
      <c r="F60" s="36"/>
      <c r="G60" s="36"/>
      <c r="H60" s="36"/>
    </row>
    <row r="61" ht="13.5" customHeight="1">
      <c r="B61" s="29"/>
    </row>
    <row r="62" spans="1:8" ht="13.5" customHeight="1">
      <c r="A62" s="32"/>
      <c r="B62" s="37"/>
      <c r="C62" s="30"/>
      <c r="D62" s="30"/>
      <c r="E62" s="30"/>
      <c r="F62" s="30"/>
      <c r="G62" s="30"/>
      <c r="H62" s="36"/>
    </row>
    <row r="63" spans="1:8" ht="13.5" customHeight="1">
      <c r="A63" s="32"/>
      <c r="B63" s="37"/>
      <c r="C63" s="30"/>
      <c r="D63" s="30"/>
      <c r="E63" s="30"/>
      <c r="F63" s="30"/>
      <c r="G63" s="30"/>
      <c r="H63" s="36"/>
    </row>
    <row r="64" spans="1:8" ht="13.5" customHeight="1">
      <c r="A64" s="32"/>
      <c r="B64" s="37"/>
      <c r="C64" s="30"/>
      <c r="D64" s="30"/>
      <c r="E64" s="30"/>
      <c r="F64" s="30"/>
      <c r="G64" s="30"/>
      <c r="H64" s="36"/>
    </row>
    <row r="65" spans="1:8" ht="13.5" customHeight="1">
      <c r="A65" s="32"/>
      <c r="B65" s="37"/>
      <c r="C65" s="30"/>
      <c r="D65" s="30"/>
      <c r="E65" s="30"/>
      <c r="F65" s="30"/>
      <c r="G65" s="30"/>
      <c r="H65" s="36"/>
    </row>
    <row r="66" spans="1:8" ht="13.5" customHeight="1">
      <c r="A66" s="32"/>
      <c r="B66" s="37"/>
      <c r="C66" s="30"/>
      <c r="D66" s="30"/>
      <c r="E66" s="30"/>
      <c r="F66" s="30"/>
      <c r="G66" s="30"/>
      <c r="H66" s="36"/>
    </row>
    <row r="67" spans="1:7" ht="13.5" customHeight="1">
      <c r="A67" s="20"/>
      <c r="B67" s="37"/>
      <c r="C67" s="30"/>
      <c r="D67" s="30"/>
      <c r="E67" s="30"/>
      <c r="F67" s="30"/>
      <c r="G67" s="30"/>
    </row>
    <row r="68" spans="1:2" ht="13.5" customHeight="1">
      <c r="A68" s="20"/>
      <c r="B68" s="37"/>
    </row>
    <row r="69" spans="2:7" ht="13.5" customHeight="1">
      <c r="B69" s="29"/>
      <c r="C69" s="30"/>
      <c r="D69" s="30"/>
      <c r="E69" s="30"/>
      <c r="F69" s="30"/>
      <c r="G69" s="30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29"/>
    </row>
    <row r="82" spans="1:2" ht="13.5" customHeight="1">
      <c r="A82" s="20"/>
      <c r="B82" s="38"/>
    </row>
    <row r="83" spans="1:7" ht="13.5" customHeight="1">
      <c r="A83" s="20"/>
      <c r="B83" s="37"/>
      <c r="C83" s="36"/>
      <c r="D83" s="36"/>
      <c r="E83" s="36"/>
      <c r="F83" s="36"/>
      <c r="G83" s="36"/>
    </row>
    <row r="84" spans="1:7" ht="13.5" customHeight="1">
      <c r="A84" s="20"/>
      <c r="B84" s="37"/>
      <c r="C84" s="36"/>
      <c r="D84" s="36"/>
      <c r="E84" s="36"/>
      <c r="F84" s="36"/>
      <c r="G84" s="36"/>
    </row>
    <row r="85" spans="1:7" ht="13.5" customHeight="1">
      <c r="A85" s="20"/>
      <c r="B85" s="29"/>
      <c r="C85" s="30"/>
      <c r="D85" s="30"/>
      <c r="E85" s="30"/>
      <c r="F85" s="30"/>
      <c r="G85" s="30"/>
    </row>
    <row r="86" spans="1:7" ht="13.5" customHeight="1">
      <c r="A86" s="20"/>
      <c r="B86" s="37"/>
      <c r="C86" s="30"/>
      <c r="D86" s="30"/>
      <c r="E86" s="30"/>
      <c r="F86" s="30"/>
      <c r="G86" s="30"/>
    </row>
    <row r="87" spans="1:7" ht="13.5" customHeight="1">
      <c r="A87" s="20"/>
      <c r="B87" s="29"/>
      <c r="C87" s="29"/>
      <c r="D87" s="29"/>
      <c r="E87" s="29"/>
      <c r="F87" s="29"/>
      <c r="G87" s="29"/>
    </row>
    <row r="88" spans="1:7" ht="13.5" customHeight="1">
      <c r="A88" s="20"/>
      <c r="B88" s="29"/>
      <c r="C88" s="29"/>
      <c r="D88" s="29"/>
      <c r="E88" s="29"/>
      <c r="F88" s="29"/>
      <c r="G88" s="29"/>
    </row>
    <row r="89" spans="1:7" ht="13.5" customHeight="1">
      <c r="A89" s="20"/>
      <c r="B89" s="37"/>
      <c r="C89" s="36"/>
      <c r="D89" s="36"/>
      <c r="E89" s="36"/>
      <c r="F89" s="36"/>
      <c r="G89" s="36"/>
    </row>
    <row r="90" spans="1:7" ht="13.5" customHeight="1">
      <c r="A90" s="20"/>
      <c r="B90" s="37"/>
      <c r="C90" s="36"/>
      <c r="D90" s="36"/>
      <c r="E90" s="36"/>
      <c r="F90" s="36"/>
      <c r="G90" s="36"/>
    </row>
    <row r="91" spans="1:7" ht="13.5" customHeight="1">
      <c r="A91" s="20"/>
      <c r="B91" s="37"/>
      <c r="C91" s="36"/>
      <c r="D91" s="36"/>
      <c r="E91" s="36"/>
      <c r="F91" s="36"/>
      <c r="G91" s="36"/>
    </row>
    <row r="92" spans="1:7" ht="13.5" customHeight="1">
      <c r="A92" s="20"/>
      <c r="B92" s="29"/>
      <c r="C92" s="30"/>
      <c r="D92" s="30"/>
      <c r="E92" s="30"/>
      <c r="F92" s="30"/>
      <c r="G92" s="30"/>
    </row>
    <row r="93" spans="1:7" ht="13.5" customHeight="1">
      <c r="A93" s="20"/>
      <c r="B93" s="37"/>
      <c r="C93" s="29"/>
      <c r="D93" s="29"/>
      <c r="E93" s="29"/>
      <c r="F93" s="29"/>
      <c r="G93" s="29"/>
    </row>
    <row r="94" ht="13.5" customHeight="1">
      <c r="B94" s="29"/>
    </row>
    <row r="95" spans="1:2" ht="13.5" customHeight="1">
      <c r="A95" s="20"/>
      <c r="B95" s="29"/>
    </row>
    <row r="96" spans="1:7" ht="13.5" customHeight="1">
      <c r="A96" s="20"/>
      <c r="B96" s="37"/>
      <c r="C96" s="36"/>
      <c r="D96" s="36"/>
      <c r="E96" s="36"/>
      <c r="F96" s="36"/>
      <c r="G96" s="36"/>
    </row>
    <row r="97" spans="1:7" ht="13.5" customHeight="1">
      <c r="A97" s="20"/>
      <c r="B97" s="37"/>
      <c r="C97" s="36"/>
      <c r="D97" s="36"/>
      <c r="E97" s="36"/>
      <c r="F97" s="36"/>
      <c r="G97" s="36"/>
    </row>
    <row r="98" spans="1:7" ht="13.5" customHeight="1">
      <c r="A98" s="20"/>
      <c r="B98" s="37"/>
      <c r="C98" s="36"/>
      <c r="D98" s="36"/>
      <c r="E98" s="36"/>
      <c r="F98" s="36"/>
      <c r="G98" s="36"/>
    </row>
    <row r="99" spans="1:7" ht="13.5" customHeight="1">
      <c r="A99" s="20"/>
      <c r="B99" s="37"/>
      <c r="C99" s="36"/>
      <c r="D99" s="36"/>
      <c r="E99" s="36"/>
      <c r="F99" s="36"/>
      <c r="G99" s="36"/>
    </row>
    <row r="100" spans="1:7" ht="13.5" customHeight="1">
      <c r="A100" s="20"/>
      <c r="B100" s="37"/>
      <c r="C100" s="36"/>
      <c r="D100" s="36"/>
      <c r="E100" s="36"/>
      <c r="F100" s="36"/>
      <c r="G100" s="36"/>
    </row>
    <row r="101" spans="1:7" ht="13.5" customHeight="1">
      <c r="A101" s="20"/>
      <c r="B101" s="37"/>
      <c r="C101" s="36"/>
      <c r="D101" s="36"/>
      <c r="E101" s="36"/>
      <c r="F101" s="36"/>
      <c r="G101" s="36"/>
    </row>
    <row r="102" spans="1:7" ht="13.5" customHeight="1">
      <c r="A102" s="20"/>
      <c r="B102" s="37"/>
      <c r="C102" s="36"/>
      <c r="D102" s="36"/>
      <c r="E102" s="36"/>
      <c r="F102" s="36"/>
      <c r="G102" s="36"/>
    </row>
    <row r="103" spans="1:7" ht="13.5" customHeight="1">
      <c r="A103" s="20"/>
      <c r="B103" s="37"/>
      <c r="C103" s="36"/>
      <c r="D103" s="36"/>
      <c r="E103" s="36"/>
      <c r="F103" s="36"/>
      <c r="G103" s="36"/>
    </row>
    <row r="104" spans="1:7" ht="13.5" customHeight="1">
      <c r="A104" s="20"/>
      <c r="B104" s="37"/>
      <c r="C104" s="36"/>
      <c r="D104" s="36"/>
      <c r="E104" s="36"/>
      <c r="F104" s="36"/>
      <c r="G104" s="36"/>
    </row>
    <row r="105" spans="1:7" ht="13.5" customHeight="1">
      <c r="A105" s="20"/>
      <c r="B105" s="29"/>
      <c r="C105" s="36"/>
      <c r="D105" s="36"/>
      <c r="E105" s="36"/>
      <c r="F105" s="36"/>
      <c r="G105" s="36"/>
    </row>
    <row r="106" spans="1:7" ht="13.5" customHeight="1">
      <c r="A106" s="20"/>
      <c r="B106" s="37"/>
      <c r="C106" s="30"/>
      <c r="D106" s="30"/>
      <c r="E106" s="30"/>
      <c r="F106" s="30"/>
      <c r="G106" s="30"/>
    </row>
    <row r="107" ht="13.5" customHeight="1">
      <c r="B107" s="29"/>
    </row>
    <row r="108" ht="13.5" customHeight="1">
      <c r="B108" s="37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3.5" customHeight="1">
      <c r="A124" s="20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2:12" ht="13.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3.5" customHeight="1">
      <c r="A126" s="20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3.5" customHeight="1">
      <c r="A127" s="20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3.5" customHeight="1">
      <c r="A128" s="20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3.5" customHeight="1">
      <c r="A129" s="20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 customHeight="1">
      <c r="A130" s="20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3.5" customHeight="1">
      <c r="A131" s="20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3.5" customHeight="1">
      <c r="A132" s="20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3.5" customHeight="1">
      <c r="A133" s="20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3.5" customHeight="1">
      <c r="A134" s="20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2:12" ht="13.5" customHeight="1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3.5" customHeight="1">
      <c r="A136" s="20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2:12" ht="13.5" customHeight="1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3.5" customHeight="1">
      <c r="A138" s="20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3.5" customHeight="1">
      <c r="A139" s="20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3.5" customHeight="1">
      <c r="A140" s="20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2:12" ht="13.5" customHeight="1"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3.5" customHeight="1">
      <c r="A142" s="20"/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2:12" ht="13.5" customHeight="1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3.5" customHeight="1">
      <c r="A144" s="20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2:12" ht="13.5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2:12" ht="13.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2:12" ht="13.5" customHeight="1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2:12" ht="13.5" customHeight="1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2:12" ht="13.5" customHeight="1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2:12" ht="13.5" customHeight="1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2:12" ht="13.5" customHeight="1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 ht="13.5" customHeight="1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2:12" ht="13.5" customHeight="1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2:12" ht="13.5" customHeight="1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2:12" ht="14.2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2:12" ht="14.2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2:12" ht="14.2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2:12" ht="14.2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2:12" ht="14.2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2:12" ht="14.2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2:12" ht="14.2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2:12" ht="14.2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2:12" ht="14.2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2:12" ht="14.2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2:12" ht="14.2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2:12" ht="14.2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2:12" ht="14.2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2:12" ht="14.2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2:12" ht="14.2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2:12" ht="14.2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2:12" ht="14.2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2:12" ht="14.2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2:12" ht="14.2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2:12" ht="14.2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2:12" ht="14.2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2:12" ht="14.2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2:12" ht="14.2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2:12" ht="14.2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2:12" ht="14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2:12" ht="14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2:12" ht="14.2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2:12" ht="14.2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2:12" ht="14.2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2:12" ht="14.2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2:12" ht="14.2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2:12" ht="14.2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2:12" ht="14.2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2:12" ht="14.2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2:12" ht="14.2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2:12" ht="14.2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2:12" ht="14.2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2:12" ht="14.2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2:12" ht="14.2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2:12" ht="14.2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2:12" ht="14.2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2:12" ht="14.25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2:12" ht="14.25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2:12" ht="14.2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2:12" ht="14.25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2:12" ht="14.25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2:12" ht="14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2:12" ht="14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2:12" ht="14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2:12" ht="14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2:12" ht="14.25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2:12" ht="14.25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2:12" ht="14.25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2:12" ht="14.25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2:12" ht="14.25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2:12" ht="14.25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2:12" ht="14.25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2:12" ht="14.25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2:12" ht="14.2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2:12" ht="14.2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2:12" ht="14.2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2:12" ht="14.2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2:12" ht="14.2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2:12" ht="14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2:12" ht="14.2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2:12" ht="14.2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2:12" ht="14.2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2:12" ht="14.2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2:12" ht="14.2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2:12" ht="14.2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2:12" ht="14.2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75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P78"/>
  <sheetViews>
    <sheetView zoomScale="50" zoomScaleNormal="50" zoomScalePageLayoutView="0" workbookViewId="0" topLeftCell="A1">
      <selection activeCell="A1" sqref="A1"/>
    </sheetView>
  </sheetViews>
  <sheetFormatPr defaultColWidth="8.88671875" defaultRowHeight="15"/>
  <cols>
    <col min="1" max="1" width="8.3359375" style="0" bestFit="1" customWidth="1"/>
    <col min="2" max="2" width="19.21484375" style="0" bestFit="1" customWidth="1"/>
    <col min="3" max="3" width="8.5546875" style="0" bestFit="1" customWidth="1"/>
    <col min="4" max="4" width="9.88671875" style="0" bestFit="1" customWidth="1"/>
    <col min="5" max="5" width="10.10546875" style="0" bestFit="1" customWidth="1"/>
    <col min="6" max="6" width="1.5625" style="0" customWidth="1"/>
    <col min="7" max="16" width="6.3359375" style="0" bestFit="1" customWidth="1"/>
    <col min="17" max="17" width="1.33203125" style="0" customWidth="1"/>
    <col min="18" max="27" width="8.5546875" style="4" bestFit="1" customWidth="1"/>
    <col min="28" max="31" width="6.3359375" style="4" bestFit="1" customWidth="1"/>
    <col min="32" max="32" width="1.5625" style="0" customWidth="1"/>
    <col min="33" max="42" width="6.10546875" style="0" bestFit="1" customWidth="1"/>
  </cols>
  <sheetData>
    <row r="3" spans="3:42" ht="15">
      <c r="C3" s="176" t="s">
        <v>94</v>
      </c>
      <c r="D3" s="176"/>
      <c r="E3" s="176"/>
      <c r="G3" s="176" t="s">
        <v>95</v>
      </c>
      <c r="H3" s="176"/>
      <c r="I3" s="176"/>
      <c r="J3" s="176"/>
      <c r="K3" s="176"/>
      <c r="L3" s="176"/>
      <c r="M3" s="176"/>
      <c r="N3" s="176"/>
      <c r="O3" s="176"/>
      <c r="P3" s="176"/>
      <c r="R3" s="176" t="s">
        <v>96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</row>
    <row r="4" spans="1:31" ht="15">
      <c r="A4" t="s">
        <v>0</v>
      </c>
      <c r="B4" t="s">
        <v>1</v>
      </c>
      <c r="C4" s="4" t="s">
        <v>91</v>
      </c>
      <c r="D4" s="4" t="s">
        <v>92</v>
      </c>
      <c r="E4" s="4" t="s">
        <v>93</v>
      </c>
      <c r="G4">
        <v>101</v>
      </c>
      <c r="H4">
        <v>102</v>
      </c>
      <c r="I4">
        <v>103</v>
      </c>
      <c r="J4">
        <v>111</v>
      </c>
      <c r="K4">
        <v>112</v>
      </c>
      <c r="L4">
        <v>113</v>
      </c>
      <c r="M4">
        <v>130</v>
      </c>
      <c r="N4">
        <v>254</v>
      </c>
      <c r="O4">
        <v>255</v>
      </c>
      <c r="P4">
        <v>300</v>
      </c>
      <c r="R4" s="4" t="s">
        <v>89</v>
      </c>
      <c r="S4" s="4" t="s">
        <v>90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</row>
    <row r="5" spans="1:37" ht="15">
      <c r="A5">
        <v>1</v>
      </c>
      <c r="B5" t="s">
        <v>13</v>
      </c>
      <c r="C5" s="1" t="b">
        <f>'Final FTE By Grade'!Q5='Final FTE By Prog'!M5</f>
        <v>1</v>
      </c>
      <c r="D5" s="1" t="b">
        <f>'Final FTE By Prog'!M5='Final FTE BGBP'!BX5</f>
        <v>1</v>
      </c>
      <c r="E5" s="1" t="b">
        <f>'Final FTE By Grade'!Q5='Final FTE BGBP'!BX5</f>
        <v>1</v>
      </c>
      <c r="G5" t="b">
        <f>SUMIF('Final FTE BGBP'!$C$2:$BW$2,'Cross Check'!G$4,'Final FTE BGBP'!$C5:$BW5)='Final FTE By Prog'!C5</f>
        <v>1</v>
      </c>
      <c r="H5" t="b">
        <f>SUMIF('Final FTE BGBP'!$C$2:$BW$2,'Cross Check'!H$4,'Final FTE BGBP'!$C5:$BW5)='Final FTE By Prog'!D5</f>
        <v>1</v>
      </c>
      <c r="I5" t="b">
        <f>SUMIF('Final FTE BGBP'!$C$2:$BW$2,'Cross Check'!I$4,'Final FTE BGBP'!$C5:$BW5)='Final FTE By Prog'!E5</f>
        <v>1</v>
      </c>
      <c r="J5" t="b">
        <f>SUMIF('Final FTE BGBP'!$C$2:$BW$2,'Cross Check'!J$4,'Final FTE BGBP'!$C5:$BW5)='Final FTE By Prog'!F5</f>
        <v>1</v>
      </c>
      <c r="K5" t="b">
        <f>SUMIF('Final FTE BGBP'!$C$2:$BW$2,'Cross Check'!K$4,'Final FTE BGBP'!$C5:$BW5)='Final FTE By Prog'!G5</f>
        <v>1</v>
      </c>
      <c r="L5" t="b">
        <f>SUMIF('Final FTE BGBP'!$C$2:$BW$2,'Cross Check'!L$4,'Final FTE BGBP'!$C5:$BW5)='Final FTE By Prog'!H5</f>
        <v>1</v>
      </c>
      <c r="M5" t="b">
        <f>SUMIF('Final FTE BGBP'!$C$2:$BW$2,'Cross Check'!M$4,'Final FTE BGBP'!$C5:$BW5)='Final FTE By Prog'!I5</f>
        <v>1</v>
      </c>
      <c r="N5" t="b">
        <f>SUMIF('Final FTE BGBP'!$C$2:$BW$2,'Cross Check'!N$4,'Final FTE BGBP'!$C5:$BW5)='Final FTE By Prog'!J5</f>
        <v>1</v>
      </c>
      <c r="O5" t="b">
        <f>SUMIF('Final FTE BGBP'!$C$2:$BW$2,'Cross Check'!O$4,'Final FTE BGBP'!$C5:$BW5)='Final FTE By Prog'!K5</f>
        <v>1</v>
      </c>
      <c r="P5" t="b">
        <f>SUMIF('Final FTE BGBP'!$C$2:$BW$2,'Cross Check'!P$4,'Final FTE BGBP'!$C5:$BW5)='Final FTE By Prog'!L5</f>
        <v>1</v>
      </c>
      <c r="R5" s="4" t="b">
        <f>SUMIF('Final FTE BGBP'!$C$3:$BW$3,'Cross Check'!R$4,'Final FTE BGBP'!$C5:$BW5)='Final FTE By Grade'!C5</f>
        <v>1</v>
      </c>
      <c r="S5" s="4" t="b">
        <f>SUMIF('Final FTE BGBP'!$C$3:$BW$3,'Cross Check'!S$4,'Final FTE BGBP'!$C5:$BW5)='Final FTE By Grade'!D5</f>
        <v>1</v>
      </c>
      <c r="T5" s="4" t="b">
        <f>SUMIF('Final FTE BGBP'!$C$3:$BW$3,'Cross Check'!T$4,'Final FTE BGBP'!$C5:$BW5)='Final FTE By Grade'!E5</f>
        <v>1</v>
      </c>
      <c r="U5" s="4" t="b">
        <f>SUMIF('Final FTE BGBP'!$C$3:$BW$3,'Cross Check'!U$4,'Final FTE BGBP'!$C5:$BW5)='Final FTE By Grade'!F5</f>
        <v>1</v>
      </c>
      <c r="V5" s="4" t="b">
        <f>SUMIF('Final FTE BGBP'!$C$3:$BW$3,'Cross Check'!V$4,'Final FTE BGBP'!$C5:$BW5)='Final FTE By Grade'!G5</f>
        <v>1</v>
      </c>
      <c r="W5" s="4" t="b">
        <f>SUMIF('Final FTE BGBP'!$C$3:$BW$3,'Cross Check'!W$4,'Final FTE BGBP'!$C5:$BW5)='Final FTE By Grade'!H5</f>
        <v>1</v>
      </c>
      <c r="X5" s="4" t="b">
        <f>SUMIF('Final FTE BGBP'!$C$3:$BW$3,'Cross Check'!X$4,'Final FTE BGBP'!$C5:$BW5)='Final FTE By Grade'!I5</f>
        <v>1</v>
      </c>
      <c r="Y5" s="4" t="b">
        <f>SUMIF('Final FTE BGBP'!$C$3:$BW$3,'Cross Check'!Y$4,'Final FTE BGBP'!$C5:$BW5)='Final FTE By Grade'!J5</f>
        <v>1</v>
      </c>
      <c r="Z5" s="4" t="b">
        <f>SUMIF('Final FTE BGBP'!$C$3:$BW$3,'Cross Check'!Z$4,'Final FTE BGBP'!$C5:$BW5)='Final FTE By Grade'!K5</f>
        <v>1</v>
      </c>
      <c r="AA5" s="4" t="b">
        <f>SUMIF('Final FTE BGBP'!$C$3:$BW$3,'Cross Check'!AA$4,'Final FTE BGBP'!$C5:$BW5)='Final FTE By Grade'!L5</f>
        <v>1</v>
      </c>
      <c r="AB5" s="4" t="b">
        <f>SUMIF('Final FTE BGBP'!$C$3:$BW$3,'Cross Check'!AB$4,'Final FTE BGBP'!$C5:$BW5)='Final FTE By Grade'!M5</f>
        <v>1</v>
      </c>
      <c r="AC5" s="4" t="b">
        <f>SUMIF('Final FTE BGBP'!$C$3:$BW$3,'Cross Check'!AC$4,'Final FTE BGBP'!$C5:$BW5)='Final FTE By Grade'!N5</f>
        <v>1</v>
      </c>
      <c r="AD5" s="4" t="b">
        <f>SUMIF('Final FTE BGBP'!$C$3:$BW$3,'Cross Check'!AD$4,'Final FTE BGBP'!$C5:$BW5)='Final FTE By Grade'!O5</f>
        <v>1</v>
      </c>
      <c r="AE5" s="4" t="b">
        <f>SUMIF('Final FTE BGBP'!$C$3:$BW$3,'Cross Check'!AE$4,'Final FTE BGBP'!$C5:$BW5)='Final FTE By Grade'!P5</f>
        <v>1</v>
      </c>
      <c r="AK5" s="44"/>
    </row>
    <row r="6" spans="1:37" ht="15">
      <c r="A6">
        <v>2</v>
      </c>
      <c r="B6" t="s">
        <v>14</v>
      </c>
      <c r="C6" s="1" t="b">
        <f>'Final FTE By Grade'!Q6='Final FTE By Prog'!M6</f>
        <v>1</v>
      </c>
      <c r="D6" s="1" t="b">
        <f>'Final FTE By Prog'!M6='Final FTE BGBP'!BX6</f>
        <v>1</v>
      </c>
      <c r="E6" s="1" t="b">
        <f>'Final FTE By Grade'!Q6='Final FTE BGBP'!BX6</f>
        <v>1</v>
      </c>
      <c r="G6" t="b">
        <f>SUMIF('Final FTE BGBP'!$C$2:$BW$2,'Cross Check'!G$4,'Final FTE BGBP'!$C6:$BW6)='Final FTE By Prog'!C6</f>
        <v>1</v>
      </c>
      <c r="H6" t="b">
        <f>SUMIF('Final FTE BGBP'!$C$2:$BW$2,'Cross Check'!H$4,'Final FTE BGBP'!$C6:$BW6)='Final FTE By Prog'!D6</f>
        <v>1</v>
      </c>
      <c r="I6" t="b">
        <f>SUMIF('Final FTE BGBP'!$C$2:$BW$2,'Cross Check'!I$4,'Final FTE BGBP'!$C6:$BW6)='Final FTE By Prog'!E6</f>
        <v>1</v>
      </c>
      <c r="J6" t="b">
        <f>SUMIF('Final FTE BGBP'!$C$2:$BW$2,'Cross Check'!J$4,'Final FTE BGBP'!$C6:$BW6)='Final FTE By Prog'!F6</f>
        <v>1</v>
      </c>
      <c r="K6" t="b">
        <f>SUMIF('Final FTE BGBP'!$C$2:$BW$2,'Cross Check'!K$4,'Final FTE BGBP'!$C6:$BW6)='Final FTE By Prog'!G6</f>
        <v>1</v>
      </c>
      <c r="L6" t="b">
        <f>SUMIF('Final FTE BGBP'!$C$2:$BW$2,'Cross Check'!L$4,'Final FTE BGBP'!$C6:$BW6)='Final FTE By Prog'!H6</f>
        <v>1</v>
      </c>
      <c r="M6" t="b">
        <f>SUMIF('Final FTE BGBP'!$C$2:$BW$2,'Cross Check'!M$4,'Final FTE BGBP'!$C6:$BW6)='Final FTE By Prog'!I6</f>
        <v>1</v>
      </c>
      <c r="N6" t="b">
        <f>SUMIF('Final FTE BGBP'!$C$2:$BW$2,'Cross Check'!N$4,'Final FTE BGBP'!$C6:$BW6)='Final FTE By Prog'!J6</f>
        <v>1</v>
      </c>
      <c r="O6" t="b">
        <f>SUMIF('Final FTE BGBP'!$C$2:$BW$2,'Cross Check'!O$4,'Final FTE BGBP'!$C6:$BW6)='Final FTE By Prog'!K6</f>
        <v>1</v>
      </c>
      <c r="P6" t="b">
        <f>SUMIF('Final FTE BGBP'!$C$2:$BW$2,'Cross Check'!P$4,'Final FTE BGBP'!$C6:$BW6)='Final FTE By Prog'!L6</f>
        <v>1</v>
      </c>
      <c r="R6" s="4" t="b">
        <f>SUMIF('Final FTE BGBP'!$C$3:$BW$3,'Cross Check'!R$4,'Final FTE BGBP'!$C6:$BW6)='Final FTE By Grade'!C6</f>
        <v>1</v>
      </c>
      <c r="S6" s="4" t="b">
        <f>SUMIF('Final FTE BGBP'!$C$3:$BW$3,'Cross Check'!S$4,'Final FTE BGBP'!$C6:$BW6)='Final FTE By Grade'!D6</f>
        <v>1</v>
      </c>
      <c r="T6" s="4" t="b">
        <f>SUMIF('Final FTE BGBP'!$C$3:$BW$3,'Cross Check'!T$4,'Final FTE BGBP'!$C6:$BW6)='Final FTE By Grade'!E6</f>
        <v>1</v>
      </c>
      <c r="U6" s="4" t="b">
        <f>SUMIF('Final FTE BGBP'!$C$3:$BW$3,'Cross Check'!U$4,'Final FTE BGBP'!$C6:$BW6)='Final FTE By Grade'!F6</f>
        <v>1</v>
      </c>
      <c r="V6" s="4" t="b">
        <f>SUMIF('Final FTE BGBP'!$C$3:$BW$3,'Cross Check'!V$4,'Final FTE BGBP'!$C6:$BW6)='Final FTE By Grade'!G6</f>
        <v>1</v>
      </c>
      <c r="W6" s="4" t="b">
        <f>SUMIF('Final FTE BGBP'!$C$3:$BW$3,'Cross Check'!W$4,'Final FTE BGBP'!$C6:$BW6)='Final FTE By Grade'!H6</f>
        <v>1</v>
      </c>
      <c r="X6" s="4" t="b">
        <f>SUMIF('Final FTE BGBP'!$C$3:$BW$3,'Cross Check'!X$4,'Final FTE BGBP'!$C6:$BW6)='Final FTE By Grade'!I6</f>
        <v>1</v>
      </c>
      <c r="Y6" s="4" t="b">
        <f>SUMIF('Final FTE BGBP'!$C$3:$BW$3,'Cross Check'!Y$4,'Final FTE BGBP'!$C6:$BW6)='Final FTE By Grade'!J6</f>
        <v>1</v>
      </c>
      <c r="Z6" s="4" t="b">
        <f>SUMIF('Final FTE BGBP'!$C$3:$BW$3,'Cross Check'!Z$4,'Final FTE BGBP'!$C6:$BW6)='Final FTE By Grade'!K6</f>
        <v>1</v>
      </c>
      <c r="AA6" s="4" t="b">
        <f>SUMIF('Final FTE BGBP'!$C$3:$BW$3,'Cross Check'!AA$4,'Final FTE BGBP'!$C6:$BW6)='Final FTE By Grade'!L6</f>
        <v>1</v>
      </c>
      <c r="AB6" s="4" t="b">
        <f>SUMIF('Final FTE BGBP'!$C$3:$BW$3,'Cross Check'!AB$4,'Final FTE BGBP'!$C6:$BW6)='Final FTE By Grade'!M6</f>
        <v>1</v>
      </c>
      <c r="AC6" s="4" t="b">
        <f>SUMIF('Final FTE BGBP'!$C$3:$BW$3,'Cross Check'!AC$4,'Final FTE BGBP'!$C6:$BW6)='Final FTE By Grade'!N6</f>
        <v>1</v>
      </c>
      <c r="AD6" s="4" t="b">
        <f>SUMIF('Final FTE BGBP'!$C$3:$BW$3,'Cross Check'!AD$4,'Final FTE BGBP'!$C6:$BW6)='Final FTE By Grade'!O6</f>
        <v>1</v>
      </c>
      <c r="AE6" s="4" t="b">
        <f>SUMIF('Final FTE BGBP'!$C$3:$BW$3,'Cross Check'!AE$4,'Final FTE BGBP'!$C6:$BW6)='Final FTE By Grade'!P6</f>
        <v>1</v>
      </c>
      <c r="AK6" s="44"/>
    </row>
    <row r="7" spans="1:37" ht="15">
      <c r="A7">
        <v>3</v>
      </c>
      <c r="B7" t="s">
        <v>15</v>
      </c>
      <c r="C7" s="1" t="b">
        <f>'Final FTE By Grade'!Q7='Final FTE By Prog'!M7</f>
        <v>1</v>
      </c>
      <c r="D7" s="1" t="b">
        <f>'Final FTE By Prog'!M7='Final FTE BGBP'!BX7</f>
        <v>1</v>
      </c>
      <c r="E7" s="1" t="b">
        <f>'Final FTE By Grade'!Q7='Final FTE BGBP'!BX7</f>
        <v>1</v>
      </c>
      <c r="G7" t="b">
        <f>SUMIF('Final FTE BGBP'!$C$2:$BW$2,'Cross Check'!G$4,'Final FTE BGBP'!$C7:$BW7)='Final FTE By Prog'!C7</f>
        <v>1</v>
      </c>
      <c r="H7" t="b">
        <f>SUMIF('Final FTE BGBP'!$C$2:$BW$2,'Cross Check'!H$4,'Final FTE BGBP'!$C7:$BW7)='Final FTE By Prog'!D7</f>
        <v>1</v>
      </c>
      <c r="I7" t="b">
        <f>SUMIF('Final FTE BGBP'!$C$2:$BW$2,'Cross Check'!I$4,'Final FTE BGBP'!$C7:$BW7)='Final FTE By Prog'!E7</f>
        <v>1</v>
      </c>
      <c r="J7" t="b">
        <f>SUMIF('Final FTE BGBP'!$C$2:$BW$2,'Cross Check'!J$4,'Final FTE BGBP'!$C7:$BW7)='Final FTE By Prog'!F7</f>
        <v>1</v>
      </c>
      <c r="K7" t="b">
        <f>SUMIF('Final FTE BGBP'!$C$2:$BW$2,'Cross Check'!K$4,'Final FTE BGBP'!$C7:$BW7)='Final FTE By Prog'!G7</f>
        <v>1</v>
      </c>
      <c r="L7" t="b">
        <f>SUMIF('Final FTE BGBP'!$C$2:$BW$2,'Cross Check'!L$4,'Final FTE BGBP'!$C7:$BW7)='Final FTE By Prog'!H7</f>
        <v>1</v>
      </c>
      <c r="M7" t="b">
        <f>SUMIF('Final FTE BGBP'!$C$2:$BW$2,'Cross Check'!M$4,'Final FTE BGBP'!$C7:$BW7)='Final FTE By Prog'!I7</f>
        <v>1</v>
      </c>
      <c r="N7" t="b">
        <f>SUMIF('Final FTE BGBP'!$C$2:$BW$2,'Cross Check'!N$4,'Final FTE BGBP'!$C7:$BW7)='Final FTE By Prog'!J7</f>
        <v>1</v>
      </c>
      <c r="O7" t="b">
        <f>SUMIF('Final FTE BGBP'!$C$2:$BW$2,'Cross Check'!O$4,'Final FTE BGBP'!$C7:$BW7)='Final FTE By Prog'!K7</f>
        <v>1</v>
      </c>
      <c r="P7" t="b">
        <f>SUMIF('Final FTE BGBP'!$C$2:$BW$2,'Cross Check'!P$4,'Final FTE BGBP'!$C7:$BW7)='Final FTE By Prog'!L7</f>
        <v>1</v>
      </c>
      <c r="R7" s="4" t="b">
        <f>SUMIF('Final FTE BGBP'!$C$3:$BW$3,'Cross Check'!R$4,'Final FTE BGBP'!$C7:$BW7)='Final FTE By Grade'!C7</f>
        <v>1</v>
      </c>
      <c r="S7" s="4" t="b">
        <f>SUMIF('Final FTE BGBP'!$C$3:$BW$3,'Cross Check'!S$4,'Final FTE BGBP'!$C7:$BW7)='Final FTE By Grade'!D7</f>
        <v>1</v>
      </c>
      <c r="T7" s="4" t="b">
        <f>SUMIF('Final FTE BGBP'!$C$3:$BW$3,'Cross Check'!T$4,'Final FTE BGBP'!$C7:$BW7)='Final FTE By Grade'!E7</f>
        <v>1</v>
      </c>
      <c r="U7" s="4" t="b">
        <f>SUMIF('Final FTE BGBP'!$C$3:$BW$3,'Cross Check'!U$4,'Final FTE BGBP'!$C7:$BW7)='Final FTE By Grade'!F7</f>
        <v>1</v>
      </c>
      <c r="V7" s="4" t="b">
        <f>SUMIF('Final FTE BGBP'!$C$3:$BW$3,'Cross Check'!V$4,'Final FTE BGBP'!$C7:$BW7)='Final FTE By Grade'!G7</f>
        <v>1</v>
      </c>
      <c r="W7" s="4" t="b">
        <f>SUMIF('Final FTE BGBP'!$C$3:$BW$3,'Cross Check'!W$4,'Final FTE BGBP'!$C7:$BW7)='Final FTE By Grade'!H7</f>
        <v>1</v>
      </c>
      <c r="X7" s="4" t="b">
        <f>SUMIF('Final FTE BGBP'!$C$3:$BW$3,'Cross Check'!X$4,'Final FTE BGBP'!$C7:$BW7)='Final FTE By Grade'!I7</f>
        <v>1</v>
      </c>
      <c r="Y7" s="4" t="b">
        <f>SUMIF('Final FTE BGBP'!$C$3:$BW$3,'Cross Check'!Y$4,'Final FTE BGBP'!$C7:$BW7)='Final FTE By Grade'!J7</f>
        <v>1</v>
      </c>
      <c r="Z7" s="4" t="b">
        <f>SUMIF('Final FTE BGBP'!$C$3:$BW$3,'Cross Check'!Z$4,'Final FTE BGBP'!$C7:$BW7)='Final FTE By Grade'!K7</f>
        <v>1</v>
      </c>
      <c r="AA7" s="4" t="b">
        <f>SUMIF('Final FTE BGBP'!$C$3:$BW$3,'Cross Check'!AA$4,'Final FTE BGBP'!$C7:$BW7)='Final FTE By Grade'!L7</f>
        <v>1</v>
      </c>
      <c r="AB7" s="4" t="b">
        <f>SUMIF('Final FTE BGBP'!$C$3:$BW$3,'Cross Check'!AB$4,'Final FTE BGBP'!$C7:$BW7)='Final FTE By Grade'!M7</f>
        <v>1</v>
      </c>
      <c r="AC7" s="4" t="b">
        <f>SUMIF('Final FTE BGBP'!$C$3:$BW$3,'Cross Check'!AC$4,'Final FTE BGBP'!$C7:$BW7)='Final FTE By Grade'!N7</f>
        <v>1</v>
      </c>
      <c r="AD7" s="4" t="b">
        <f>SUMIF('Final FTE BGBP'!$C$3:$BW$3,'Cross Check'!AD$4,'Final FTE BGBP'!$C7:$BW7)='Final FTE By Grade'!O7</f>
        <v>1</v>
      </c>
      <c r="AE7" s="4" t="b">
        <f>SUMIF('Final FTE BGBP'!$C$3:$BW$3,'Cross Check'!AE$4,'Final FTE BGBP'!$C7:$BW7)='Final FTE By Grade'!P7</f>
        <v>1</v>
      </c>
      <c r="AK7" s="44"/>
    </row>
    <row r="8" spans="1:37" ht="15">
      <c r="A8">
        <v>4</v>
      </c>
      <c r="B8" t="s">
        <v>16</v>
      </c>
      <c r="C8" s="1" t="b">
        <f>'Final FTE By Grade'!Q8='Final FTE By Prog'!M8</f>
        <v>1</v>
      </c>
      <c r="D8" s="1" t="b">
        <f>'Final FTE By Prog'!M8='Final FTE BGBP'!BX8</f>
        <v>1</v>
      </c>
      <c r="E8" s="1" t="b">
        <f>'Final FTE By Grade'!Q8='Final FTE BGBP'!BX8</f>
        <v>1</v>
      </c>
      <c r="G8" t="b">
        <f>SUMIF('Final FTE BGBP'!$C$2:$BW$2,'Cross Check'!G$4,'Final FTE BGBP'!$C8:$BW8)='Final FTE By Prog'!C8</f>
        <v>1</v>
      </c>
      <c r="H8" t="b">
        <f>SUMIF('Final FTE BGBP'!$C$2:$BW$2,'Cross Check'!H$4,'Final FTE BGBP'!$C8:$BW8)='Final FTE By Prog'!D8</f>
        <v>1</v>
      </c>
      <c r="I8" t="b">
        <f>SUMIF('Final FTE BGBP'!$C$2:$BW$2,'Cross Check'!I$4,'Final FTE BGBP'!$C8:$BW8)='Final FTE By Prog'!E8</f>
        <v>1</v>
      </c>
      <c r="J8" t="b">
        <f>SUMIF('Final FTE BGBP'!$C$2:$BW$2,'Cross Check'!J$4,'Final FTE BGBP'!$C8:$BW8)='Final FTE By Prog'!F8</f>
        <v>1</v>
      </c>
      <c r="K8" t="b">
        <f>SUMIF('Final FTE BGBP'!$C$2:$BW$2,'Cross Check'!K$4,'Final FTE BGBP'!$C8:$BW8)='Final FTE By Prog'!G8</f>
        <v>1</v>
      </c>
      <c r="L8" t="b">
        <f>SUMIF('Final FTE BGBP'!$C$2:$BW$2,'Cross Check'!L$4,'Final FTE BGBP'!$C8:$BW8)='Final FTE By Prog'!H8</f>
        <v>1</v>
      </c>
      <c r="M8" t="b">
        <f>SUMIF('Final FTE BGBP'!$C$2:$BW$2,'Cross Check'!M$4,'Final FTE BGBP'!$C8:$BW8)='Final FTE By Prog'!I8</f>
        <v>1</v>
      </c>
      <c r="N8" t="b">
        <f>SUMIF('Final FTE BGBP'!$C$2:$BW$2,'Cross Check'!N$4,'Final FTE BGBP'!$C8:$BW8)='Final FTE By Prog'!J8</f>
        <v>1</v>
      </c>
      <c r="O8" t="b">
        <f>SUMIF('Final FTE BGBP'!$C$2:$BW$2,'Cross Check'!O$4,'Final FTE BGBP'!$C8:$BW8)='Final FTE By Prog'!K8</f>
        <v>1</v>
      </c>
      <c r="P8" t="b">
        <f>SUMIF('Final FTE BGBP'!$C$2:$BW$2,'Cross Check'!P$4,'Final FTE BGBP'!$C8:$BW8)='Final FTE By Prog'!L8</f>
        <v>1</v>
      </c>
      <c r="R8" s="4" t="b">
        <f>SUMIF('Final FTE BGBP'!$C$3:$BW$3,'Cross Check'!R$4,'Final FTE BGBP'!$C8:$BW8)='Final FTE By Grade'!C8</f>
        <v>1</v>
      </c>
      <c r="S8" s="4" t="b">
        <f>SUMIF('Final FTE BGBP'!$C$3:$BW$3,'Cross Check'!S$4,'Final FTE BGBP'!$C8:$BW8)='Final FTE By Grade'!D8</f>
        <v>1</v>
      </c>
      <c r="T8" s="4" t="b">
        <f>SUMIF('Final FTE BGBP'!$C$3:$BW$3,'Cross Check'!T$4,'Final FTE BGBP'!$C8:$BW8)='Final FTE By Grade'!E8</f>
        <v>1</v>
      </c>
      <c r="U8" s="4" t="b">
        <f>SUMIF('Final FTE BGBP'!$C$3:$BW$3,'Cross Check'!U$4,'Final FTE BGBP'!$C8:$BW8)='Final FTE By Grade'!F8</f>
        <v>1</v>
      </c>
      <c r="V8" s="4" t="b">
        <f>SUMIF('Final FTE BGBP'!$C$3:$BW$3,'Cross Check'!V$4,'Final FTE BGBP'!$C8:$BW8)='Final FTE By Grade'!G8</f>
        <v>1</v>
      </c>
      <c r="W8" s="4" t="b">
        <f>SUMIF('Final FTE BGBP'!$C$3:$BW$3,'Cross Check'!W$4,'Final FTE BGBP'!$C8:$BW8)='Final FTE By Grade'!H8</f>
        <v>1</v>
      </c>
      <c r="X8" s="4" t="b">
        <f>SUMIF('Final FTE BGBP'!$C$3:$BW$3,'Cross Check'!X$4,'Final FTE BGBP'!$C8:$BW8)='Final FTE By Grade'!I8</f>
        <v>1</v>
      </c>
      <c r="Y8" s="4" t="b">
        <f>SUMIF('Final FTE BGBP'!$C$3:$BW$3,'Cross Check'!Y$4,'Final FTE BGBP'!$C8:$BW8)='Final FTE By Grade'!J8</f>
        <v>1</v>
      </c>
      <c r="Z8" s="4" t="b">
        <f>SUMIF('Final FTE BGBP'!$C$3:$BW$3,'Cross Check'!Z$4,'Final FTE BGBP'!$C8:$BW8)='Final FTE By Grade'!K8</f>
        <v>1</v>
      </c>
      <c r="AA8" s="4" t="b">
        <f>SUMIF('Final FTE BGBP'!$C$3:$BW$3,'Cross Check'!AA$4,'Final FTE BGBP'!$C8:$BW8)='Final FTE By Grade'!L8</f>
        <v>1</v>
      </c>
      <c r="AB8" s="4" t="b">
        <f>SUMIF('Final FTE BGBP'!$C$3:$BW$3,'Cross Check'!AB$4,'Final FTE BGBP'!$C8:$BW8)='Final FTE By Grade'!M8</f>
        <v>1</v>
      </c>
      <c r="AC8" s="4" t="b">
        <f>SUMIF('Final FTE BGBP'!$C$3:$BW$3,'Cross Check'!AC$4,'Final FTE BGBP'!$C8:$BW8)='Final FTE By Grade'!N8</f>
        <v>1</v>
      </c>
      <c r="AD8" s="4" t="b">
        <f>SUMIF('Final FTE BGBP'!$C$3:$BW$3,'Cross Check'!AD$4,'Final FTE BGBP'!$C8:$BW8)='Final FTE By Grade'!O8</f>
        <v>1</v>
      </c>
      <c r="AE8" s="4" t="b">
        <f>SUMIF('Final FTE BGBP'!$C$3:$BW$3,'Cross Check'!AE$4,'Final FTE BGBP'!$C8:$BW8)='Final FTE By Grade'!P8</f>
        <v>1</v>
      </c>
      <c r="AK8" s="44"/>
    </row>
    <row r="9" spans="1:37" ht="15">
      <c r="A9">
        <v>5</v>
      </c>
      <c r="B9" t="s">
        <v>17</v>
      </c>
      <c r="C9" s="1" t="b">
        <f>'Final FTE By Grade'!Q9='Final FTE By Prog'!M9</f>
        <v>1</v>
      </c>
      <c r="D9" s="1" t="b">
        <f>'Final FTE By Prog'!M9='Final FTE BGBP'!BX9</f>
        <v>1</v>
      </c>
      <c r="E9" s="1" t="b">
        <f>'Final FTE By Grade'!Q9='Final FTE BGBP'!BX9</f>
        <v>1</v>
      </c>
      <c r="G9" t="b">
        <f>SUMIF('Final FTE BGBP'!$C$2:$BW$2,'Cross Check'!G$4,'Final FTE BGBP'!$C9:$BW9)='Final FTE By Prog'!C9</f>
        <v>1</v>
      </c>
      <c r="H9" t="b">
        <f>SUMIF('Final FTE BGBP'!$C$2:$BW$2,'Cross Check'!H$4,'Final FTE BGBP'!$C9:$BW9)='Final FTE By Prog'!D9</f>
        <v>1</v>
      </c>
      <c r="I9" t="b">
        <f>SUMIF('Final FTE BGBP'!$C$2:$BW$2,'Cross Check'!I$4,'Final FTE BGBP'!$C9:$BW9)='Final FTE By Prog'!E9</f>
        <v>1</v>
      </c>
      <c r="J9" t="b">
        <f>SUMIF('Final FTE BGBP'!$C$2:$BW$2,'Cross Check'!J$4,'Final FTE BGBP'!$C9:$BW9)='Final FTE By Prog'!F9</f>
        <v>1</v>
      </c>
      <c r="K9" t="b">
        <f>SUMIF('Final FTE BGBP'!$C$2:$BW$2,'Cross Check'!K$4,'Final FTE BGBP'!$C9:$BW9)='Final FTE By Prog'!G9</f>
        <v>1</v>
      </c>
      <c r="L9" t="b">
        <f>SUMIF('Final FTE BGBP'!$C$2:$BW$2,'Cross Check'!L$4,'Final FTE BGBP'!$C9:$BW9)='Final FTE By Prog'!H9</f>
        <v>1</v>
      </c>
      <c r="M9" t="b">
        <f>SUMIF('Final FTE BGBP'!$C$2:$BW$2,'Cross Check'!M$4,'Final FTE BGBP'!$C9:$BW9)='Final FTE By Prog'!I9</f>
        <v>1</v>
      </c>
      <c r="N9" t="b">
        <f>SUMIF('Final FTE BGBP'!$C$2:$BW$2,'Cross Check'!N$4,'Final FTE BGBP'!$C9:$BW9)='Final FTE By Prog'!J9</f>
        <v>1</v>
      </c>
      <c r="O9" t="b">
        <f>SUMIF('Final FTE BGBP'!$C$2:$BW$2,'Cross Check'!O$4,'Final FTE BGBP'!$C9:$BW9)='Final FTE By Prog'!K9</f>
        <v>1</v>
      </c>
      <c r="P9" t="b">
        <f>SUMIF('Final FTE BGBP'!$C$2:$BW$2,'Cross Check'!P$4,'Final FTE BGBP'!$C9:$BW9)='Final FTE By Prog'!L9</f>
        <v>1</v>
      </c>
      <c r="R9" s="4" t="b">
        <f>SUMIF('Final FTE BGBP'!$C$3:$BW$3,'Cross Check'!R$4,'Final FTE BGBP'!$C9:$BW9)='Final FTE By Grade'!C9</f>
        <v>1</v>
      </c>
      <c r="S9" s="4" t="b">
        <f>SUMIF('Final FTE BGBP'!$C$3:$BW$3,'Cross Check'!S$4,'Final FTE BGBP'!$C9:$BW9)='Final FTE By Grade'!D9</f>
        <v>1</v>
      </c>
      <c r="T9" s="4" t="b">
        <f>SUMIF('Final FTE BGBP'!$C$3:$BW$3,'Cross Check'!T$4,'Final FTE BGBP'!$C9:$BW9)='Final FTE By Grade'!E9</f>
        <v>1</v>
      </c>
      <c r="U9" s="4" t="b">
        <f>SUMIF('Final FTE BGBP'!$C$3:$BW$3,'Cross Check'!U$4,'Final FTE BGBP'!$C9:$BW9)='Final FTE By Grade'!F9</f>
        <v>1</v>
      </c>
      <c r="V9" s="4" t="b">
        <f>SUMIF('Final FTE BGBP'!$C$3:$BW$3,'Cross Check'!V$4,'Final FTE BGBP'!$C9:$BW9)='Final FTE By Grade'!G9</f>
        <v>1</v>
      </c>
      <c r="W9" s="4" t="b">
        <f>SUMIF('Final FTE BGBP'!$C$3:$BW$3,'Cross Check'!W$4,'Final FTE BGBP'!$C9:$BW9)='Final FTE By Grade'!H9</f>
        <v>1</v>
      </c>
      <c r="X9" s="4" t="b">
        <f>SUMIF('Final FTE BGBP'!$C$3:$BW$3,'Cross Check'!X$4,'Final FTE BGBP'!$C9:$BW9)='Final FTE By Grade'!I9</f>
        <v>1</v>
      </c>
      <c r="Y9" s="4" t="b">
        <f>SUMIF('Final FTE BGBP'!$C$3:$BW$3,'Cross Check'!Y$4,'Final FTE BGBP'!$C9:$BW9)='Final FTE By Grade'!J9</f>
        <v>1</v>
      </c>
      <c r="Z9" s="4" t="b">
        <f>SUMIF('Final FTE BGBP'!$C$3:$BW$3,'Cross Check'!Z$4,'Final FTE BGBP'!$C9:$BW9)='Final FTE By Grade'!K9</f>
        <v>1</v>
      </c>
      <c r="AA9" s="4" t="b">
        <f>SUMIF('Final FTE BGBP'!$C$3:$BW$3,'Cross Check'!AA$4,'Final FTE BGBP'!$C9:$BW9)='Final FTE By Grade'!L9</f>
        <v>1</v>
      </c>
      <c r="AB9" s="4" t="b">
        <f>SUMIF('Final FTE BGBP'!$C$3:$BW$3,'Cross Check'!AB$4,'Final FTE BGBP'!$C9:$BW9)='Final FTE By Grade'!M9</f>
        <v>1</v>
      </c>
      <c r="AC9" s="4" t="b">
        <f>SUMIF('Final FTE BGBP'!$C$3:$BW$3,'Cross Check'!AC$4,'Final FTE BGBP'!$C9:$BW9)='Final FTE By Grade'!N9</f>
        <v>1</v>
      </c>
      <c r="AD9" s="4" t="b">
        <f>SUMIF('Final FTE BGBP'!$C$3:$BW$3,'Cross Check'!AD$4,'Final FTE BGBP'!$C9:$BW9)='Final FTE By Grade'!O9</f>
        <v>1</v>
      </c>
      <c r="AE9" s="4" t="b">
        <f>SUMIF('Final FTE BGBP'!$C$3:$BW$3,'Cross Check'!AE$4,'Final FTE BGBP'!$C9:$BW9)='Final FTE By Grade'!P9</f>
        <v>1</v>
      </c>
      <c r="AK9" s="44"/>
    </row>
    <row r="10" spans="1:37" ht="15">
      <c r="A10">
        <v>6</v>
      </c>
      <c r="B10" t="s">
        <v>18</v>
      </c>
      <c r="C10" s="1" t="b">
        <f>'Final FTE By Grade'!Q10='Final FTE By Prog'!M10</f>
        <v>1</v>
      </c>
      <c r="D10" s="1" t="b">
        <f>'Final FTE By Prog'!M10='Final FTE BGBP'!BX10</f>
        <v>1</v>
      </c>
      <c r="E10" s="1" t="b">
        <f>'Final FTE By Grade'!Q10='Final FTE BGBP'!BX10</f>
        <v>1</v>
      </c>
      <c r="G10" t="b">
        <f>SUMIF('Final FTE BGBP'!$C$2:$BW$2,'Cross Check'!G$4,'Final FTE BGBP'!$C10:$BW10)='Final FTE By Prog'!C10</f>
        <v>1</v>
      </c>
      <c r="H10" t="b">
        <f>SUMIF('Final FTE BGBP'!$C$2:$BW$2,'Cross Check'!H$4,'Final FTE BGBP'!$C10:$BW10)='Final FTE By Prog'!D10</f>
        <v>1</v>
      </c>
      <c r="I10" t="b">
        <f>SUMIF('Final FTE BGBP'!$C$2:$BW$2,'Cross Check'!I$4,'Final FTE BGBP'!$C10:$BW10)='Final FTE By Prog'!E10</f>
        <v>1</v>
      </c>
      <c r="J10" t="b">
        <f>SUMIF('Final FTE BGBP'!$C$2:$BW$2,'Cross Check'!J$4,'Final FTE BGBP'!$C10:$BW10)='Final FTE By Prog'!F10</f>
        <v>1</v>
      </c>
      <c r="K10" t="b">
        <f>SUMIF('Final FTE BGBP'!$C$2:$BW$2,'Cross Check'!K$4,'Final FTE BGBP'!$C10:$BW10)='Final FTE By Prog'!G10</f>
        <v>1</v>
      </c>
      <c r="L10" t="b">
        <f>SUMIF('Final FTE BGBP'!$C$2:$BW$2,'Cross Check'!L$4,'Final FTE BGBP'!$C10:$BW10)='Final FTE By Prog'!H10</f>
        <v>1</v>
      </c>
      <c r="M10" t="b">
        <f>SUMIF('Final FTE BGBP'!$C$2:$BW$2,'Cross Check'!M$4,'Final FTE BGBP'!$C10:$BW10)='Final FTE By Prog'!I10</f>
        <v>1</v>
      </c>
      <c r="N10" t="b">
        <f>SUMIF('Final FTE BGBP'!$C$2:$BW$2,'Cross Check'!N$4,'Final FTE BGBP'!$C10:$BW10)='Final FTE By Prog'!J10</f>
        <v>1</v>
      </c>
      <c r="O10" t="b">
        <f>SUMIF('Final FTE BGBP'!$C$2:$BW$2,'Cross Check'!O$4,'Final FTE BGBP'!$C10:$BW10)='Final FTE By Prog'!K10</f>
        <v>1</v>
      </c>
      <c r="P10" t="b">
        <f>SUMIF('Final FTE BGBP'!$C$2:$BW$2,'Cross Check'!P$4,'Final FTE BGBP'!$C10:$BW10)='Final FTE By Prog'!L10</f>
        <v>1</v>
      </c>
      <c r="R10" s="4" t="b">
        <f>SUMIF('Final FTE BGBP'!$C$3:$BW$3,'Cross Check'!R$4,'Final FTE BGBP'!$C10:$BW10)='Final FTE By Grade'!C10</f>
        <v>1</v>
      </c>
      <c r="S10" s="4" t="b">
        <f>SUMIF('Final FTE BGBP'!$C$3:$BW$3,'Cross Check'!S$4,'Final FTE BGBP'!$C10:$BW10)='Final FTE By Grade'!D10</f>
        <v>1</v>
      </c>
      <c r="T10" s="4" t="b">
        <f>SUMIF('Final FTE BGBP'!$C$3:$BW$3,'Cross Check'!T$4,'Final FTE BGBP'!$C10:$BW10)='Final FTE By Grade'!E10</f>
        <v>1</v>
      </c>
      <c r="U10" s="4" t="b">
        <f>SUMIF('Final FTE BGBP'!$C$3:$BW$3,'Cross Check'!U$4,'Final FTE BGBP'!$C10:$BW10)='Final FTE By Grade'!F10</f>
        <v>1</v>
      </c>
      <c r="V10" s="4" t="b">
        <f>SUMIF('Final FTE BGBP'!$C$3:$BW$3,'Cross Check'!V$4,'Final FTE BGBP'!$C10:$BW10)='Final FTE By Grade'!G10</f>
        <v>1</v>
      </c>
      <c r="W10" s="4" t="b">
        <f>SUMIF('Final FTE BGBP'!$C$3:$BW$3,'Cross Check'!W$4,'Final FTE BGBP'!$C10:$BW10)='Final FTE By Grade'!H10</f>
        <v>1</v>
      </c>
      <c r="X10" s="4" t="b">
        <f>SUMIF('Final FTE BGBP'!$C$3:$BW$3,'Cross Check'!X$4,'Final FTE BGBP'!$C10:$BW10)='Final FTE By Grade'!I10</f>
        <v>1</v>
      </c>
      <c r="Y10" s="4" t="b">
        <f>SUMIF('Final FTE BGBP'!$C$3:$BW$3,'Cross Check'!Y$4,'Final FTE BGBP'!$C10:$BW10)='Final FTE By Grade'!J10</f>
        <v>1</v>
      </c>
      <c r="Z10" s="4" t="b">
        <f>SUMIF('Final FTE BGBP'!$C$3:$BW$3,'Cross Check'!Z$4,'Final FTE BGBP'!$C10:$BW10)='Final FTE By Grade'!K10</f>
        <v>1</v>
      </c>
      <c r="AA10" s="4" t="b">
        <f>SUMIF('Final FTE BGBP'!$C$3:$BW$3,'Cross Check'!AA$4,'Final FTE BGBP'!$C10:$BW10)='Final FTE By Grade'!L10</f>
        <v>1</v>
      </c>
      <c r="AB10" s="4" t="b">
        <f>SUMIF('Final FTE BGBP'!$C$3:$BW$3,'Cross Check'!AB$4,'Final FTE BGBP'!$C10:$BW10)='Final FTE By Grade'!M10</f>
        <v>1</v>
      </c>
      <c r="AC10" s="4" t="b">
        <f>SUMIF('Final FTE BGBP'!$C$3:$BW$3,'Cross Check'!AC$4,'Final FTE BGBP'!$C10:$BW10)='Final FTE By Grade'!N10</f>
        <v>1</v>
      </c>
      <c r="AD10" s="4" t="b">
        <f>SUMIF('Final FTE BGBP'!$C$3:$BW$3,'Cross Check'!AD$4,'Final FTE BGBP'!$C10:$BW10)='Final FTE By Grade'!O10</f>
        <v>1</v>
      </c>
      <c r="AE10" s="4" t="b">
        <f>SUMIF('Final FTE BGBP'!$C$3:$BW$3,'Cross Check'!AE$4,'Final FTE BGBP'!$C10:$BW10)='Final FTE By Grade'!P10</f>
        <v>1</v>
      </c>
      <c r="AK10" s="44"/>
    </row>
    <row r="11" spans="1:37" ht="15">
      <c r="A11">
        <v>7</v>
      </c>
      <c r="B11" s="1" t="s">
        <v>19</v>
      </c>
      <c r="C11" s="1" t="b">
        <f>'Final FTE By Grade'!Q11='Final FTE By Prog'!M11</f>
        <v>1</v>
      </c>
      <c r="D11" s="1" t="b">
        <f>'Final FTE By Prog'!M11='Final FTE BGBP'!BX11</f>
        <v>1</v>
      </c>
      <c r="E11" s="1" t="b">
        <f>'Final FTE By Grade'!Q11='Final FTE BGBP'!BX11</f>
        <v>1</v>
      </c>
      <c r="G11" t="b">
        <f>SUMIF('Final FTE BGBP'!$C$2:$BW$2,'Cross Check'!G$4,'Final FTE BGBP'!$C11:$BW11)='Final FTE By Prog'!C11</f>
        <v>1</v>
      </c>
      <c r="H11" t="b">
        <f>SUMIF('Final FTE BGBP'!$C$2:$BW$2,'Cross Check'!H$4,'Final FTE BGBP'!$C11:$BW11)='Final FTE By Prog'!D11</f>
        <v>1</v>
      </c>
      <c r="I11" t="b">
        <f>SUMIF('Final FTE BGBP'!$C$2:$BW$2,'Cross Check'!I$4,'Final FTE BGBP'!$C11:$BW11)='Final FTE By Prog'!E11</f>
        <v>1</v>
      </c>
      <c r="J11" t="b">
        <f>SUMIF('Final FTE BGBP'!$C$2:$BW$2,'Cross Check'!J$4,'Final FTE BGBP'!$C11:$BW11)='Final FTE By Prog'!F11</f>
        <v>1</v>
      </c>
      <c r="K11" t="b">
        <f>SUMIF('Final FTE BGBP'!$C$2:$BW$2,'Cross Check'!K$4,'Final FTE BGBP'!$C11:$BW11)='Final FTE By Prog'!G11</f>
        <v>1</v>
      </c>
      <c r="L11" t="b">
        <f>SUMIF('Final FTE BGBP'!$C$2:$BW$2,'Cross Check'!L$4,'Final FTE BGBP'!$C11:$BW11)='Final FTE By Prog'!H11</f>
        <v>1</v>
      </c>
      <c r="M11" t="b">
        <f>SUMIF('Final FTE BGBP'!$C$2:$BW$2,'Cross Check'!M$4,'Final FTE BGBP'!$C11:$BW11)='Final FTE By Prog'!I11</f>
        <v>1</v>
      </c>
      <c r="N11" t="b">
        <f>SUMIF('Final FTE BGBP'!$C$2:$BW$2,'Cross Check'!N$4,'Final FTE BGBP'!$C11:$BW11)='Final FTE By Prog'!J11</f>
        <v>1</v>
      </c>
      <c r="O11" t="b">
        <f>SUMIF('Final FTE BGBP'!$C$2:$BW$2,'Cross Check'!O$4,'Final FTE BGBP'!$C11:$BW11)='Final FTE By Prog'!K11</f>
        <v>1</v>
      </c>
      <c r="P11" t="b">
        <f>SUMIF('Final FTE BGBP'!$C$2:$BW$2,'Cross Check'!P$4,'Final FTE BGBP'!$C11:$BW11)='Final FTE By Prog'!L11</f>
        <v>1</v>
      </c>
      <c r="R11" s="4" t="b">
        <f>SUMIF('Final FTE BGBP'!$C$3:$BW$3,'Cross Check'!R$4,'Final FTE BGBP'!$C11:$BW11)='Final FTE By Grade'!C11</f>
        <v>1</v>
      </c>
      <c r="S11" s="4" t="b">
        <f>SUMIF('Final FTE BGBP'!$C$3:$BW$3,'Cross Check'!S$4,'Final FTE BGBP'!$C11:$BW11)='Final FTE By Grade'!D11</f>
        <v>1</v>
      </c>
      <c r="T11" s="4" t="b">
        <f>SUMIF('Final FTE BGBP'!$C$3:$BW$3,'Cross Check'!T$4,'Final FTE BGBP'!$C11:$BW11)='Final FTE By Grade'!E11</f>
        <v>1</v>
      </c>
      <c r="U11" s="4" t="b">
        <f>SUMIF('Final FTE BGBP'!$C$3:$BW$3,'Cross Check'!U$4,'Final FTE BGBP'!$C11:$BW11)='Final FTE By Grade'!F11</f>
        <v>1</v>
      </c>
      <c r="V11" s="4" t="b">
        <f>SUMIF('Final FTE BGBP'!$C$3:$BW$3,'Cross Check'!V$4,'Final FTE BGBP'!$C11:$BW11)='Final FTE By Grade'!G11</f>
        <v>1</v>
      </c>
      <c r="W11" s="4" t="b">
        <f>SUMIF('Final FTE BGBP'!$C$3:$BW$3,'Cross Check'!W$4,'Final FTE BGBP'!$C11:$BW11)='Final FTE By Grade'!H11</f>
        <v>1</v>
      </c>
      <c r="X11" s="4" t="b">
        <f>SUMIF('Final FTE BGBP'!$C$3:$BW$3,'Cross Check'!X$4,'Final FTE BGBP'!$C11:$BW11)='Final FTE By Grade'!I11</f>
        <v>1</v>
      </c>
      <c r="Y11" s="4" t="b">
        <f>SUMIF('Final FTE BGBP'!$C$3:$BW$3,'Cross Check'!Y$4,'Final FTE BGBP'!$C11:$BW11)='Final FTE By Grade'!J11</f>
        <v>1</v>
      </c>
      <c r="Z11" s="4" t="b">
        <f>SUMIF('Final FTE BGBP'!$C$3:$BW$3,'Cross Check'!Z$4,'Final FTE BGBP'!$C11:$BW11)='Final FTE By Grade'!K11</f>
        <v>1</v>
      </c>
      <c r="AA11" s="4" t="b">
        <f>SUMIF('Final FTE BGBP'!$C$3:$BW$3,'Cross Check'!AA$4,'Final FTE BGBP'!$C11:$BW11)='Final FTE By Grade'!L11</f>
        <v>1</v>
      </c>
      <c r="AB11" s="4" t="b">
        <f>SUMIF('Final FTE BGBP'!$C$3:$BW$3,'Cross Check'!AB$4,'Final FTE BGBP'!$C11:$BW11)='Final FTE By Grade'!M11</f>
        <v>1</v>
      </c>
      <c r="AC11" s="4" t="b">
        <f>SUMIF('Final FTE BGBP'!$C$3:$BW$3,'Cross Check'!AC$4,'Final FTE BGBP'!$C11:$BW11)='Final FTE By Grade'!N11</f>
        <v>1</v>
      </c>
      <c r="AD11" s="4" t="b">
        <f>SUMIF('Final FTE BGBP'!$C$3:$BW$3,'Cross Check'!AD$4,'Final FTE BGBP'!$C11:$BW11)='Final FTE By Grade'!O11</f>
        <v>1</v>
      </c>
      <c r="AE11" s="4" t="b">
        <f>SUMIF('Final FTE BGBP'!$C$3:$BW$3,'Cross Check'!AE$4,'Final FTE BGBP'!$C11:$BW11)='Final FTE By Grade'!P11</f>
        <v>1</v>
      </c>
      <c r="AK11" s="44"/>
    </row>
    <row r="12" spans="1:37" ht="15">
      <c r="A12">
        <v>8</v>
      </c>
      <c r="B12" t="s">
        <v>20</v>
      </c>
      <c r="C12" s="1" t="b">
        <f>'Final FTE By Grade'!Q12='Final FTE By Prog'!M12</f>
        <v>1</v>
      </c>
      <c r="D12" s="1" t="b">
        <f>'Final FTE By Prog'!M12='Final FTE BGBP'!BX12</f>
        <v>1</v>
      </c>
      <c r="E12" s="1" t="b">
        <f>'Final FTE By Grade'!Q12='Final FTE BGBP'!BX12</f>
        <v>1</v>
      </c>
      <c r="G12" t="b">
        <f>SUMIF('Final FTE BGBP'!$C$2:$BW$2,'Cross Check'!G$4,'Final FTE BGBP'!$C12:$BW12)='Final FTE By Prog'!C12</f>
        <v>1</v>
      </c>
      <c r="H12" t="b">
        <f>SUMIF('Final FTE BGBP'!$C$2:$BW$2,'Cross Check'!H$4,'Final FTE BGBP'!$C12:$BW12)='Final FTE By Prog'!D12</f>
        <v>1</v>
      </c>
      <c r="I12" t="b">
        <f>SUMIF('Final FTE BGBP'!$C$2:$BW$2,'Cross Check'!I$4,'Final FTE BGBP'!$C12:$BW12)='Final FTE By Prog'!E12</f>
        <v>1</v>
      </c>
      <c r="J12" t="b">
        <f>SUMIF('Final FTE BGBP'!$C$2:$BW$2,'Cross Check'!J$4,'Final FTE BGBP'!$C12:$BW12)='Final FTE By Prog'!F12</f>
        <v>1</v>
      </c>
      <c r="K12" t="b">
        <f>SUMIF('Final FTE BGBP'!$C$2:$BW$2,'Cross Check'!K$4,'Final FTE BGBP'!$C12:$BW12)='Final FTE By Prog'!G12</f>
        <v>1</v>
      </c>
      <c r="L12" t="b">
        <f>SUMIF('Final FTE BGBP'!$C$2:$BW$2,'Cross Check'!L$4,'Final FTE BGBP'!$C12:$BW12)='Final FTE By Prog'!H12</f>
        <v>1</v>
      </c>
      <c r="M12" t="b">
        <f>SUMIF('Final FTE BGBP'!$C$2:$BW$2,'Cross Check'!M$4,'Final FTE BGBP'!$C12:$BW12)='Final FTE By Prog'!I12</f>
        <v>1</v>
      </c>
      <c r="N12" t="b">
        <f>SUMIF('Final FTE BGBP'!$C$2:$BW$2,'Cross Check'!N$4,'Final FTE BGBP'!$C12:$BW12)='Final FTE By Prog'!J12</f>
        <v>1</v>
      </c>
      <c r="O12" t="b">
        <f>SUMIF('Final FTE BGBP'!$C$2:$BW$2,'Cross Check'!O$4,'Final FTE BGBP'!$C12:$BW12)='Final FTE By Prog'!K12</f>
        <v>1</v>
      </c>
      <c r="P12" t="b">
        <f>SUMIF('Final FTE BGBP'!$C$2:$BW$2,'Cross Check'!P$4,'Final FTE BGBP'!$C12:$BW12)='Final FTE By Prog'!L12</f>
        <v>1</v>
      </c>
      <c r="R12" s="4" t="b">
        <f>SUMIF('Final FTE BGBP'!$C$3:$BW$3,'Cross Check'!R$4,'Final FTE BGBP'!$C12:$BW12)='Final FTE By Grade'!C12</f>
        <v>1</v>
      </c>
      <c r="S12" s="4" t="b">
        <f>SUMIF('Final FTE BGBP'!$C$3:$BW$3,'Cross Check'!S$4,'Final FTE BGBP'!$C12:$BW12)='Final FTE By Grade'!D12</f>
        <v>1</v>
      </c>
      <c r="T12" s="4" t="b">
        <f>SUMIF('Final FTE BGBP'!$C$3:$BW$3,'Cross Check'!T$4,'Final FTE BGBP'!$C12:$BW12)='Final FTE By Grade'!E12</f>
        <v>1</v>
      </c>
      <c r="U12" s="4" t="b">
        <f>SUMIF('Final FTE BGBP'!$C$3:$BW$3,'Cross Check'!U$4,'Final FTE BGBP'!$C12:$BW12)='Final FTE By Grade'!F12</f>
        <v>1</v>
      </c>
      <c r="V12" s="4" t="b">
        <f>SUMIF('Final FTE BGBP'!$C$3:$BW$3,'Cross Check'!V$4,'Final FTE BGBP'!$C12:$BW12)='Final FTE By Grade'!G12</f>
        <v>1</v>
      </c>
      <c r="W12" s="4" t="b">
        <f>SUMIF('Final FTE BGBP'!$C$3:$BW$3,'Cross Check'!W$4,'Final FTE BGBP'!$C12:$BW12)='Final FTE By Grade'!H12</f>
        <v>1</v>
      </c>
      <c r="X12" s="4" t="b">
        <f>SUMIF('Final FTE BGBP'!$C$3:$BW$3,'Cross Check'!X$4,'Final FTE BGBP'!$C12:$BW12)='Final FTE By Grade'!I12</f>
        <v>1</v>
      </c>
      <c r="Y12" s="4" t="b">
        <f>SUMIF('Final FTE BGBP'!$C$3:$BW$3,'Cross Check'!Y$4,'Final FTE BGBP'!$C12:$BW12)='Final FTE By Grade'!J12</f>
        <v>1</v>
      </c>
      <c r="Z12" s="4" t="b">
        <f>SUMIF('Final FTE BGBP'!$C$3:$BW$3,'Cross Check'!Z$4,'Final FTE BGBP'!$C12:$BW12)='Final FTE By Grade'!K12</f>
        <v>1</v>
      </c>
      <c r="AA12" s="4" t="b">
        <f>SUMIF('Final FTE BGBP'!$C$3:$BW$3,'Cross Check'!AA$4,'Final FTE BGBP'!$C12:$BW12)='Final FTE By Grade'!L12</f>
        <v>1</v>
      </c>
      <c r="AB12" s="4" t="b">
        <f>SUMIF('Final FTE BGBP'!$C$3:$BW$3,'Cross Check'!AB$4,'Final FTE BGBP'!$C12:$BW12)='Final FTE By Grade'!M12</f>
        <v>1</v>
      </c>
      <c r="AC12" s="4" t="b">
        <f>SUMIF('Final FTE BGBP'!$C$3:$BW$3,'Cross Check'!AC$4,'Final FTE BGBP'!$C12:$BW12)='Final FTE By Grade'!N12</f>
        <v>1</v>
      </c>
      <c r="AD12" s="4" t="b">
        <f>SUMIF('Final FTE BGBP'!$C$3:$BW$3,'Cross Check'!AD$4,'Final FTE BGBP'!$C12:$BW12)='Final FTE By Grade'!O12</f>
        <v>1</v>
      </c>
      <c r="AE12" s="4" t="b">
        <f>SUMIF('Final FTE BGBP'!$C$3:$BW$3,'Cross Check'!AE$4,'Final FTE BGBP'!$C12:$BW12)='Final FTE By Grade'!P12</f>
        <v>1</v>
      </c>
      <c r="AK12" s="44"/>
    </row>
    <row r="13" spans="1:37" ht="15">
      <c r="A13">
        <v>9</v>
      </c>
      <c r="B13" t="s">
        <v>21</v>
      </c>
      <c r="C13" s="1" t="b">
        <f>'Final FTE By Grade'!Q13='Final FTE By Prog'!M13</f>
        <v>1</v>
      </c>
      <c r="D13" s="1" t="b">
        <f>'Final FTE By Prog'!M13='Final FTE BGBP'!BX13</f>
        <v>1</v>
      </c>
      <c r="E13" s="1" t="b">
        <f>'Final FTE By Grade'!Q13='Final FTE BGBP'!BX13</f>
        <v>1</v>
      </c>
      <c r="G13" t="b">
        <f>SUMIF('Final FTE BGBP'!$C$2:$BW$2,'Cross Check'!G$4,'Final FTE BGBP'!$C13:$BW13)='Final FTE By Prog'!C13</f>
        <v>1</v>
      </c>
      <c r="H13" t="b">
        <f>SUMIF('Final FTE BGBP'!$C$2:$BW$2,'Cross Check'!H$4,'Final FTE BGBP'!$C13:$BW13)='Final FTE By Prog'!D13</f>
        <v>1</v>
      </c>
      <c r="I13" t="b">
        <f>SUMIF('Final FTE BGBP'!$C$2:$BW$2,'Cross Check'!I$4,'Final FTE BGBP'!$C13:$BW13)='Final FTE By Prog'!E13</f>
        <v>1</v>
      </c>
      <c r="J13" t="b">
        <f>SUMIF('Final FTE BGBP'!$C$2:$BW$2,'Cross Check'!J$4,'Final FTE BGBP'!$C13:$BW13)='Final FTE By Prog'!F13</f>
        <v>1</v>
      </c>
      <c r="K13" t="b">
        <f>SUMIF('Final FTE BGBP'!$C$2:$BW$2,'Cross Check'!K$4,'Final FTE BGBP'!$C13:$BW13)='Final FTE By Prog'!G13</f>
        <v>1</v>
      </c>
      <c r="L13" t="b">
        <f>SUMIF('Final FTE BGBP'!$C$2:$BW$2,'Cross Check'!L$4,'Final FTE BGBP'!$C13:$BW13)='Final FTE By Prog'!H13</f>
        <v>1</v>
      </c>
      <c r="M13" t="b">
        <f>SUMIF('Final FTE BGBP'!$C$2:$BW$2,'Cross Check'!M$4,'Final FTE BGBP'!$C13:$BW13)='Final FTE By Prog'!I13</f>
        <v>1</v>
      </c>
      <c r="N13" t="b">
        <f>SUMIF('Final FTE BGBP'!$C$2:$BW$2,'Cross Check'!N$4,'Final FTE BGBP'!$C13:$BW13)='Final FTE By Prog'!J13</f>
        <v>1</v>
      </c>
      <c r="O13" t="b">
        <f>SUMIF('Final FTE BGBP'!$C$2:$BW$2,'Cross Check'!O$4,'Final FTE BGBP'!$C13:$BW13)='Final FTE By Prog'!K13</f>
        <v>1</v>
      </c>
      <c r="P13" t="b">
        <f>SUMIF('Final FTE BGBP'!$C$2:$BW$2,'Cross Check'!P$4,'Final FTE BGBP'!$C13:$BW13)='Final FTE By Prog'!L13</f>
        <v>1</v>
      </c>
      <c r="R13" s="4" t="b">
        <f>SUMIF('Final FTE BGBP'!$C$3:$BW$3,'Cross Check'!R$4,'Final FTE BGBP'!$C13:$BW13)='Final FTE By Grade'!C13</f>
        <v>1</v>
      </c>
      <c r="S13" s="4" t="b">
        <f>SUMIF('Final FTE BGBP'!$C$3:$BW$3,'Cross Check'!S$4,'Final FTE BGBP'!$C13:$BW13)='Final FTE By Grade'!D13</f>
        <v>1</v>
      </c>
      <c r="T13" s="4" t="b">
        <f>SUMIF('Final FTE BGBP'!$C$3:$BW$3,'Cross Check'!T$4,'Final FTE BGBP'!$C13:$BW13)='Final FTE By Grade'!E13</f>
        <v>1</v>
      </c>
      <c r="U13" s="4" t="b">
        <f>SUMIF('Final FTE BGBP'!$C$3:$BW$3,'Cross Check'!U$4,'Final FTE BGBP'!$C13:$BW13)='Final FTE By Grade'!F13</f>
        <v>1</v>
      </c>
      <c r="V13" s="4" t="b">
        <f>SUMIF('Final FTE BGBP'!$C$3:$BW$3,'Cross Check'!V$4,'Final FTE BGBP'!$C13:$BW13)='Final FTE By Grade'!G13</f>
        <v>1</v>
      </c>
      <c r="W13" s="4" t="b">
        <f>SUMIF('Final FTE BGBP'!$C$3:$BW$3,'Cross Check'!W$4,'Final FTE BGBP'!$C13:$BW13)='Final FTE By Grade'!H13</f>
        <v>1</v>
      </c>
      <c r="X13" s="4" t="b">
        <f>SUMIF('Final FTE BGBP'!$C$3:$BW$3,'Cross Check'!X$4,'Final FTE BGBP'!$C13:$BW13)='Final FTE By Grade'!I13</f>
        <v>1</v>
      </c>
      <c r="Y13" s="4" t="b">
        <f>SUMIF('Final FTE BGBP'!$C$3:$BW$3,'Cross Check'!Y$4,'Final FTE BGBP'!$C13:$BW13)='Final FTE By Grade'!J13</f>
        <v>1</v>
      </c>
      <c r="Z13" s="4" t="b">
        <f>SUMIF('Final FTE BGBP'!$C$3:$BW$3,'Cross Check'!Z$4,'Final FTE BGBP'!$C13:$BW13)='Final FTE By Grade'!K13</f>
        <v>1</v>
      </c>
      <c r="AA13" s="4" t="b">
        <f>SUMIF('Final FTE BGBP'!$C$3:$BW$3,'Cross Check'!AA$4,'Final FTE BGBP'!$C13:$BW13)='Final FTE By Grade'!L13</f>
        <v>1</v>
      </c>
      <c r="AB13" s="4" t="b">
        <f>SUMIF('Final FTE BGBP'!$C$3:$BW$3,'Cross Check'!AB$4,'Final FTE BGBP'!$C13:$BW13)='Final FTE By Grade'!M13</f>
        <v>1</v>
      </c>
      <c r="AC13" s="4" t="b">
        <f>SUMIF('Final FTE BGBP'!$C$3:$BW$3,'Cross Check'!AC$4,'Final FTE BGBP'!$C13:$BW13)='Final FTE By Grade'!N13</f>
        <v>1</v>
      </c>
      <c r="AD13" s="4" t="b">
        <f>SUMIF('Final FTE BGBP'!$C$3:$BW$3,'Cross Check'!AD$4,'Final FTE BGBP'!$C13:$BW13)='Final FTE By Grade'!O13</f>
        <v>1</v>
      </c>
      <c r="AE13" s="4" t="b">
        <f>SUMIF('Final FTE BGBP'!$C$3:$BW$3,'Cross Check'!AE$4,'Final FTE BGBP'!$C13:$BW13)='Final FTE By Grade'!P13</f>
        <v>1</v>
      </c>
      <c r="AK13" s="44"/>
    </row>
    <row r="14" spans="1:37" ht="15">
      <c r="A14">
        <v>10</v>
      </c>
      <c r="B14" t="s">
        <v>22</v>
      </c>
      <c r="C14" s="1" t="b">
        <f>'Final FTE By Grade'!Q14='Final FTE By Prog'!M14</f>
        <v>1</v>
      </c>
      <c r="D14" s="1" t="b">
        <f>'Final FTE By Prog'!M14='Final FTE BGBP'!BX14</f>
        <v>1</v>
      </c>
      <c r="E14" s="1" t="b">
        <f>'Final FTE By Grade'!Q14='Final FTE BGBP'!BX14</f>
        <v>1</v>
      </c>
      <c r="G14" t="b">
        <f>SUMIF('Final FTE BGBP'!$C$2:$BW$2,'Cross Check'!G$4,'Final FTE BGBP'!$C14:$BW14)='Final FTE By Prog'!C14</f>
        <v>1</v>
      </c>
      <c r="H14" t="b">
        <f>SUMIF('Final FTE BGBP'!$C$2:$BW$2,'Cross Check'!H$4,'Final FTE BGBP'!$C14:$BW14)='Final FTE By Prog'!D14</f>
        <v>1</v>
      </c>
      <c r="I14" t="b">
        <f>SUMIF('Final FTE BGBP'!$C$2:$BW$2,'Cross Check'!I$4,'Final FTE BGBP'!$C14:$BW14)='Final FTE By Prog'!E14</f>
        <v>1</v>
      </c>
      <c r="J14" t="b">
        <f>SUMIF('Final FTE BGBP'!$C$2:$BW$2,'Cross Check'!J$4,'Final FTE BGBP'!$C14:$BW14)='Final FTE By Prog'!F14</f>
        <v>1</v>
      </c>
      <c r="K14" t="b">
        <f>SUMIF('Final FTE BGBP'!$C$2:$BW$2,'Cross Check'!K$4,'Final FTE BGBP'!$C14:$BW14)='Final FTE By Prog'!G14</f>
        <v>1</v>
      </c>
      <c r="L14" t="b">
        <f>SUMIF('Final FTE BGBP'!$C$2:$BW$2,'Cross Check'!L$4,'Final FTE BGBP'!$C14:$BW14)='Final FTE By Prog'!H14</f>
        <v>1</v>
      </c>
      <c r="M14" t="b">
        <f>SUMIF('Final FTE BGBP'!$C$2:$BW$2,'Cross Check'!M$4,'Final FTE BGBP'!$C14:$BW14)='Final FTE By Prog'!I14</f>
        <v>1</v>
      </c>
      <c r="N14" t="b">
        <f>SUMIF('Final FTE BGBP'!$C$2:$BW$2,'Cross Check'!N$4,'Final FTE BGBP'!$C14:$BW14)='Final FTE By Prog'!J14</f>
        <v>1</v>
      </c>
      <c r="O14" t="b">
        <f>SUMIF('Final FTE BGBP'!$C$2:$BW$2,'Cross Check'!O$4,'Final FTE BGBP'!$C14:$BW14)='Final FTE By Prog'!K14</f>
        <v>1</v>
      </c>
      <c r="P14" t="b">
        <f>SUMIF('Final FTE BGBP'!$C$2:$BW$2,'Cross Check'!P$4,'Final FTE BGBP'!$C14:$BW14)='Final FTE By Prog'!L14</f>
        <v>1</v>
      </c>
      <c r="R14" s="4" t="b">
        <f>SUMIF('Final FTE BGBP'!$C$3:$BW$3,'Cross Check'!R$4,'Final FTE BGBP'!$C14:$BW14)='Final FTE By Grade'!C14</f>
        <v>1</v>
      </c>
      <c r="S14" s="4" t="b">
        <f>SUMIF('Final FTE BGBP'!$C$3:$BW$3,'Cross Check'!S$4,'Final FTE BGBP'!$C14:$BW14)='Final FTE By Grade'!D14</f>
        <v>1</v>
      </c>
      <c r="T14" s="4" t="b">
        <f>SUMIF('Final FTE BGBP'!$C$3:$BW$3,'Cross Check'!T$4,'Final FTE BGBP'!$C14:$BW14)='Final FTE By Grade'!E14</f>
        <v>1</v>
      </c>
      <c r="U14" s="4" t="b">
        <f>SUMIF('Final FTE BGBP'!$C$3:$BW$3,'Cross Check'!U$4,'Final FTE BGBP'!$C14:$BW14)='Final FTE By Grade'!F14</f>
        <v>1</v>
      </c>
      <c r="V14" s="4" t="b">
        <f>SUMIF('Final FTE BGBP'!$C$3:$BW$3,'Cross Check'!V$4,'Final FTE BGBP'!$C14:$BW14)='Final FTE By Grade'!G14</f>
        <v>1</v>
      </c>
      <c r="W14" s="4" t="b">
        <f>SUMIF('Final FTE BGBP'!$C$3:$BW$3,'Cross Check'!W$4,'Final FTE BGBP'!$C14:$BW14)='Final FTE By Grade'!H14</f>
        <v>1</v>
      </c>
      <c r="X14" s="4" t="b">
        <f>SUMIF('Final FTE BGBP'!$C$3:$BW$3,'Cross Check'!X$4,'Final FTE BGBP'!$C14:$BW14)='Final FTE By Grade'!I14</f>
        <v>1</v>
      </c>
      <c r="Y14" s="4" t="b">
        <f>SUMIF('Final FTE BGBP'!$C$3:$BW$3,'Cross Check'!Y$4,'Final FTE BGBP'!$C14:$BW14)='Final FTE By Grade'!J14</f>
        <v>1</v>
      </c>
      <c r="Z14" s="4" t="b">
        <f>SUMIF('Final FTE BGBP'!$C$3:$BW$3,'Cross Check'!Z$4,'Final FTE BGBP'!$C14:$BW14)='Final FTE By Grade'!K14</f>
        <v>1</v>
      </c>
      <c r="AA14" s="4" t="b">
        <f>SUMIF('Final FTE BGBP'!$C$3:$BW$3,'Cross Check'!AA$4,'Final FTE BGBP'!$C14:$BW14)='Final FTE By Grade'!L14</f>
        <v>1</v>
      </c>
      <c r="AB14" s="4" t="b">
        <f>SUMIF('Final FTE BGBP'!$C$3:$BW$3,'Cross Check'!AB$4,'Final FTE BGBP'!$C14:$BW14)='Final FTE By Grade'!M14</f>
        <v>1</v>
      </c>
      <c r="AC14" s="4" t="b">
        <f>SUMIF('Final FTE BGBP'!$C$3:$BW$3,'Cross Check'!AC$4,'Final FTE BGBP'!$C14:$BW14)='Final FTE By Grade'!N14</f>
        <v>1</v>
      </c>
      <c r="AD14" s="4" t="b">
        <f>SUMIF('Final FTE BGBP'!$C$3:$BW$3,'Cross Check'!AD$4,'Final FTE BGBP'!$C14:$BW14)='Final FTE By Grade'!O14</f>
        <v>1</v>
      </c>
      <c r="AE14" s="4" t="b">
        <f>SUMIF('Final FTE BGBP'!$C$3:$BW$3,'Cross Check'!AE$4,'Final FTE BGBP'!$C14:$BW14)='Final FTE By Grade'!P14</f>
        <v>1</v>
      </c>
      <c r="AK14" s="44"/>
    </row>
    <row r="15" spans="1:37" ht="15">
      <c r="A15">
        <v>11</v>
      </c>
      <c r="B15" t="s">
        <v>23</v>
      </c>
      <c r="C15" s="1" t="b">
        <f>'Final FTE By Grade'!Q15='Final FTE By Prog'!M15</f>
        <v>1</v>
      </c>
      <c r="D15" s="1" t="b">
        <f>'Final FTE By Prog'!M15='Final FTE BGBP'!BX15</f>
        <v>1</v>
      </c>
      <c r="E15" s="1" t="b">
        <f>'Final FTE By Grade'!Q15='Final FTE BGBP'!BX15</f>
        <v>1</v>
      </c>
      <c r="G15" t="b">
        <f>SUMIF('Final FTE BGBP'!$C$2:$BW$2,'Cross Check'!G$4,'Final FTE BGBP'!$C15:$BW15)='Final FTE By Prog'!C15</f>
        <v>1</v>
      </c>
      <c r="H15" t="b">
        <f>SUMIF('Final FTE BGBP'!$C$2:$BW$2,'Cross Check'!H$4,'Final FTE BGBP'!$C15:$BW15)='Final FTE By Prog'!D15</f>
        <v>1</v>
      </c>
      <c r="I15" t="b">
        <f>SUMIF('Final FTE BGBP'!$C$2:$BW$2,'Cross Check'!I$4,'Final FTE BGBP'!$C15:$BW15)='Final FTE By Prog'!E15</f>
        <v>1</v>
      </c>
      <c r="J15" t="b">
        <f>SUMIF('Final FTE BGBP'!$C$2:$BW$2,'Cross Check'!J$4,'Final FTE BGBP'!$C15:$BW15)='Final FTE By Prog'!F15</f>
        <v>1</v>
      </c>
      <c r="K15" t="b">
        <f>SUMIF('Final FTE BGBP'!$C$2:$BW$2,'Cross Check'!K$4,'Final FTE BGBP'!$C15:$BW15)='Final FTE By Prog'!G15</f>
        <v>1</v>
      </c>
      <c r="L15" t="b">
        <f>SUMIF('Final FTE BGBP'!$C$2:$BW$2,'Cross Check'!L$4,'Final FTE BGBP'!$C15:$BW15)='Final FTE By Prog'!H15</f>
        <v>1</v>
      </c>
      <c r="M15" t="b">
        <f>SUMIF('Final FTE BGBP'!$C$2:$BW$2,'Cross Check'!M$4,'Final FTE BGBP'!$C15:$BW15)='Final FTE By Prog'!I15</f>
        <v>1</v>
      </c>
      <c r="N15" t="b">
        <f>SUMIF('Final FTE BGBP'!$C$2:$BW$2,'Cross Check'!N$4,'Final FTE BGBP'!$C15:$BW15)='Final FTE By Prog'!J15</f>
        <v>1</v>
      </c>
      <c r="O15" t="b">
        <f>SUMIF('Final FTE BGBP'!$C$2:$BW$2,'Cross Check'!O$4,'Final FTE BGBP'!$C15:$BW15)='Final FTE By Prog'!K15</f>
        <v>1</v>
      </c>
      <c r="P15" t="b">
        <f>SUMIF('Final FTE BGBP'!$C$2:$BW$2,'Cross Check'!P$4,'Final FTE BGBP'!$C15:$BW15)='Final FTE By Prog'!L15</f>
        <v>1</v>
      </c>
      <c r="R15" s="4" t="b">
        <f>SUMIF('Final FTE BGBP'!$C$3:$BW$3,'Cross Check'!R$4,'Final FTE BGBP'!$C15:$BW15)='Final FTE By Grade'!C15</f>
        <v>1</v>
      </c>
      <c r="S15" s="4" t="b">
        <f>SUMIF('Final FTE BGBP'!$C$3:$BW$3,'Cross Check'!S$4,'Final FTE BGBP'!$C15:$BW15)='Final FTE By Grade'!D15</f>
        <v>1</v>
      </c>
      <c r="T15" s="4" t="b">
        <f>SUMIF('Final FTE BGBP'!$C$3:$BW$3,'Cross Check'!T$4,'Final FTE BGBP'!$C15:$BW15)='Final FTE By Grade'!E15</f>
        <v>1</v>
      </c>
      <c r="U15" s="4" t="b">
        <f>SUMIF('Final FTE BGBP'!$C$3:$BW$3,'Cross Check'!U$4,'Final FTE BGBP'!$C15:$BW15)='Final FTE By Grade'!F15</f>
        <v>1</v>
      </c>
      <c r="V15" s="4" t="b">
        <f>SUMIF('Final FTE BGBP'!$C$3:$BW$3,'Cross Check'!V$4,'Final FTE BGBP'!$C15:$BW15)='Final FTE By Grade'!G15</f>
        <v>1</v>
      </c>
      <c r="W15" s="4" t="b">
        <f>SUMIF('Final FTE BGBP'!$C$3:$BW$3,'Cross Check'!W$4,'Final FTE BGBP'!$C15:$BW15)='Final FTE By Grade'!H15</f>
        <v>1</v>
      </c>
      <c r="X15" s="4" t="b">
        <f>SUMIF('Final FTE BGBP'!$C$3:$BW$3,'Cross Check'!X$4,'Final FTE BGBP'!$C15:$BW15)='Final FTE By Grade'!I15</f>
        <v>1</v>
      </c>
      <c r="Y15" s="4" t="b">
        <f>SUMIF('Final FTE BGBP'!$C$3:$BW$3,'Cross Check'!Y$4,'Final FTE BGBP'!$C15:$BW15)='Final FTE By Grade'!J15</f>
        <v>1</v>
      </c>
      <c r="Z15" s="4" t="b">
        <f>SUMIF('Final FTE BGBP'!$C$3:$BW$3,'Cross Check'!Z$4,'Final FTE BGBP'!$C15:$BW15)='Final FTE By Grade'!K15</f>
        <v>1</v>
      </c>
      <c r="AA15" s="4" t="b">
        <f>SUMIF('Final FTE BGBP'!$C$3:$BW$3,'Cross Check'!AA$4,'Final FTE BGBP'!$C15:$BW15)='Final FTE By Grade'!L15</f>
        <v>1</v>
      </c>
      <c r="AB15" s="4" t="b">
        <f>SUMIF('Final FTE BGBP'!$C$3:$BW$3,'Cross Check'!AB$4,'Final FTE BGBP'!$C15:$BW15)='Final FTE By Grade'!M15</f>
        <v>1</v>
      </c>
      <c r="AC15" s="4" t="b">
        <f>SUMIF('Final FTE BGBP'!$C$3:$BW$3,'Cross Check'!AC$4,'Final FTE BGBP'!$C15:$BW15)='Final FTE By Grade'!N15</f>
        <v>1</v>
      </c>
      <c r="AD15" s="4" t="b">
        <f>SUMIF('Final FTE BGBP'!$C$3:$BW$3,'Cross Check'!AD$4,'Final FTE BGBP'!$C15:$BW15)='Final FTE By Grade'!O15</f>
        <v>1</v>
      </c>
      <c r="AE15" s="4" t="b">
        <f>SUMIF('Final FTE BGBP'!$C$3:$BW$3,'Cross Check'!AE$4,'Final FTE BGBP'!$C15:$BW15)='Final FTE By Grade'!P15</f>
        <v>1</v>
      </c>
      <c r="AK15" s="44"/>
    </row>
    <row r="16" spans="1:37" ht="15">
      <c r="A16">
        <v>12</v>
      </c>
      <c r="B16" t="s">
        <v>24</v>
      </c>
      <c r="C16" s="1" t="b">
        <f>'Final FTE By Grade'!Q16='Final FTE By Prog'!M16</f>
        <v>1</v>
      </c>
      <c r="D16" s="1" t="b">
        <f>'Final FTE By Prog'!M16='Final FTE BGBP'!BX16</f>
        <v>1</v>
      </c>
      <c r="E16" s="1" t="b">
        <f>'Final FTE By Grade'!Q16='Final FTE BGBP'!BX16</f>
        <v>1</v>
      </c>
      <c r="G16" t="b">
        <f>SUMIF('Final FTE BGBP'!$C$2:$BW$2,'Cross Check'!G$4,'Final FTE BGBP'!$C16:$BW16)='Final FTE By Prog'!C16</f>
        <v>1</v>
      </c>
      <c r="H16" t="b">
        <f>SUMIF('Final FTE BGBP'!$C$2:$BW$2,'Cross Check'!H$4,'Final FTE BGBP'!$C16:$BW16)='Final FTE By Prog'!D16</f>
        <v>1</v>
      </c>
      <c r="I16" t="b">
        <f>SUMIF('Final FTE BGBP'!$C$2:$BW$2,'Cross Check'!I$4,'Final FTE BGBP'!$C16:$BW16)='Final FTE By Prog'!E16</f>
        <v>1</v>
      </c>
      <c r="J16" t="b">
        <f>SUMIF('Final FTE BGBP'!$C$2:$BW$2,'Cross Check'!J$4,'Final FTE BGBP'!$C16:$BW16)='Final FTE By Prog'!F16</f>
        <v>1</v>
      </c>
      <c r="K16" t="b">
        <f>SUMIF('Final FTE BGBP'!$C$2:$BW$2,'Cross Check'!K$4,'Final FTE BGBP'!$C16:$BW16)='Final FTE By Prog'!G16</f>
        <v>1</v>
      </c>
      <c r="L16" t="b">
        <f>SUMIF('Final FTE BGBP'!$C$2:$BW$2,'Cross Check'!L$4,'Final FTE BGBP'!$C16:$BW16)='Final FTE By Prog'!H16</f>
        <v>1</v>
      </c>
      <c r="M16" t="b">
        <f>SUMIF('Final FTE BGBP'!$C$2:$BW$2,'Cross Check'!M$4,'Final FTE BGBP'!$C16:$BW16)='Final FTE By Prog'!I16</f>
        <v>1</v>
      </c>
      <c r="N16" t="b">
        <f>SUMIF('Final FTE BGBP'!$C$2:$BW$2,'Cross Check'!N$4,'Final FTE BGBP'!$C16:$BW16)='Final FTE By Prog'!J16</f>
        <v>1</v>
      </c>
      <c r="O16" t="b">
        <f>SUMIF('Final FTE BGBP'!$C$2:$BW$2,'Cross Check'!O$4,'Final FTE BGBP'!$C16:$BW16)='Final FTE By Prog'!K16</f>
        <v>1</v>
      </c>
      <c r="P16" t="b">
        <f>SUMIF('Final FTE BGBP'!$C$2:$BW$2,'Cross Check'!P$4,'Final FTE BGBP'!$C16:$BW16)='Final FTE By Prog'!L16</f>
        <v>1</v>
      </c>
      <c r="R16" s="4" t="b">
        <f>SUMIF('Final FTE BGBP'!$C$3:$BW$3,'Cross Check'!R$4,'Final FTE BGBP'!$C16:$BW16)='Final FTE By Grade'!C16</f>
        <v>1</v>
      </c>
      <c r="S16" s="4" t="b">
        <f>SUMIF('Final FTE BGBP'!$C$3:$BW$3,'Cross Check'!S$4,'Final FTE BGBP'!$C16:$BW16)='Final FTE By Grade'!D16</f>
        <v>1</v>
      </c>
      <c r="T16" s="4" t="b">
        <f>SUMIF('Final FTE BGBP'!$C$3:$BW$3,'Cross Check'!T$4,'Final FTE BGBP'!$C16:$BW16)='Final FTE By Grade'!E16</f>
        <v>1</v>
      </c>
      <c r="U16" s="4" t="b">
        <f>SUMIF('Final FTE BGBP'!$C$3:$BW$3,'Cross Check'!U$4,'Final FTE BGBP'!$C16:$BW16)='Final FTE By Grade'!F16</f>
        <v>1</v>
      </c>
      <c r="V16" s="4" t="b">
        <f>SUMIF('Final FTE BGBP'!$C$3:$BW$3,'Cross Check'!V$4,'Final FTE BGBP'!$C16:$BW16)='Final FTE By Grade'!G16</f>
        <v>1</v>
      </c>
      <c r="W16" s="4" t="b">
        <f>SUMIF('Final FTE BGBP'!$C$3:$BW$3,'Cross Check'!W$4,'Final FTE BGBP'!$C16:$BW16)='Final FTE By Grade'!H16</f>
        <v>1</v>
      </c>
      <c r="X16" s="4" t="b">
        <f>SUMIF('Final FTE BGBP'!$C$3:$BW$3,'Cross Check'!X$4,'Final FTE BGBP'!$C16:$BW16)='Final FTE By Grade'!I16</f>
        <v>1</v>
      </c>
      <c r="Y16" s="4" t="b">
        <f>SUMIF('Final FTE BGBP'!$C$3:$BW$3,'Cross Check'!Y$4,'Final FTE BGBP'!$C16:$BW16)='Final FTE By Grade'!J16</f>
        <v>1</v>
      </c>
      <c r="Z16" s="4" t="b">
        <f>SUMIF('Final FTE BGBP'!$C$3:$BW$3,'Cross Check'!Z$4,'Final FTE BGBP'!$C16:$BW16)='Final FTE By Grade'!K16</f>
        <v>1</v>
      </c>
      <c r="AA16" s="4" t="b">
        <f>SUMIF('Final FTE BGBP'!$C$3:$BW$3,'Cross Check'!AA$4,'Final FTE BGBP'!$C16:$BW16)='Final FTE By Grade'!L16</f>
        <v>1</v>
      </c>
      <c r="AB16" s="4" t="b">
        <f>SUMIF('Final FTE BGBP'!$C$3:$BW$3,'Cross Check'!AB$4,'Final FTE BGBP'!$C16:$BW16)='Final FTE By Grade'!M16</f>
        <v>1</v>
      </c>
      <c r="AC16" s="4" t="b">
        <f>SUMIF('Final FTE BGBP'!$C$3:$BW$3,'Cross Check'!AC$4,'Final FTE BGBP'!$C16:$BW16)='Final FTE By Grade'!N16</f>
        <v>1</v>
      </c>
      <c r="AD16" s="4" t="b">
        <f>SUMIF('Final FTE BGBP'!$C$3:$BW$3,'Cross Check'!AD$4,'Final FTE BGBP'!$C16:$BW16)='Final FTE By Grade'!O16</f>
        <v>1</v>
      </c>
      <c r="AE16" s="4" t="b">
        <f>SUMIF('Final FTE BGBP'!$C$3:$BW$3,'Cross Check'!AE$4,'Final FTE BGBP'!$C16:$BW16)='Final FTE By Grade'!P16</f>
        <v>1</v>
      </c>
      <c r="AK16" s="44"/>
    </row>
    <row r="17" spans="1:37" ht="15">
      <c r="A17" s="3">
        <v>13</v>
      </c>
      <c r="B17" s="3" t="s">
        <v>82</v>
      </c>
      <c r="C17" s="1" t="b">
        <f>'Final FTE By Grade'!Q17='Final FTE By Prog'!M17</f>
        <v>1</v>
      </c>
      <c r="D17" s="1" t="b">
        <f>'Final FTE By Prog'!M17='Final FTE BGBP'!BX17</f>
        <v>1</v>
      </c>
      <c r="E17" s="1" t="b">
        <f>'Final FTE By Grade'!Q17='Final FTE BGBP'!BX17</f>
        <v>1</v>
      </c>
      <c r="G17" t="b">
        <f>SUMIF('Final FTE BGBP'!$C$2:$BW$2,'Cross Check'!G$4,'Final FTE BGBP'!$C17:$BW17)='Final FTE By Prog'!C17</f>
        <v>1</v>
      </c>
      <c r="H17" t="b">
        <f>SUMIF('Final FTE BGBP'!$C$2:$BW$2,'Cross Check'!H$4,'Final FTE BGBP'!$C17:$BW17)='Final FTE By Prog'!D17</f>
        <v>1</v>
      </c>
      <c r="I17" t="b">
        <f>SUMIF('Final FTE BGBP'!$C$2:$BW$2,'Cross Check'!I$4,'Final FTE BGBP'!$C17:$BW17)='Final FTE By Prog'!E17</f>
        <v>1</v>
      </c>
      <c r="J17" t="b">
        <f>SUMIF('Final FTE BGBP'!$C$2:$BW$2,'Cross Check'!J$4,'Final FTE BGBP'!$C17:$BW17)='Final FTE By Prog'!F17</f>
        <v>1</v>
      </c>
      <c r="K17" t="b">
        <f>SUMIF('Final FTE BGBP'!$C$2:$BW$2,'Cross Check'!K$4,'Final FTE BGBP'!$C17:$BW17)='Final FTE By Prog'!G17</f>
        <v>1</v>
      </c>
      <c r="L17" t="b">
        <f>SUMIF('Final FTE BGBP'!$C$2:$BW$2,'Cross Check'!L$4,'Final FTE BGBP'!$C17:$BW17)='Final FTE By Prog'!H17</f>
        <v>1</v>
      </c>
      <c r="M17" t="b">
        <f>SUMIF('Final FTE BGBP'!$C$2:$BW$2,'Cross Check'!M$4,'Final FTE BGBP'!$C17:$BW17)='Final FTE By Prog'!I17</f>
        <v>1</v>
      </c>
      <c r="N17" t="b">
        <f>SUMIF('Final FTE BGBP'!$C$2:$BW$2,'Cross Check'!N$4,'Final FTE BGBP'!$C17:$BW17)='Final FTE By Prog'!J17</f>
        <v>1</v>
      </c>
      <c r="O17" t="b">
        <f>SUMIF('Final FTE BGBP'!$C$2:$BW$2,'Cross Check'!O$4,'Final FTE BGBP'!$C17:$BW17)='Final FTE By Prog'!K17</f>
        <v>1</v>
      </c>
      <c r="P17" t="b">
        <f>SUMIF('Final FTE BGBP'!$C$2:$BW$2,'Cross Check'!P$4,'Final FTE BGBP'!$C17:$BW17)='Final FTE By Prog'!L17</f>
        <v>1</v>
      </c>
      <c r="R17" s="4" t="b">
        <f>SUMIF('Final FTE BGBP'!$C$3:$BW$3,'Cross Check'!R$4,'Final FTE BGBP'!$C17:$BW17)='Final FTE By Grade'!C17</f>
        <v>1</v>
      </c>
      <c r="S17" s="4" t="b">
        <f>SUMIF('Final FTE BGBP'!$C$3:$BW$3,'Cross Check'!S$4,'Final FTE BGBP'!$C17:$BW17)='Final FTE By Grade'!D17</f>
        <v>1</v>
      </c>
      <c r="T17" s="4" t="b">
        <f>SUMIF('Final FTE BGBP'!$C$3:$BW$3,'Cross Check'!T$4,'Final FTE BGBP'!$C17:$BW17)='Final FTE By Grade'!E17</f>
        <v>1</v>
      </c>
      <c r="U17" s="4" t="b">
        <f>SUMIF('Final FTE BGBP'!$C$3:$BW$3,'Cross Check'!U$4,'Final FTE BGBP'!$C17:$BW17)='Final FTE By Grade'!F17</f>
        <v>1</v>
      </c>
      <c r="V17" s="4" t="b">
        <f>SUMIF('Final FTE BGBP'!$C$3:$BW$3,'Cross Check'!V$4,'Final FTE BGBP'!$C17:$BW17)='Final FTE By Grade'!G17</f>
        <v>1</v>
      </c>
      <c r="W17" s="4" t="b">
        <f>SUMIF('Final FTE BGBP'!$C$3:$BW$3,'Cross Check'!W$4,'Final FTE BGBP'!$C17:$BW17)='Final FTE By Grade'!H17</f>
        <v>1</v>
      </c>
      <c r="X17" s="4" t="b">
        <f>SUMIF('Final FTE BGBP'!$C$3:$BW$3,'Cross Check'!X$4,'Final FTE BGBP'!$C17:$BW17)='Final FTE By Grade'!I17</f>
        <v>1</v>
      </c>
      <c r="Y17" s="4" t="b">
        <f>SUMIF('Final FTE BGBP'!$C$3:$BW$3,'Cross Check'!Y$4,'Final FTE BGBP'!$C17:$BW17)='Final FTE By Grade'!J17</f>
        <v>1</v>
      </c>
      <c r="Z17" s="4" t="b">
        <f>SUMIF('Final FTE BGBP'!$C$3:$BW$3,'Cross Check'!Z$4,'Final FTE BGBP'!$C17:$BW17)='Final FTE By Grade'!K17</f>
        <v>1</v>
      </c>
      <c r="AA17" s="4" t="b">
        <f>SUMIF('Final FTE BGBP'!$C$3:$BW$3,'Cross Check'!AA$4,'Final FTE BGBP'!$C17:$BW17)='Final FTE By Grade'!L17</f>
        <v>1</v>
      </c>
      <c r="AB17" s="4" t="b">
        <f>SUMIF('Final FTE BGBP'!$C$3:$BW$3,'Cross Check'!AB$4,'Final FTE BGBP'!$C17:$BW17)='Final FTE By Grade'!M17</f>
        <v>1</v>
      </c>
      <c r="AC17" s="4" t="b">
        <f>SUMIF('Final FTE BGBP'!$C$3:$BW$3,'Cross Check'!AC$4,'Final FTE BGBP'!$C17:$BW17)='Final FTE By Grade'!N17</f>
        <v>1</v>
      </c>
      <c r="AD17" s="4" t="b">
        <f>SUMIF('Final FTE BGBP'!$C$3:$BW$3,'Cross Check'!AD$4,'Final FTE BGBP'!$C17:$BW17)='Final FTE By Grade'!O17</f>
        <v>1</v>
      </c>
      <c r="AE17" s="4" t="b">
        <f>SUMIF('Final FTE BGBP'!$C$3:$BW$3,'Cross Check'!AE$4,'Final FTE BGBP'!$C17:$BW17)='Final FTE By Grade'!P17</f>
        <v>1</v>
      </c>
      <c r="AK17" s="44"/>
    </row>
    <row r="18" spans="1:37" ht="15">
      <c r="A18">
        <v>14</v>
      </c>
      <c r="B18" t="s">
        <v>83</v>
      </c>
      <c r="C18" s="1" t="b">
        <f>'Final FTE By Grade'!Q18='Final FTE By Prog'!M18</f>
        <v>1</v>
      </c>
      <c r="D18" s="1" t="b">
        <f>'Final FTE By Prog'!M18='Final FTE BGBP'!BX18</f>
        <v>1</v>
      </c>
      <c r="E18" s="1" t="b">
        <f>'Final FTE By Grade'!Q18='Final FTE BGBP'!BX18</f>
        <v>1</v>
      </c>
      <c r="G18" t="b">
        <f>SUMIF('Final FTE BGBP'!$C$2:$BW$2,'Cross Check'!G$4,'Final FTE BGBP'!$C18:$BW18)='Final FTE By Prog'!C18</f>
        <v>1</v>
      </c>
      <c r="H18" t="b">
        <f>SUMIF('Final FTE BGBP'!$C$2:$BW$2,'Cross Check'!H$4,'Final FTE BGBP'!$C18:$BW18)='Final FTE By Prog'!D18</f>
        <v>1</v>
      </c>
      <c r="I18" t="b">
        <f>SUMIF('Final FTE BGBP'!$C$2:$BW$2,'Cross Check'!I$4,'Final FTE BGBP'!$C18:$BW18)='Final FTE By Prog'!E18</f>
        <v>1</v>
      </c>
      <c r="J18" t="b">
        <f>SUMIF('Final FTE BGBP'!$C$2:$BW$2,'Cross Check'!J$4,'Final FTE BGBP'!$C18:$BW18)='Final FTE By Prog'!F18</f>
        <v>1</v>
      </c>
      <c r="K18" t="b">
        <f>SUMIF('Final FTE BGBP'!$C$2:$BW$2,'Cross Check'!K$4,'Final FTE BGBP'!$C18:$BW18)='Final FTE By Prog'!G18</f>
        <v>1</v>
      </c>
      <c r="L18" t="b">
        <f>SUMIF('Final FTE BGBP'!$C$2:$BW$2,'Cross Check'!L$4,'Final FTE BGBP'!$C18:$BW18)='Final FTE By Prog'!H18</f>
        <v>1</v>
      </c>
      <c r="M18" t="b">
        <f>SUMIF('Final FTE BGBP'!$C$2:$BW$2,'Cross Check'!M$4,'Final FTE BGBP'!$C18:$BW18)='Final FTE By Prog'!I18</f>
        <v>1</v>
      </c>
      <c r="N18" t="b">
        <f>SUMIF('Final FTE BGBP'!$C$2:$BW$2,'Cross Check'!N$4,'Final FTE BGBP'!$C18:$BW18)='Final FTE By Prog'!J18</f>
        <v>1</v>
      </c>
      <c r="O18" t="b">
        <f>SUMIF('Final FTE BGBP'!$C$2:$BW$2,'Cross Check'!O$4,'Final FTE BGBP'!$C18:$BW18)='Final FTE By Prog'!K18</f>
        <v>1</v>
      </c>
      <c r="P18" t="b">
        <f>SUMIF('Final FTE BGBP'!$C$2:$BW$2,'Cross Check'!P$4,'Final FTE BGBP'!$C18:$BW18)='Final FTE By Prog'!L18</f>
        <v>1</v>
      </c>
      <c r="R18" s="4" t="b">
        <f>SUMIF('Final FTE BGBP'!$C$3:$BW$3,'Cross Check'!R$4,'Final FTE BGBP'!$C18:$BW18)='Final FTE By Grade'!C18</f>
        <v>1</v>
      </c>
      <c r="S18" s="4" t="b">
        <f>SUMIF('Final FTE BGBP'!$C$3:$BW$3,'Cross Check'!S$4,'Final FTE BGBP'!$C18:$BW18)='Final FTE By Grade'!D18</f>
        <v>1</v>
      </c>
      <c r="T18" s="4" t="b">
        <f>SUMIF('Final FTE BGBP'!$C$3:$BW$3,'Cross Check'!T$4,'Final FTE BGBP'!$C18:$BW18)='Final FTE By Grade'!E18</f>
        <v>1</v>
      </c>
      <c r="U18" s="4" t="b">
        <f>SUMIF('Final FTE BGBP'!$C$3:$BW$3,'Cross Check'!U$4,'Final FTE BGBP'!$C18:$BW18)='Final FTE By Grade'!F18</f>
        <v>1</v>
      </c>
      <c r="V18" s="4" t="b">
        <f>SUMIF('Final FTE BGBP'!$C$3:$BW$3,'Cross Check'!V$4,'Final FTE BGBP'!$C18:$BW18)='Final FTE By Grade'!G18</f>
        <v>1</v>
      </c>
      <c r="W18" s="4" t="b">
        <f>SUMIF('Final FTE BGBP'!$C$3:$BW$3,'Cross Check'!W$4,'Final FTE BGBP'!$C18:$BW18)='Final FTE By Grade'!H18</f>
        <v>1</v>
      </c>
      <c r="X18" s="4" t="b">
        <f>SUMIF('Final FTE BGBP'!$C$3:$BW$3,'Cross Check'!X$4,'Final FTE BGBP'!$C18:$BW18)='Final FTE By Grade'!I18</f>
        <v>1</v>
      </c>
      <c r="Y18" s="4" t="b">
        <f>SUMIF('Final FTE BGBP'!$C$3:$BW$3,'Cross Check'!Y$4,'Final FTE BGBP'!$C18:$BW18)='Final FTE By Grade'!J18</f>
        <v>1</v>
      </c>
      <c r="Z18" s="4" t="b">
        <f>SUMIF('Final FTE BGBP'!$C$3:$BW$3,'Cross Check'!Z$4,'Final FTE BGBP'!$C18:$BW18)='Final FTE By Grade'!K18</f>
        <v>1</v>
      </c>
      <c r="AA18" s="4" t="b">
        <f>SUMIF('Final FTE BGBP'!$C$3:$BW$3,'Cross Check'!AA$4,'Final FTE BGBP'!$C18:$BW18)='Final FTE By Grade'!L18</f>
        <v>1</v>
      </c>
      <c r="AB18" s="4" t="b">
        <f>SUMIF('Final FTE BGBP'!$C$3:$BW$3,'Cross Check'!AB$4,'Final FTE BGBP'!$C18:$BW18)='Final FTE By Grade'!M18</f>
        <v>1</v>
      </c>
      <c r="AC18" s="4" t="b">
        <f>SUMIF('Final FTE BGBP'!$C$3:$BW$3,'Cross Check'!AC$4,'Final FTE BGBP'!$C18:$BW18)='Final FTE By Grade'!N18</f>
        <v>1</v>
      </c>
      <c r="AD18" s="4" t="b">
        <f>SUMIF('Final FTE BGBP'!$C$3:$BW$3,'Cross Check'!AD$4,'Final FTE BGBP'!$C18:$BW18)='Final FTE By Grade'!O18</f>
        <v>1</v>
      </c>
      <c r="AE18" s="4" t="b">
        <f>SUMIF('Final FTE BGBP'!$C$3:$BW$3,'Cross Check'!AE$4,'Final FTE BGBP'!$C18:$BW18)='Final FTE By Grade'!P18</f>
        <v>1</v>
      </c>
      <c r="AK18" s="44"/>
    </row>
    <row r="19" spans="1:37" ht="15">
      <c r="A19">
        <v>15</v>
      </c>
      <c r="B19" t="s">
        <v>26</v>
      </c>
      <c r="C19" s="1" t="b">
        <f>'Final FTE By Grade'!Q19='Final FTE By Prog'!M19</f>
        <v>1</v>
      </c>
      <c r="D19" s="1" t="b">
        <f>'Final FTE By Prog'!M19='Final FTE BGBP'!BX19</f>
        <v>1</v>
      </c>
      <c r="E19" s="1" t="b">
        <f>'Final FTE By Grade'!Q19='Final FTE BGBP'!BX19</f>
        <v>1</v>
      </c>
      <c r="G19" t="b">
        <f>SUMIF('Final FTE BGBP'!$C$2:$BW$2,'Cross Check'!G$4,'Final FTE BGBP'!$C19:$BW19)='Final FTE By Prog'!C19</f>
        <v>1</v>
      </c>
      <c r="H19" t="b">
        <f>SUMIF('Final FTE BGBP'!$C$2:$BW$2,'Cross Check'!H$4,'Final FTE BGBP'!$C19:$BW19)='Final FTE By Prog'!D19</f>
        <v>1</v>
      </c>
      <c r="I19" t="b">
        <f>SUMIF('Final FTE BGBP'!$C$2:$BW$2,'Cross Check'!I$4,'Final FTE BGBP'!$C19:$BW19)='Final FTE By Prog'!E19</f>
        <v>1</v>
      </c>
      <c r="J19" t="b">
        <f>SUMIF('Final FTE BGBP'!$C$2:$BW$2,'Cross Check'!J$4,'Final FTE BGBP'!$C19:$BW19)='Final FTE By Prog'!F19</f>
        <v>1</v>
      </c>
      <c r="K19" t="b">
        <f>SUMIF('Final FTE BGBP'!$C$2:$BW$2,'Cross Check'!K$4,'Final FTE BGBP'!$C19:$BW19)='Final FTE By Prog'!G19</f>
        <v>1</v>
      </c>
      <c r="L19" t="b">
        <f>SUMIF('Final FTE BGBP'!$C$2:$BW$2,'Cross Check'!L$4,'Final FTE BGBP'!$C19:$BW19)='Final FTE By Prog'!H19</f>
        <v>1</v>
      </c>
      <c r="M19" t="b">
        <f>SUMIF('Final FTE BGBP'!$C$2:$BW$2,'Cross Check'!M$4,'Final FTE BGBP'!$C19:$BW19)='Final FTE By Prog'!I19</f>
        <v>1</v>
      </c>
      <c r="N19" t="b">
        <f>SUMIF('Final FTE BGBP'!$C$2:$BW$2,'Cross Check'!N$4,'Final FTE BGBP'!$C19:$BW19)='Final FTE By Prog'!J19</f>
        <v>1</v>
      </c>
      <c r="O19" t="b">
        <f>SUMIF('Final FTE BGBP'!$C$2:$BW$2,'Cross Check'!O$4,'Final FTE BGBP'!$C19:$BW19)='Final FTE By Prog'!K19</f>
        <v>1</v>
      </c>
      <c r="P19" t="b">
        <f>SUMIF('Final FTE BGBP'!$C$2:$BW$2,'Cross Check'!P$4,'Final FTE BGBP'!$C19:$BW19)='Final FTE By Prog'!L19</f>
        <v>1</v>
      </c>
      <c r="R19" s="4" t="b">
        <f>SUMIF('Final FTE BGBP'!$C$3:$BW$3,'Cross Check'!R$4,'Final FTE BGBP'!$C19:$BW19)='Final FTE By Grade'!C19</f>
        <v>1</v>
      </c>
      <c r="S19" s="4" t="b">
        <f>SUMIF('Final FTE BGBP'!$C$3:$BW$3,'Cross Check'!S$4,'Final FTE BGBP'!$C19:$BW19)='Final FTE By Grade'!D19</f>
        <v>1</v>
      </c>
      <c r="T19" s="4" t="b">
        <f>SUMIF('Final FTE BGBP'!$C$3:$BW$3,'Cross Check'!T$4,'Final FTE BGBP'!$C19:$BW19)='Final FTE By Grade'!E19</f>
        <v>1</v>
      </c>
      <c r="U19" s="4" t="b">
        <f>SUMIF('Final FTE BGBP'!$C$3:$BW$3,'Cross Check'!U$4,'Final FTE BGBP'!$C19:$BW19)='Final FTE By Grade'!F19</f>
        <v>1</v>
      </c>
      <c r="V19" s="4" t="b">
        <f>SUMIF('Final FTE BGBP'!$C$3:$BW$3,'Cross Check'!V$4,'Final FTE BGBP'!$C19:$BW19)='Final FTE By Grade'!G19</f>
        <v>1</v>
      </c>
      <c r="W19" s="4" t="b">
        <f>SUMIF('Final FTE BGBP'!$C$3:$BW$3,'Cross Check'!W$4,'Final FTE BGBP'!$C19:$BW19)='Final FTE By Grade'!H19</f>
        <v>1</v>
      </c>
      <c r="X19" s="4" t="b">
        <f>SUMIF('Final FTE BGBP'!$C$3:$BW$3,'Cross Check'!X$4,'Final FTE BGBP'!$C19:$BW19)='Final FTE By Grade'!I19</f>
        <v>1</v>
      </c>
      <c r="Y19" s="4" t="b">
        <f>SUMIF('Final FTE BGBP'!$C$3:$BW$3,'Cross Check'!Y$4,'Final FTE BGBP'!$C19:$BW19)='Final FTE By Grade'!J19</f>
        <v>1</v>
      </c>
      <c r="Z19" s="4" t="b">
        <f>SUMIF('Final FTE BGBP'!$C$3:$BW$3,'Cross Check'!Z$4,'Final FTE BGBP'!$C19:$BW19)='Final FTE By Grade'!K19</f>
        <v>1</v>
      </c>
      <c r="AA19" s="4" t="b">
        <f>SUMIF('Final FTE BGBP'!$C$3:$BW$3,'Cross Check'!AA$4,'Final FTE BGBP'!$C19:$BW19)='Final FTE By Grade'!L19</f>
        <v>1</v>
      </c>
      <c r="AB19" s="4" t="b">
        <f>SUMIF('Final FTE BGBP'!$C$3:$BW$3,'Cross Check'!AB$4,'Final FTE BGBP'!$C19:$BW19)='Final FTE By Grade'!M19</f>
        <v>1</v>
      </c>
      <c r="AC19" s="4" t="b">
        <f>SUMIF('Final FTE BGBP'!$C$3:$BW$3,'Cross Check'!AC$4,'Final FTE BGBP'!$C19:$BW19)='Final FTE By Grade'!N19</f>
        <v>1</v>
      </c>
      <c r="AD19" s="4" t="b">
        <f>SUMIF('Final FTE BGBP'!$C$3:$BW$3,'Cross Check'!AD$4,'Final FTE BGBP'!$C19:$BW19)='Final FTE By Grade'!O19</f>
        <v>1</v>
      </c>
      <c r="AE19" s="4" t="b">
        <f>SUMIF('Final FTE BGBP'!$C$3:$BW$3,'Cross Check'!AE$4,'Final FTE BGBP'!$C19:$BW19)='Final FTE By Grade'!P19</f>
        <v>1</v>
      </c>
      <c r="AK19" s="44"/>
    </row>
    <row r="20" spans="1:37" ht="15">
      <c r="A20">
        <v>16</v>
      </c>
      <c r="B20" t="s">
        <v>27</v>
      </c>
      <c r="C20" s="1" t="b">
        <f>'Final FTE By Grade'!Q20='Final FTE By Prog'!M20</f>
        <v>1</v>
      </c>
      <c r="D20" s="1" t="b">
        <f>'Final FTE By Prog'!M20='Final FTE BGBP'!BX20</f>
        <v>1</v>
      </c>
      <c r="E20" s="1" t="b">
        <f>'Final FTE By Grade'!Q20='Final FTE BGBP'!BX20</f>
        <v>1</v>
      </c>
      <c r="G20" t="b">
        <f>SUMIF('Final FTE BGBP'!$C$2:$BW$2,'Cross Check'!G$4,'Final FTE BGBP'!$C20:$BW20)='Final FTE By Prog'!C20</f>
        <v>1</v>
      </c>
      <c r="H20" t="b">
        <f>SUMIF('Final FTE BGBP'!$C$2:$BW$2,'Cross Check'!H$4,'Final FTE BGBP'!$C20:$BW20)='Final FTE By Prog'!D20</f>
        <v>1</v>
      </c>
      <c r="I20" t="b">
        <f>SUMIF('Final FTE BGBP'!$C$2:$BW$2,'Cross Check'!I$4,'Final FTE BGBP'!$C20:$BW20)='Final FTE By Prog'!E20</f>
        <v>1</v>
      </c>
      <c r="J20" t="b">
        <f>SUMIF('Final FTE BGBP'!$C$2:$BW$2,'Cross Check'!J$4,'Final FTE BGBP'!$C20:$BW20)='Final FTE By Prog'!F20</f>
        <v>1</v>
      </c>
      <c r="K20" t="b">
        <f>SUMIF('Final FTE BGBP'!$C$2:$BW$2,'Cross Check'!K$4,'Final FTE BGBP'!$C20:$BW20)='Final FTE By Prog'!G20</f>
        <v>1</v>
      </c>
      <c r="L20" t="b">
        <f>SUMIF('Final FTE BGBP'!$C$2:$BW$2,'Cross Check'!L$4,'Final FTE BGBP'!$C20:$BW20)='Final FTE By Prog'!H20</f>
        <v>1</v>
      </c>
      <c r="M20" t="b">
        <f>SUMIF('Final FTE BGBP'!$C$2:$BW$2,'Cross Check'!M$4,'Final FTE BGBP'!$C20:$BW20)='Final FTE By Prog'!I20</f>
        <v>1</v>
      </c>
      <c r="N20" t="b">
        <f>SUMIF('Final FTE BGBP'!$C$2:$BW$2,'Cross Check'!N$4,'Final FTE BGBP'!$C20:$BW20)='Final FTE By Prog'!J20</f>
        <v>1</v>
      </c>
      <c r="O20" t="b">
        <f>SUMIF('Final FTE BGBP'!$C$2:$BW$2,'Cross Check'!O$4,'Final FTE BGBP'!$C20:$BW20)='Final FTE By Prog'!K20</f>
        <v>1</v>
      </c>
      <c r="P20" t="b">
        <f>SUMIF('Final FTE BGBP'!$C$2:$BW$2,'Cross Check'!P$4,'Final FTE BGBP'!$C20:$BW20)='Final FTE By Prog'!L20</f>
        <v>1</v>
      </c>
      <c r="R20" s="4" t="b">
        <f>SUMIF('Final FTE BGBP'!$C$3:$BW$3,'Cross Check'!R$4,'Final FTE BGBP'!$C20:$BW20)='Final FTE By Grade'!C20</f>
        <v>1</v>
      </c>
      <c r="S20" s="4" t="b">
        <f>SUMIF('Final FTE BGBP'!$C$3:$BW$3,'Cross Check'!S$4,'Final FTE BGBP'!$C20:$BW20)='Final FTE By Grade'!D20</f>
        <v>1</v>
      </c>
      <c r="T20" s="4" t="b">
        <f>SUMIF('Final FTE BGBP'!$C$3:$BW$3,'Cross Check'!T$4,'Final FTE BGBP'!$C20:$BW20)='Final FTE By Grade'!E20</f>
        <v>1</v>
      </c>
      <c r="U20" s="4" t="b">
        <f>SUMIF('Final FTE BGBP'!$C$3:$BW$3,'Cross Check'!U$4,'Final FTE BGBP'!$C20:$BW20)='Final FTE By Grade'!F20</f>
        <v>1</v>
      </c>
      <c r="V20" s="4" t="b">
        <f>SUMIF('Final FTE BGBP'!$C$3:$BW$3,'Cross Check'!V$4,'Final FTE BGBP'!$C20:$BW20)='Final FTE By Grade'!G20</f>
        <v>1</v>
      </c>
      <c r="W20" s="4" t="b">
        <f>SUMIF('Final FTE BGBP'!$C$3:$BW$3,'Cross Check'!W$4,'Final FTE BGBP'!$C20:$BW20)='Final FTE By Grade'!H20</f>
        <v>1</v>
      </c>
      <c r="X20" s="4" t="b">
        <f>SUMIF('Final FTE BGBP'!$C$3:$BW$3,'Cross Check'!X$4,'Final FTE BGBP'!$C20:$BW20)='Final FTE By Grade'!I20</f>
        <v>1</v>
      </c>
      <c r="Y20" s="4" t="b">
        <f>SUMIF('Final FTE BGBP'!$C$3:$BW$3,'Cross Check'!Y$4,'Final FTE BGBP'!$C20:$BW20)='Final FTE By Grade'!J20</f>
        <v>1</v>
      </c>
      <c r="Z20" s="4" t="b">
        <f>SUMIF('Final FTE BGBP'!$C$3:$BW$3,'Cross Check'!Z$4,'Final FTE BGBP'!$C20:$BW20)='Final FTE By Grade'!K20</f>
        <v>1</v>
      </c>
      <c r="AA20" s="4" t="b">
        <f>SUMIF('Final FTE BGBP'!$C$3:$BW$3,'Cross Check'!AA$4,'Final FTE BGBP'!$C20:$BW20)='Final FTE By Grade'!L20</f>
        <v>1</v>
      </c>
      <c r="AB20" s="4" t="b">
        <f>SUMIF('Final FTE BGBP'!$C$3:$BW$3,'Cross Check'!AB$4,'Final FTE BGBP'!$C20:$BW20)='Final FTE By Grade'!M20</f>
        <v>1</v>
      </c>
      <c r="AC20" s="4" t="b">
        <f>SUMIF('Final FTE BGBP'!$C$3:$BW$3,'Cross Check'!AC$4,'Final FTE BGBP'!$C20:$BW20)='Final FTE By Grade'!N20</f>
        <v>1</v>
      </c>
      <c r="AD20" s="4" t="b">
        <f>SUMIF('Final FTE BGBP'!$C$3:$BW$3,'Cross Check'!AD$4,'Final FTE BGBP'!$C20:$BW20)='Final FTE By Grade'!O20</f>
        <v>1</v>
      </c>
      <c r="AE20" s="4" t="b">
        <f>SUMIF('Final FTE BGBP'!$C$3:$BW$3,'Cross Check'!AE$4,'Final FTE BGBP'!$C20:$BW20)='Final FTE By Grade'!P20</f>
        <v>1</v>
      </c>
      <c r="AK20" s="44"/>
    </row>
    <row r="21" spans="1:37" ht="15">
      <c r="A21">
        <v>17</v>
      </c>
      <c r="B21" t="s">
        <v>28</v>
      </c>
      <c r="C21" s="1" t="b">
        <f>'Final FTE By Grade'!Q21='Final FTE By Prog'!M21</f>
        <v>1</v>
      </c>
      <c r="D21" s="1" t="b">
        <f>'Final FTE By Prog'!M21='Final FTE BGBP'!BX21</f>
        <v>1</v>
      </c>
      <c r="E21" s="1" t="b">
        <f>'Final FTE By Grade'!Q21='Final FTE BGBP'!BX21</f>
        <v>1</v>
      </c>
      <c r="G21" t="b">
        <f>SUMIF('Final FTE BGBP'!$C$2:$BW$2,'Cross Check'!G$4,'Final FTE BGBP'!$C21:$BW21)='Final FTE By Prog'!C21</f>
        <v>1</v>
      </c>
      <c r="H21" t="b">
        <f>SUMIF('Final FTE BGBP'!$C$2:$BW$2,'Cross Check'!H$4,'Final FTE BGBP'!$C21:$BW21)='Final FTE By Prog'!D21</f>
        <v>1</v>
      </c>
      <c r="I21" t="b">
        <f>SUMIF('Final FTE BGBP'!$C$2:$BW$2,'Cross Check'!I$4,'Final FTE BGBP'!$C21:$BW21)='Final FTE By Prog'!E21</f>
        <v>1</v>
      </c>
      <c r="J21" t="b">
        <f>SUMIF('Final FTE BGBP'!$C$2:$BW$2,'Cross Check'!J$4,'Final FTE BGBP'!$C21:$BW21)='Final FTE By Prog'!F21</f>
        <v>1</v>
      </c>
      <c r="K21" t="b">
        <f>SUMIF('Final FTE BGBP'!$C$2:$BW$2,'Cross Check'!K$4,'Final FTE BGBP'!$C21:$BW21)='Final FTE By Prog'!G21</f>
        <v>1</v>
      </c>
      <c r="L21" t="b">
        <f>SUMIF('Final FTE BGBP'!$C$2:$BW$2,'Cross Check'!L$4,'Final FTE BGBP'!$C21:$BW21)='Final FTE By Prog'!H21</f>
        <v>1</v>
      </c>
      <c r="M21" t="b">
        <f>SUMIF('Final FTE BGBP'!$C$2:$BW$2,'Cross Check'!M$4,'Final FTE BGBP'!$C21:$BW21)='Final FTE By Prog'!I21</f>
        <v>1</v>
      </c>
      <c r="N21" t="b">
        <f>SUMIF('Final FTE BGBP'!$C$2:$BW$2,'Cross Check'!N$4,'Final FTE BGBP'!$C21:$BW21)='Final FTE By Prog'!J21</f>
        <v>1</v>
      </c>
      <c r="O21" t="b">
        <f>SUMIF('Final FTE BGBP'!$C$2:$BW$2,'Cross Check'!O$4,'Final FTE BGBP'!$C21:$BW21)='Final FTE By Prog'!K21</f>
        <v>1</v>
      </c>
      <c r="P21" t="b">
        <f>SUMIF('Final FTE BGBP'!$C$2:$BW$2,'Cross Check'!P$4,'Final FTE BGBP'!$C21:$BW21)='Final FTE By Prog'!L21</f>
        <v>1</v>
      </c>
      <c r="R21" s="4" t="b">
        <f>SUMIF('Final FTE BGBP'!$C$3:$BW$3,'Cross Check'!R$4,'Final FTE BGBP'!$C21:$BW21)='Final FTE By Grade'!C21</f>
        <v>1</v>
      </c>
      <c r="S21" s="4" t="b">
        <f>SUMIF('Final FTE BGBP'!$C$3:$BW$3,'Cross Check'!S$4,'Final FTE BGBP'!$C21:$BW21)='Final FTE By Grade'!D21</f>
        <v>1</v>
      </c>
      <c r="T21" s="4" t="b">
        <f>SUMIF('Final FTE BGBP'!$C$3:$BW$3,'Cross Check'!T$4,'Final FTE BGBP'!$C21:$BW21)='Final FTE By Grade'!E21</f>
        <v>1</v>
      </c>
      <c r="U21" s="4" t="b">
        <f>SUMIF('Final FTE BGBP'!$C$3:$BW$3,'Cross Check'!U$4,'Final FTE BGBP'!$C21:$BW21)='Final FTE By Grade'!F21</f>
        <v>1</v>
      </c>
      <c r="V21" s="4" t="b">
        <f>SUMIF('Final FTE BGBP'!$C$3:$BW$3,'Cross Check'!V$4,'Final FTE BGBP'!$C21:$BW21)='Final FTE By Grade'!G21</f>
        <v>1</v>
      </c>
      <c r="W21" s="4" t="b">
        <f>SUMIF('Final FTE BGBP'!$C$3:$BW$3,'Cross Check'!W$4,'Final FTE BGBP'!$C21:$BW21)='Final FTE By Grade'!H21</f>
        <v>1</v>
      </c>
      <c r="X21" s="4" t="b">
        <f>SUMIF('Final FTE BGBP'!$C$3:$BW$3,'Cross Check'!X$4,'Final FTE BGBP'!$C21:$BW21)='Final FTE By Grade'!I21</f>
        <v>1</v>
      </c>
      <c r="Y21" s="4" t="b">
        <f>SUMIF('Final FTE BGBP'!$C$3:$BW$3,'Cross Check'!Y$4,'Final FTE BGBP'!$C21:$BW21)='Final FTE By Grade'!J21</f>
        <v>1</v>
      </c>
      <c r="Z21" s="4" t="b">
        <f>SUMIF('Final FTE BGBP'!$C$3:$BW$3,'Cross Check'!Z$4,'Final FTE BGBP'!$C21:$BW21)='Final FTE By Grade'!K21</f>
        <v>1</v>
      </c>
      <c r="AA21" s="4" t="b">
        <f>SUMIF('Final FTE BGBP'!$C$3:$BW$3,'Cross Check'!AA$4,'Final FTE BGBP'!$C21:$BW21)='Final FTE By Grade'!L21</f>
        <v>1</v>
      </c>
      <c r="AB21" s="4" t="b">
        <f>SUMIF('Final FTE BGBP'!$C$3:$BW$3,'Cross Check'!AB$4,'Final FTE BGBP'!$C21:$BW21)='Final FTE By Grade'!M21</f>
        <v>1</v>
      </c>
      <c r="AC21" s="4" t="b">
        <f>SUMIF('Final FTE BGBP'!$C$3:$BW$3,'Cross Check'!AC$4,'Final FTE BGBP'!$C21:$BW21)='Final FTE By Grade'!N21</f>
        <v>1</v>
      </c>
      <c r="AD21" s="4" t="b">
        <f>SUMIF('Final FTE BGBP'!$C$3:$BW$3,'Cross Check'!AD$4,'Final FTE BGBP'!$C21:$BW21)='Final FTE By Grade'!O21</f>
        <v>1</v>
      </c>
      <c r="AE21" s="4" t="b">
        <f>SUMIF('Final FTE BGBP'!$C$3:$BW$3,'Cross Check'!AE$4,'Final FTE BGBP'!$C21:$BW21)='Final FTE By Grade'!P21</f>
        <v>1</v>
      </c>
      <c r="AK21" s="44"/>
    </row>
    <row r="22" spans="1:37" ht="15">
      <c r="A22">
        <v>18</v>
      </c>
      <c r="B22" t="s">
        <v>29</v>
      </c>
      <c r="C22" s="1" t="b">
        <f>'Final FTE By Grade'!Q22='Final FTE By Prog'!M22</f>
        <v>1</v>
      </c>
      <c r="D22" s="1" t="b">
        <f>'Final FTE By Prog'!M22='Final FTE BGBP'!BX22</f>
        <v>1</v>
      </c>
      <c r="E22" s="1" t="b">
        <f>'Final FTE By Grade'!Q22='Final FTE BGBP'!BX22</f>
        <v>1</v>
      </c>
      <c r="G22" t="b">
        <f>SUMIF('Final FTE BGBP'!$C$2:$BW$2,'Cross Check'!G$4,'Final FTE BGBP'!$C22:$BW22)='Final FTE By Prog'!C22</f>
        <v>1</v>
      </c>
      <c r="H22" t="b">
        <f>SUMIF('Final FTE BGBP'!$C$2:$BW$2,'Cross Check'!H$4,'Final FTE BGBP'!$C22:$BW22)='Final FTE By Prog'!D22</f>
        <v>1</v>
      </c>
      <c r="I22" t="b">
        <f>SUMIF('Final FTE BGBP'!$C$2:$BW$2,'Cross Check'!I$4,'Final FTE BGBP'!$C22:$BW22)='Final FTE By Prog'!E22</f>
        <v>1</v>
      </c>
      <c r="J22" t="b">
        <f>SUMIF('Final FTE BGBP'!$C$2:$BW$2,'Cross Check'!J$4,'Final FTE BGBP'!$C22:$BW22)='Final FTE By Prog'!F22</f>
        <v>1</v>
      </c>
      <c r="K22" t="b">
        <f>SUMIF('Final FTE BGBP'!$C$2:$BW$2,'Cross Check'!K$4,'Final FTE BGBP'!$C22:$BW22)='Final FTE By Prog'!G22</f>
        <v>1</v>
      </c>
      <c r="L22" t="b">
        <f>SUMIF('Final FTE BGBP'!$C$2:$BW$2,'Cross Check'!L$4,'Final FTE BGBP'!$C22:$BW22)='Final FTE By Prog'!H22</f>
        <v>1</v>
      </c>
      <c r="M22" t="b">
        <f>SUMIF('Final FTE BGBP'!$C$2:$BW$2,'Cross Check'!M$4,'Final FTE BGBP'!$C22:$BW22)='Final FTE By Prog'!I22</f>
        <v>1</v>
      </c>
      <c r="N22" t="b">
        <f>SUMIF('Final FTE BGBP'!$C$2:$BW$2,'Cross Check'!N$4,'Final FTE BGBP'!$C22:$BW22)='Final FTE By Prog'!J22</f>
        <v>1</v>
      </c>
      <c r="O22" t="b">
        <f>SUMIF('Final FTE BGBP'!$C$2:$BW$2,'Cross Check'!O$4,'Final FTE BGBP'!$C22:$BW22)='Final FTE By Prog'!K22</f>
        <v>1</v>
      </c>
      <c r="P22" t="b">
        <f>SUMIF('Final FTE BGBP'!$C$2:$BW$2,'Cross Check'!P$4,'Final FTE BGBP'!$C22:$BW22)='Final FTE By Prog'!L22</f>
        <v>1</v>
      </c>
      <c r="R22" s="4" t="b">
        <f>SUMIF('Final FTE BGBP'!$C$3:$BW$3,'Cross Check'!R$4,'Final FTE BGBP'!$C22:$BW22)='Final FTE By Grade'!C22</f>
        <v>1</v>
      </c>
      <c r="S22" s="4" t="b">
        <f>SUMIF('Final FTE BGBP'!$C$3:$BW$3,'Cross Check'!S$4,'Final FTE BGBP'!$C22:$BW22)='Final FTE By Grade'!D22</f>
        <v>1</v>
      </c>
      <c r="T22" s="4" t="b">
        <f>SUMIF('Final FTE BGBP'!$C$3:$BW$3,'Cross Check'!T$4,'Final FTE BGBP'!$C22:$BW22)='Final FTE By Grade'!E22</f>
        <v>1</v>
      </c>
      <c r="U22" s="4" t="b">
        <f>SUMIF('Final FTE BGBP'!$C$3:$BW$3,'Cross Check'!U$4,'Final FTE BGBP'!$C22:$BW22)='Final FTE By Grade'!F22</f>
        <v>1</v>
      </c>
      <c r="V22" s="4" t="b">
        <f>SUMIF('Final FTE BGBP'!$C$3:$BW$3,'Cross Check'!V$4,'Final FTE BGBP'!$C22:$BW22)='Final FTE By Grade'!G22</f>
        <v>1</v>
      </c>
      <c r="W22" s="4" t="b">
        <f>SUMIF('Final FTE BGBP'!$C$3:$BW$3,'Cross Check'!W$4,'Final FTE BGBP'!$C22:$BW22)='Final FTE By Grade'!H22</f>
        <v>1</v>
      </c>
      <c r="X22" s="4" t="b">
        <f>SUMIF('Final FTE BGBP'!$C$3:$BW$3,'Cross Check'!X$4,'Final FTE BGBP'!$C22:$BW22)='Final FTE By Grade'!I22</f>
        <v>1</v>
      </c>
      <c r="Y22" s="4" t="b">
        <f>SUMIF('Final FTE BGBP'!$C$3:$BW$3,'Cross Check'!Y$4,'Final FTE BGBP'!$C22:$BW22)='Final FTE By Grade'!J22</f>
        <v>1</v>
      </c>
      <c r="Z22" s="4" t="b">
        <f>SUMIF('Final FTE BGBP'!$C$3:$BW$3,'Cross Check'!Z$4,'Final FTE BGBP'!$C22:$BW22)='Final FTE By Grade'!K22</f>
        <v>1</v>
      </c>
      <c r="AA22" s="4" t="b">
        <f>SUMIF('Final FTE BGBP'!$C$3:$BW$3,'Cross Check'!AA$4,'Final FTE BGBP'!$C22:$BW22)='Final FTE By Grade'!L22</f>
        <v>1</v>
      </c>
      <c r="AB22" s="4" t="b">
        <f>SUMIF('Final FTE BGBP'!$C$3:$BW$3,'Cross Check'!AB$4,'Final FTE BGBP'!$C22:$BW22)='Final FTE By Grade'!M22</f>
        <v>1</v>
      </c>
      <c r="AC22" s="4" t="b">
        <f>SUMIF('Final FTE BGBP'!$C$3:$BW$3,'Cross Check'!AC$4,'Final FTE BGBP'!$C22:$BW22)='Final FTE By Grade'!N22</f>
        <v>1</v>
      </c>
      <c r="AD22" s="4" t="b">
        <f>SUMIF('Final FTE BGBP'!$C$3:$BW$3,'Cross Check'!AD$4,'Final FTE BGBP'!$C22:$BW22)='Final FTE By Grade'!O22</f>
        <v>1</v>
      </c>
      <c r="AE22" s="4" t="b">
        <f>SUMIF('Final FTE BGBP'!$C$3:$BW$3,'Cross Check'!AE$4,'Final FTE BGBP'!$C22:$BW22)='Final FTE By Grade'!P22</f>
        <v>1</v>
      </c>
      <c r="AK22" s="44"/>
    </row>
    <row r="23" spans="1:37" ht="15">
      <c r="A23" s="3">
        <v>19</v>
      </c>
      <c r="B23" s="3" t="s">
        <v>30</v>
      </c>
      <c r="C23" s="1" t="b">
        <f>'Final FTE By Grade'!Q23='Final FTE By Prog'!M23</f>
        <v>1</v>
      </c>
      <c r="D23" s="1" t="b">
        <f>'Final FTE By Prog'!M23='Final FTE BGBP'!BX23</f>
        <v>1</v>
      </c>
      <c r="E23" s="1" t="b">
        <f>'Final FTE By Grade'!Q23='Final FTE BGBP'!BX23</f>
        <v>1</v>
      </c>
      <c r="G23" t="b">
        <f>SUMIF('Final FTE BGBP'!$C$2:$BW$2,'Cross Check'!G$4,'Final FTE BGBP'!$C23:$BW23)='Final FTE By Prog'!C23</f>
        <v>1</v>
      </c>
      <c r="H23" t="b">
        <f>SUMIF('Final FTE BGBP'!$C$2:$BW$2,'Cross Check'!H$4,'Final FTE BGBP'!$C23:$BW23)='Final FTE By Prog'!D23</f>
        <v>1</v>
      </c>
      <c r="I23" t="b">
        <f>SUMIF('Final FTE BGBP'!$C$2:$BW$2,'Cross Check'!I$4,'Final FTE BGBP'!$C23:$BW23)='Final FTE By Prog'!E23</f>
        <v>1</v>
      </c>
      <c r="J23" t="b">
        <f>SUMIF('Final FTE BGBP'!$C$2:$BW$2,'Cross Check'!J$4,'Final FTE BGBP'!$C23:$BW23)='Final FTE By Prog'!F23</f>
        <v>1</v>
      </c>
      <c r="K23" t="b">
        <f>SUMIF('Final FTE BGBP'!$C$2:$BW$2,'Cross Check'!K$4,'Final FTE BGBP'!$C23:$BW23)='Final FTE By Prog'!G23</f>
        <v>1</v>
      </c>
      <c r="L23" t="b">
        <f>SUMIF('Final FTE BGBP'!$C$2:$BW$2,'Cross Check'!L$4,'Final FTE BGBP'!$C23:$BW23)='Final FTE By Prog'!H23</f>
        <v>1</v>
      </c>
      <c r="M23" t="b">
        <f>SUMIF('Final FTE BGBP'!$C$2:$BW$2,'Cross Check'!M$4,'Final FTE BGBP'!$C23:$BW23)='Final FTE By Prog'!I23</f>
        <v>1</v>
      </c>
      <c r="N23" t="b">
        <f>SUMIF('Final FTE BGBP'!$C$2:$BW$2,'Cross Check'!N$4,'Final FTE BGBP'!$C23:$BW23)='Final FTE By Prog'!J23</f>
        <v>1</v>
      </c>
      <c r="O23" t="b">
        <f>SUMIF('Final FTE BGBP'!$C$2:$BW$2,'Cross Check'!O$4,'Final FTE BGBP'!$C23:$BW23)='Final FTE By Prog'!K23</f>
        <v>1</v>
      </c>
      <c r="P23" t="b">
        <f>SUMIF('Final FTE BGBP'!$C$2:$BW$2,'Cross Check'!P$4,'Final FTE BGBP'!$C23:$BW23)='Final FTE By Prog'!L23</f>
        <v>1</v>
      </c>
      <c r="R23" s="4" t="b">
        <f>SUMIF('Final FTE BGBP'!$C$3:$BW$3,'Cross Check'!R$4,'Final FTE BGBP'!$C23:$BW23)='Final FTE By Grade'!C23</f>
        <v>1</v>
      </c>
      <c r="S23" s="4" t="b">
        <f>SUMIF('Final FTE BGBP'!$C$3:$BW$3,'Cross Check'!S$4,'Final FTE BGBP'!$C23:$BW23)='Final FTE By Grade'!D23</f>
        <v>1</v>
      </c>
      <c r="T23" s="4" t="b">
        <f>SUMIF('Final FTE BGBP'!$C$3:$BW$3,'Cross Check'!T$4,'Final FTE BGBP'!$C23:$BW23)='Final FTE By Grade'!E23</f>
        <v>1</v>
      </c>
      <c r="U23" s="4" t="b">
        <f>SUMIF('Final FTE BGBP'!$C$3:$BW$3,'Cross Check'!U$4,'Final FTE BGBP'!$C23:$BW23)='Final FTE By Grade'!F23</f>
        <v>1</v>
      </c>
      <c r="V23" s="4" t="b">
        <f>SUMIF('Final FTE BGBP'!$C$3:$BW$3,'Cross Check'!V$4,'Final FTE BGBP'!$C23:$BW23)='Final FTE By Grade'!G23</f>
        <v>1</v>
      </c>
      <c r="W23" s="4" t="b">
        <f>SUMIF('Final FTE BGBP'!$C$3:$BW$3,'Cross Check'!W$4,'Final FTE BGBP'!$C23:$BW23)='Final FTE By Grade'!H23</f>
        <v>1</v>
      </c>
      <c r="X23" s="4" t="b">
        <f>SUMIF('Final FTE BGBP'!$C$3:$BW$3,'Cross Check'!X$4,'Final FTE BGBP'!$C23:$BW23)='Final FTE By Grade'!I23</f>
        <v>1</v>
      </c>
      <c r="Y23" s="4" t="b">
        <f>SUMIF('Final FTE BGBP'!$C$3:$BW$3,'Cross Check'!Y$4,'Final FTE BGBP'!$C23:$BW23)='Final FTE By Grade'!J23</f>
        <v>1</v>
      </c>
      <c r="Z23" s="4" t="b">
        <f>SUMIF('Final FTE BGBP'!$C$3:$BW$3,'Cross Check'!Z$4,'Final FTE BGBP'!$C23:$BW23)='Final FTE By Grade'!K23</f>
        <v>1</v>
      </c>
      <c r="AA23" s="4" t="b">
        <f>SUMIF('Final FTE BGBP'!$C$3:$BW$3,'Cross Check'!AA$4,'Final FTE BGBP'!$C23:$BW23)='Final FTE By Grade'!L23</f>
        <v>1</v>
      </c>
      <c r="AB23" s="4" t="b">
        <f>SUMIF('Final FTE BGBP'!$C$3:$BW$3,'Cross Check'!AB$4,'Final FTE BGBP'!$C23:$BW23)='Final FTE By Grade'!M23</f>
        <v>1</v>
      </c>
      <c r="AC23" s="4" t="b">
        <f>SUMIF('Final FTE BGBP'!$C$3:$BW$3,'Cross Check'!AC$4,'Final FTE BGBP'!$C23:$BW23)='Final FTE By Grade'!N23</f>
        <v>1</v>
      </c>
      <c r="AD23" s="4" t="b">
        <f>SUMIF('Final FTE BGBP'!$C$3:$BW$3,'Cross Check'!AD$4,'Final FTE BGBP'!$C23:$BW23)='Final FTE By Grade'!O23</f>
        <v>1</v>
      </c>
      <c r="AE23" s="4" t="b">
        <f>SUMIF('Final FTE BGBP'!$C$3:$BW$3,'Cross Check'!AE$4,'Final FTE BGBP'!$C23:$BW23)='Final FTE By Grade'!P23</f>
        <v>1</v>
      </c>
      <c r="AK23" s="44"/>
    </row>
    <row r="24" spans="1:37" ht="15">
      <c r="A24">
        <v>20</v>
      </c>
      <c r="B24" t="s">
        <v>31</v>
      </c>
      <c r="C24" s="1" t="b">
        <f>'Final FTE By Grade'!Q24='Final FTE By Prog'!M24</f>
        <v>1</v>
      </c>
      <c r="D24" s="1" t="b">
        <f>'Final FTE By Prog'!M24='Final FTE BGBP'!BX24</f>
        <v>1</v>
      </c>
      <c r="E24" s="1" t="b">
        <f>'Final FTE By Grade'!Q24='Final FTE BGBP'!BX24</f>
        <v>1</v>
      </c>
      <c r="G24" t="b">
        <f>SUMIF('Final FTE BGBP'!$C$2:$BW$2,'Cross Check'!G$4,'Final FTE BGBP'!$C24:$BW24)='Final FTE By Prog'!C24</f>
        <v>1</v>
      </c>
      <c r="H24" t="b">
        <f>SUMIF('Final FTE BGBP'!$C$2:$BW$2,'Cross Check'!H$4,'Final FTE BGBP'!$C24:$BW24)='Final FTE By Prog'!D24</f>
        <v>1</v>
      </c>
      <c r="I24" t="b">
        <f>SUMIF('Final FTE BGBP'!$C$2:$BW$2,'Cross Check'!I$4,'Final FTE BGBP'!$C24:$BW24)='Final FTE By Prog'!E24</f>
        <v>1</v>
      </c>
      <c r="J24" t="b">
        <f>SUMIF('Final FTE BGBP'!$C$2:$BW$2,'Cross Check'!J$4,'Final FTE BGBP'!$C24:$BW24)='Final FTE By Prog'!F24</f>
        <v>1</v>
      </c>
      <c r="K24" t="b">
        <f>SUMIF('Final FTE BGBP'!$C$2:$BW$2,'Cross Check'!K$4,'Final FTE BGBP'!$C24:$BW24)='Final FTE By Prog'!G24</f>
        <v>1</v>
      </c>
      <c r="L24" t="b">
        <f>SUMIF('Final FTE BGBP'!$C$2:$BW$2,'Cross Check'!L$4,'Final FTE BGBP'!$C24:$BW24)='Final FTE By Prog'!H24</f>
        <v>1</v>
      </c>
      <c r="M24" t="b">
        <f>SUMIF('Final FTE BGBP'!$C$2:$BW$2,'Cross Check'!M$4,'Final FTE BGBP'!$C24:$BW24)='Final FTE By Prog'!I24</f>
        <v>1</v>
      </c>
      <c r="N24" t="b">
        <f>SUMIF('Final FTE BGBP'!$C$2:$BW$2,'Cross Check'!N$4,'Final FTE BGBP'!$C24:$BW24)='Final FTE By Prog'!J24</f>
        <v>1</v>
      </c>
      <c r="O24" t="b">
        <f>SUMIF('Final FTE BGBP'!$C$2:$BW$2,'Cross Check'!O$4,'Final FTE BGBP'!$C24:$BW24)='Final FTE By Prog'!K24</f>
        <v>1</v>
      </c>
      <c r="P24" t="b">
        <f>SUMIF('Final FTE BGBP'!$C$2:$BW$2,'Cross Check'!P$4,'Final FTE BGBP'!$C24:$BW24)='Final FTE By Prog'!L24</f>
        <v>1</v>
      </c>
      <c r="R24" s="4" t="b">
        <f>SUMIF('Final FTE BGBP'!$C$3:$BW$3,'Cross Check'!R$4,'Final FTE BGBP'!$C24:$BW24)='Final FTE By Grade'!C24</f>
        <v>1</v>
      </c>
      <c r="S24" s="4" t="b">
        <f>SUMIF('Final FTE BGBP'!$C$3:$BW$3,'Cross Check'!S$4,'Final FTE BGBP'!$C24:$BW24)='Final FTE By Grade'!D24</f>
        <v>1</v>
      </c>
      <c r="T24" s="4" t="b">
        <f>SUMIF('Final FTE BGBP'!$C$3:$BW$3,'Cross Check'!T$4,'Final FTE BGBP'!$C24:$BW24)='Final FTE By Grade'!E24</f>
        <v>1</v>
      </c>
      <c r="U24" s="4" t="b">
        <f>SUMIF('Final FTE BGBP'!$C$3:$BW$3,'Cross Check'!U$4,'Final FTE BGBP'!$C24:$BW24)='Final FTE By Grade'!F24</f>
        <v>1</v>
      </c>
      <c r="V24" s="4" t="b">
        <f>SUMIF('Final FTE BGBP'!$C$3:$BW$3,'Cross Check'!V$4,'Final FTE BGBP'!$C24:$BW24)='Final FTE By Grade'!G24</f>
        <v>1</v>
      </c>
      <c r="W24" s="4" t="b">
        <f>SUMIF('Final FTE BGBP'!$C$3:$BW$3,'Cross Check'!W$4,'Final FTE BGBP'!$C24:$BW24)='Final FTE By Grade'!H24</f>
        <v>1</v>
      </c>
      <c r="X24" s="4" t="b">
        <f>SUMIF('Final FTE BGBP'!$C$3:$BW$3,'Cross Check'!X$4,'Final FTE BGBP'!$C24:$BW24)='Final FTE By Grade'!I24</f>
        <v>1</v>
      </c>
      <c r="Y24" s="4" t="b">
        <f>SUMIF('Final FTE BGBP'!$C$3:$BW$3,'Cross Check'!Y$4,'Final FTE BGBP'!$C24:$BW24)='Final FTE By Grade'!J24</f>
        <v>1</v>
      </c>
      <c r="Z24" s="4" t="b">
        <f>SUMIF('Final FTE BGBP'!$C$3:$BW$3,'Cross Check'!Z$4,'Final FTE BGBP'!$C24:$BW24)='Final FTE By Grade'!K24</f>
        <v>1</v>
      </c>
      <c r="AA24" s="4" t="b">
        <f>SUMIF('Final FTE BGBP'!$C$3:$BW$3,'Cross Check'!AA$4,'Final FTE BGBP'!$C24:$BW24)='Final FTE By Grade'!L24</f>
        <v>1</v>
      </c>
      <c r="AB24" s="4" t="b">
        <f>SUMIF('Final FTE BGBP'!$C$3:$BW$3,'Cross Check'!AB$4,'Final FTE BGBP'!$C24:$BW24)='Final FTE By Grade'!M24</f>
        <v>1</v>
      </c>
      <c r="AC24" s="4" t="b">
        <f>SUMIF('Final FTE BGBP'!$C$3:$BW$3,'Cross Check'!AC$4,'Final FTE BGBP'!$C24:$BW24)='Final FTE By Grade'!N24</f>
        <v>1</v>
      </c>
      <c r="AD24" s="4" t="b">
        <f>SUMIF('Final FTE BGBP'!$C$3:$BW$3,'Cross Check'!AD$4,'Final FTE BGBP'!$C24:$BW24)='Final FTE By Grade'!O24</f>
        <v>1</v>
      </c>
      <c r="AE24" s="4" t="b">
        <f>SUMIF('Final FTE BGBP'!$C$3:$BW$3,'Cross Check'!AE$4,'Final FTE BGBP'!$C24:$BW24)='Final FTE By Grade'!P24</f>
        <v>1</v>
      </c>
      <c r="AK24" s="44"/>
    </row>
    <row r="25" spans="1:37" ht="15">
      <c r="A25">
        <v>21</v>
      </c>
      <c r="B25" t="s">
        <v>32</v>
      </c>
      <c r="C25" s="1" t="b">
        <f>'Final FTE By Grade'!Q25='Final FTE By Prog'!M25</f>
        <v>1</v>
      </c>
      <c r="D25" s="1" t="b">
        <f>'Final FTE By Prog'!M25='Final FTE BGBP'!BX25</f>
        <v>1</v>
      </c>
      <c r="E25" s="1" t="b">
        <f>'Final FTE By Grade'!Q25='Final FTE BGBP'!BX25</f>
        <v>1</v>
      </c>
      <c r="G25" t="b">
        <f>SUMIF('Final FTE BGBP'!$C$2:$BW$2,'Cross Check'!G$4,'Final FTE BGBP'!$C25:$BW25)='Final FTE By Prog'!C25</f>
        <v>1</v>
      </c>
      <c r="H25" t="b">
        <f>SUMIF('Final FTE BGBP'!$C$2:$BW$2,'Cross Check'!H$4,'Final FTE BGBP'!$C25:$BW25)='Final FTE By Prog'!D25</f>
        <v>1</v>
      </c>
      <c r="I25" t="b">
        <f>SUMIF('Final FTE BGBP'!$C$2:$BW$2,'Cross Check'!I$4,'Final FTE BGBP'!$C25:$BW25)='Final FTE By Prog'!E25</f>
        <v>1</v>
      </c>
      <c r="J25" t="b">
        <f>SUMIF('Final FTE BGBP'!$C$2:$BW$2,'Cross Check'!J$4,'Final FTE BGBP'!$C25:$BW25)='Final FTE By Prog'!F25</f>
        <v>1</v>
      </c>
      <c r="K25" t="b">
        <f>SUMIF('Final FTE BGBP'!$C$2:$BW$2,'Cross Check'!K$4,'Final FTE BGBP'!$C25:$BW25)='Final FTE By Prog'!G25</f>
        <v>1</v>
      </c>
      <c r="L25" t="b">
        <f>SUMIF('Final FTE BGBP'!$C$2:$BW$2,'Cross Check'!L$4,'Final FTE BGBP'!$C25:$BW25)='Final FTE By Prog'!H25</f>
        <v>1</v>
      </c>
      <c r="M25" t="b">
        <f>SUMIF('Final FTE BGBP'!$C$2:$BW$2,'Cross Check'!M$4,'Final FTE BGBP'!$C25:$BW25)='Final FTE By Prog'!I25</f>
        <v>1</v>
      </c>
      <c r="N25" t="b">
        <f>SUMIF('Final FTE BGBP'!$C$2:$BW$2,'Cross Check'!N$4,'Final FTE BGBP'!$C25:$BW25)='Final FTE By Prog'!J25</f>
        <v>1</v>
      </c>
      <c r="O25" t="b">
        <f>SUMIF('Final FTE BGBP'!$C$2:$BW$2,'Cross Check'!O$4,'Final FTE BGBP'!$C25:$BW25)='Final FTE By Prog'!K25</f>
        <v>1</v>
      </c>
      <c r="P25" t="b">
        <f>SUMIF('Final FTE BGBP'!$C$2:$BW$2,'Cross Check'!P$4,'Final FTE BGBP'!$C25:$BW25)='Final FTE By Prog'!L25</f>
        <v>1</v>
      </c>
      <c r="R25" s="4" t="b">
        <f>SUMIF('Final FTE BGBP'!$C$3:$BW$3,'Cross Check'!R$4,'Final FTE BGBP'!$C25:$BW25)='Final FTE By Grade'!C25</f>
        <v>1</v>
      </c>
      <c r="S25" s="4" t="b">
        <f>SUMIF('Final FTE BGBP'!$C$3:$BW$3,'Cross Check'!S$4,'Final FTE BGBP'!$C25:$BW25)='Final FTE By Grade'!D25</f>
        <v>1</v>
      </c>
      <c r="T25" s="4" t="b">
        <f>SUMIF('Final FTE BGBP'!$C$3:$BW$3,'Cross Check'!T$4,'Final FTE BGBP'!$C25:$BW25)='Final FTE By Grade'!E25</f>
        <v>1</v>
      </c>
      <c r="U25" s="4" t="b">
        <f>SUMIF('Final FTE BGBP'!$C$3:$BW$3,'Cross Check'!U$4,'Final FTE BGBP'!$C25:$BW25)='Final FTE By Grade'!F25</f>
        <v>1</v>
      </c>
      <c r="V25" s="4" t="b">
        <f>SUMIF('Final FTE BGBP'!$C$3:$BW$3,'Cross Check'!V$4,'Final FTE BGBP'!$C25:$BW25)='Final FTE By Grade'!G25</f>
        <v>1</v>
      </c>
      <c r="W25" s="4" t="b">
        <f>SUMIF('Final FTE BGBP'!$C$3:$BW$3,'Cross Check'!W$4,'Final FTE BGBP'!$C25:$BW25)='Final FTE By Grade'!H25</f>
        <v>1</v>
      </c>
      <c r="X25" s="4" t="b">
        <f>SUMIF('Final FTE BGBP'!$C$3:$BW$3,'Cross Check'!X$4,'Final FTE BGBP'!$C25:$BW25)='Final FTE By Grade'!I25</f>
        <v>1</v>
      </c>
      <c r="Y25" s="4" t="b">
        <f>SUMIF('Final FTE BGBP'!$C$3:$BW$3,'Cross Check'!Y$4,'Final FTE BGBP'!$C25:$BW25)='Final FTE By Grade'!J25</f>
        <v>1</v>
      </c>
      <c r="Z25" s="4" t="b">
        <f>SUMIF('Final FTE BGBP'!$C$3:$BW$3,'Cross Check'!Z$4,'Final FTE BGBP'!$C25:$BW25)='Final FTE By Grade'!K25</f>
        <v>1</v>
      </c>
      <c r="AA25" s="4" t="b">
        <f>SUMIF('Final FTE BGBP'!$C$3:$BW$3,'Cross Check'!AA$4,'Final FTE BGBP'!$C25:$BW25)='Final FTE By Grade'!L25</f>
        <v>1</v>
      </c>
      <c r="AB25" s="4" t="b">
        <f>SUMIF('Final FTE BGBP'!$C$3:$BW$3,'Cross Check'!AB$4,'Final FTE BGBP'!$C25:$BW25)='Final FTE By Grade'!M25</f>
        <v>1</v>
      </c>
      <c r="AC25" s="4" t="b">
        <f>SUMIF('Final FTE BGBP'!$C$3:$BW$3,'Cross Check'!AC$4,'Final FTE BGBP'!$C25:$BW25)='Final FTE By Grade'!N25</f>
        <v>1</v>
      </c>
      <c r="AD25" s="4" t="b">
        <f>SUMIF('Final FTE BGBP'!$C$3:$BW$3,'Cross Check'!AD$4,'Final FTE BGBP'!$C25:$BW25)='Final FTE By Grade'!O25</f>
        <v>1</v>
      </c>
      <c r="AE25" s="4" t="b">
        <f>SUMIF('Final FTE BGBP'!$C$3:$BW$3,'Cross Check'!AE$4,'Final FTE BGBP'!$C25:$BW25)='Final FTE By Grade'!P25</f>
        <v>1</v>
      </c>
      <c r="AK25" s="44"/>
    </row>
    <row r="26" spans="1:37" ht="15">
      <c r="A26">
        <v>22</v>
      </c>
      <c r="B26" t="s">
        <v>33</v>
      </c>
      <c r="C26" s="1" t="b">
        <f>'Final FTE By Grade'!Q26='Final FTE By Prog'!M26</f>
        <v>1</v>
      </c>
      <c r="D26" s="1" t="b">
        <f>'Final FTE By Prog'!M26='Final FTE BGBP'!BX26</f>
        <v>1</v>
      </c>
      <c r="E26" s="1" t="b">
        <f>'Final FTE By Grade'!Q26='Final FTE BGBP'!BX26</f>
        <v>1</v>
      </c>
      <c r="G26" t="b">
        <f>SUMIF('Final FTE BGBP'!$C$2:$BW$2,'Cross Check'!G$4,'Final FTE BGBP'!$C26:$BW26)='Final FTE By Prog'!C26</f>
        <v>1</v>
      </c>
      <c r="H26" t="b">
        <f>SUMIF('Final FTE BGBP'!$C$2:$BW$2,'Cross Check'!H$4,'Final FTE BGBP'!$C26:$BW26)='Final FTE By Prog'!D26</f>
        <v>1</v>
      </c>
      <c r="I26" t="b">
        <f>SUMIF('Final FTE BGBP'!$C$2:$BW$2,'Cross Check'!I$4,'Final FTE BGBP'!$C26:$BW26)='Final FTE By Prog'!E26</f>
        <v>1</v>
      </c>
      <c r="J26" t="b">
        <f>SUMIF('Final FTE BGBP'!$C$2:$BW$2,'Cross Check'!J$4,'Final FTE BGBP'!$C26:$BW26)='Final FTE By Prog'!F26</f>
        <v>1</v>
      </c>
      <c r="K26" t="b">
        <f>SUMIF('Final FTE BGBP'!$C$2:$BW$2,'Cross Check'!K$4,'Final FTE BGBP'!$C26:$BW26)='Final FTE By Prog'!G26</f>
        <v>1</v>
      </c>
      <c r="L26" t="b">
        <f>SUMIF('Final FTE BGBP'!$C$2:$BW$2,'Cross Check'!L$4,'Final FTE BGBP'!$C26:$BW26)='Final FTE By Prog'!H26</f>
        <v>1</v>
      </c>
      <c r="M26" t="b">
        <f>SUMIF('Final FTE BGBP'!$C$2:$BW$2,'Cross Check'!M$4,'Final FTE BGBP'!$C26:$BW26)='Final FTE By Prog'!I26</f>
        <v>1</v>
      </c>
      <c r="N26" t="b">
        <f>SUMIF('Final FTE BGBP'!$C$2:$BW$2,'Cross Check'!N$4,'Final FTE BGBP'!$C26:$BW26)='Final FTE By Prog'!J26</f>
        <v>1</v>
      </c>
      <c r="O26" t="b">
        <f>SUMIF('Final FTE BGBP'!$C$2:$BW$2,'Cross Check'!O$4,'Final FTE BGBP'!$C26:$BW26)='Final FTE By Prog'!K26</f>
        <v>1</v>
      </c>
      <c r="P26" t="b">
        <f>SUMIF('Final FTE BGBP'!$C$2:$BW$2,'Cross Check'!P$4,'Final FTE BGBP'!$C26:$BW26)='Final FTE By Prog'!L26</f>
        <v>1</v>
      </c>
      <c r="R26" s="4" t="b">
        <f>SUMIF('Final FTE BGBP'!$C$3:$BW$3,'Cross Check'!R$4,'Final FTE BGBP'!$C26:$BW26)='Final FTE By Grade'!C26</f>
        <v>1</v>
      </c>
      <c r="S26" s="4" t="b">
        <f>SUMIF('Final FTE BGBP'!$C$3:$BW$3,'Cross Check'!S$4,'Final FTE BGBP'!$C26:$BW26)='Final FTE By Grade'!D26</f>
        <v>1</v>
      </c>
      <c r="T26" s="4" t="b">
        <f>SUMIF('Final FTE BGBP'!$C$3:$BW$3,'Cross Check'!T$4,'Final FTE BGBP'!$C26:$BW26)='Final FTE By Grade'!E26</f>
        <v>1</v>
      </c>
      <c r="U26" s="4" t="b">
        <f>SUMIF('Final FTE BGBP'!$C$3:$BW$3,'Cross Check'!U$4,'Final FTE BGBP'!$C26:$BW26)='Final FTE By Grade'!F26</f>
        <v>1</v>
      </c>
      <c r="V26" s="4" t="b">
        <f>SUMIF('Final FTE BGBP'!$C$3:$BW$3,'Cross Check'!V$4,'Final FTE BGBP'!$C26:$BW26)='Final FTE By Grade'!G26</f>
        <v>1</v>
      </c>
      <c r="W26" s="4" t="b">
        <f>SUMIF('Final FTE BGBP'!$C$3:$BW$3,'Cross Check'!W$4,'Final FTE BGBP'!$C26:$BW26)='Final FTE By Grade'!H26</f>
        <v>1</v>
      </c>
      <c r="X26" s="4" t="b">
        <f>SUMIF('Final FTE BGBP'!$C$3:$BW$3,'Cross Check'!X$4,'Final FTE BGBP'!$C26:$BW26)='Final FTE By Grade'!I26</f>
        <v>1</v>
      </c>
      <c r="Y26" s="4" t="b">
        <f>SUMIF('Final FTE BGBP'!$C$3:$BW$3,'Cross Check'!Y$4,'Final FTE BGBP'!$C26:$BW26)='Final FTE By Grade'!J26</f>
        <v>1</v>
      </c>
      <c r="Z26" s="4" t="b">
        <f>SUMIF('Final FTE BGBP'!$C$3:$BW$3,'Cross Check'!Z$4,'Final FTE BGBP'!$C26:$BW26)='Final FTE By Grade'!K26</f>
        <v>1</v>
      </c>
      <c r="AA26" s="4" t="b">
        <f>SUMIF('Final FTE BGBP'!$C$3:$BW$3,'Cross Check'!AA$4,'Final FTE BGBP'!$C26:$BW26)='Final FTE By Grade'!L26</f>
        <v>1</v>
      </c>
      <c r="AB26" s="4" t="b">
        <f>SUMIF('Final FTE BGBP'!$C$3:$BW$3,'Cross Check'!AB$4,'Final FTE BGBP'!$C26:$BW26)='Final FTE By Grade'!M26</f>
        <v>1</v>
      </c>
      <c r="AC26" s="4" t="b">
        <f>SUMIF('Final FTE BGBP'!$C$3:$BW$3,'Cross Check'!AC$4,'Final FTE BGBP'!$C26:$BW26)='Final FTE By Grade'!N26</f>
        <v>1</v>
      </c>
      <c r="AD26" s="4" t="b">
        <f>SUMIF('Final FTE BGBP'!$C$3:$BW$3,'Cross Check'!AD$4,'Final FTE BGBP'!$C26:$BW26)='Final FTE By Grade'!O26</f>
        <v>1</v>
      </c>
      <c r="AE26" s="4" t="b">
        <f>SUMIF('Final FTE BGBP'!$C$3:$BW$3,'Cross Check'!AE$4,'Final FTE BGBP'!$C26:$BW26)='Final FTE By Grade'!P26</f>
        <v>1</v>
      </c>
      <c r="AK26" s="44"/>
    </row>
    <row r="27" spans="1:37" ht="15">
      <c r="A27">
        <v>23</v>
      </c>
      <c r="B27" s="1" t="s">
        <v>34</v>
      </c>
      <c r="C27" s="1" t="b">
        <f>'Final FTE By Grade'!Q27='Final FTE By Prog'!M27</f>
        <v>1</v>
      </c>
      <c r="D27" s="1" t="b">
        <f>'Final FTE By Prog'!M27='Final FTE BGBP'!BX27</f>
        <v>1</v>
      </c>
      <c r="E27" s="1" t="b">
        <f>'Final FTE By Grade'!Q27='Final FTE BGBP'!BX27</f>
        <v>1</v>
      </c>
      <c r="G27" t="b">
        <f>SUMIF('Final FTE BGBP'!$C$2:$BW$2,'Cross Check'!G$4,'Final FTE BGBP'!$C27:$BW27)='Final FTE By Prog'!C27</f>
        <v>1</v>
      </c>
      <c r="H27" t="b">
        <f>SUMIF('Final FTE BGBP'!$C$2:$BW$2,'Cross Check'!H$4,'Final FTE BGBP'!$C27:$BW27)='Final FTE By Prog'!D27</f>
        <v>1</v>
      </c>
      <c r="I27" t="b">
        <f>SUMIF('Final FTE BGBP'!$C$2:$BW$2,'Cross Check'!I$4,'Final FTE BGBP'!$C27:$BW27)='Final FTE By Prog'!E27</f>
        <v>1</v>
      </c>
      <c r="J27" t="b">
        <f>SUMIF('Final FTE BGBP'!$C$2:$BW$2,'Cross Check'!J$4,'Final FTE BGBP'!$C27:$BW27)='Final FTE By Prog'!F27</f>
        <v>1</v>
      </c>
      <c r="K27" t="b">
        <f>SUMIF('Final FTE BGBP'!$C$2:$BW$2,'Cross Check'!K$4,'Final FTE BGBP'!$C27:$BW27)='Final FTE By Prog'!G27</f>
        <v>1</v>
      </c>
      <c r="L27" t="b">
        <f>SUMIF('Final FTE BGBP'!$C$2:$BW$2,'Cross Check'!L$4,'Final FTE BGBP'!$C27:$BW27)='Final FTE By Prog'!H27</f>
        <v>1</v>
      </c>
      <c r="M27" t="b">
        <f>SUMIF('Final FTE BGBP'!$C$2:$BW$2,'Cross Check'!M$4,'Final FTE BGBP'!$C27:$BW27)='Final FTE By Prog'!I27</f>
        <v>1</v>
      </c>
      <c r="N27" t="b">
        <f>SUMIF('Final FTE BGBP'!$C$2:$BW$2,'Cross Check'!N$4,'Final FTE BGBP'!$C27:$BW27)='Final FTE By Prog'!J27</f>
        <v>1</v>
      </c>
      <c r="O27" t="b">
        <f>SUMIF('Final FTE BGBP'!$C$2:$BW$2,'Cross Check'!O$4,'Final FTE BGBP'!$C27:$BW27)='Final FTE By Prog'!K27</f>
        <v>1</v>
      </c>
      <c r="P27" t="b">
        <f>SUMIF('Final FTE BGBP'!$C$2:$BW$2,'Cross Check'!P$4,'Final FTE BGBP'!$C27:$BW27)='Final FTE By Prog'!L27</f>
        <v>1</v>
      </c>
      <c r="R27" s="4" t="b">
        <f>SUMIF('Final FTE BGBP'!$C$3:$BW$3,'Cross Check'!R$4,'Final FTE BGBP'!$C27:$BW27)='Final FTE By Grade'!C27</f>
        <v>1</v>
      </c>
      <c r="S27" s="4" t="b">
        <f>SUMIF('Final FTE BGBP'!$C$3:$BW$3,'Cross Check'!S$4,'Final FTE BGBP'!$C27:$BW27)='Final FTE By Grade'!D27</f>
        <v>1</v>
      </c>
      <c r="T27" s="4" t="b">
        <f>SUMIF('Final FTE BGBP'!$C$3:$BW$3,'Cross Check'!T$4,'Final FTE BGBP'!$C27:$BW27)='Final FTE By Grade'!E27</f>
        <v>1</v>
      </c>
      <c r="U27" s="4" t="b">
        <f>SUMIF('Final FTE BGBP'!$C$3:$BW$3,'Cross Check'!U$4,'Final FTE BGBP'!$C27:$BW27)='Final FTE By Grade'!F27</f>
        <v>1</v>
      </c>
      <c r="V27" s="4" t="b">
        <f>SUMIF('Final FTE BGBP'!$C$3:$BW$3,'Cross Check'!V$4,'Final FTE BGBP'!$C27:$BW27)='Final FTE By Grade'!G27</f>
        <v>1</v>
      </c>
      <c r="W27" s="4" t="b">
        <f>SUMIF('Final FTE BGBP'!$C$3:$BW$3,'Cross Check'!W$4,'Final FTE BGBP'!$C27:$BW27)='Final FTE By Grade'!H27</f>
        <v>1</v>
      </c>
      <c r="X27" s="4" t="b">
        <f>SUMIF('Final FTE BGBP'!$C$3:$BW$3,'Cross Check'!X$4,'Final FTE BGBP'!$C27:$BW27)='Final FTE By Grade'!I27</f>
        <v>1</v>
      </c>
      <c r="Y27" s="4" t="b">
        <f>SUMIF('Final FTE BGBP'!$C$3:$BW$3,'Cross Check'!Y$4,'Final FTE BGBP'!$C27:$BW27)='Final FTE By Grade'!J27</f>
        <v>1</v>
      </c>
      <c r="Z27" s="4" t="b">
        <f>SUMIF('Final FTE BGBP'!$C$3:$BW$3,'Cross Check'!Z$4,'Final FTE BGBP'!$C27:$BW27)='Final FTE By Grade'!K27</f>
        <v>1</v>
      </c>
      <c r="AA27" s="4" t="b">
        <f>SUMIF('Final FTE BGBP'!$C$3:$BW$3,'Cross Check'!AA$4,'Final FTE BGBP'!$C27:$BW27)='Final FTE By Grade'!L27</f>
        <v>1</v>
      </c>
      <c r="AB27" s="4" t="b">
        <f>SUMIF('Final FTE BGBP'!$C$3:$BW$3,'Cross Check'!AB$4,'Final FTE BGBP'!$C27:$BW27)='Final FTE By Grade'!M27</f>
        <v>1</v>
      </c>
      <c r="AC27" s="4" t="b">
        <f>SUMIF('Final FTE BGBP'!$C$3:$BW$3,'Cross Check'!AC$4,'Final FTE BGBP'!$C27:$BW27)='Final FTE By Grade'!N27</f>
        <v>1</v>
      </c>
      <c r="AD27" s="4" t="b">
        <f>SUMIF('Final FTE BGBP'!$C$3:$BW$3,'Cross Check'!AD$4,'Final FTE BGBP'!$C27:$BW27)='Final FTE By Grade'!O27</f>
        <v>1</v>
      </c>
      <c r="AE27" s="4" t="b">
        <f>SUMIF('Final FTE BGBP'!$C$3:$BW$3,'Cross Check'!AE$4,'Final FTE BGBP'!$C27:$BW27)='Final FTE By Grade'!P27</f>
        <v>1</v>
      </c>
      <c r="AK27" s="44"/>
    </row>
    <row r="28" spans="1:37" ht="15">
      <c r="A28">
        <v>24</v>
      </c>
      <c r="B28" t="s">
        <v>35</v>
      </c>
      <c r="C28" s="1" t="b">
        <f>'Final FTE By Grade'!Q28='Final FTE By Prog'!M28</f>
        <v>1</v>
      </c>
      <c r="D28" s="1" t="b">
        <f>'Final FTE By Prog'!M28='Final FTE BGBP'!BX28</f>
        <v>1</v>
      </c>
      <c r="E28" s="1" t="b">
        <f>'Final FTE By Grade'!Q28='Final FTE BGBP'!BX28</f>
        <v>1</v>
      </c>
      <c r="G28" t="b">
        <f>SUMIF('Final FTE BGBP'!$C$2:$BW$2,'Cross Check'!G$4,'Final FTE BGBP'!$C28:$BW28)='Final FTE By Prog'!C28</f>
        <v>1</v>
      </c>
      <c r="H28" t="b">
        <f>SUMIF('Final FTE BGBP'!$C$2:$BW$2,'Cross Check'!H$4,'Final FTE BGBP'!$C28:$BW28)='Final FTE By Prog'!D28</f>
        <v>1</v>
      </c>
      <c r="I28" t="b">
        <f>SUMIF('Final FTE BGBP'!$C$2:$BW$2,'Cross Check'!I$4,'Final FTE BGBP'!$C28:$BW28)='Final FTE By Prog'!E28</f>
        <v>1</v>
      </c>
      <c r="J28" t="b">
        <f>SUMIF('Final FTE BGBP'!$C$2:$BW$2,'Cross Check'!J$4,'Final FTE BGBP'!$C28:$BW28)='Final FTE By Prog'!F28</f>
        <v>1</v>
      </c>
      <c r="K28" t="b">
        <f>SUMIF('Final FTE BGBP'!$C$2:$BW$2,'Cross Check'!K$4,'Final FTE BGBP'!$C28:$BW28)='Final FTE By Prog'!G28</f>
        <v>1</v>
      </c>
      <c r="L28" t="b">
        <f>SUMIF('Final FTE BGBP'!$C$2:$BW$2,'Cross Check'!L$4,'Final FTE BGBP'!$C28:$BW28)='Final FTE By Prog'!H28</f>
        <v>1</v>
      </c>
      <c r="M28" t="b">
        <f>SUMIF('Final FTE BGBP'!$C$2:$BW$2,'Cross Check'!M$4,'Final FTE BGBP'!$C28:$BW28)='Final FTE By Prog'!I28</f>
        <v>1</v>
      </c>
      <c r="N28" t="b">
        <f>SUMIF('Final FTE BGBP'!$C$2:$BW$2,'Cross Check'!N$4,'Final FTE BGBP'!$C28:$BW28)='Final FTE By Prog'!J28</f>
        <v>1</v>
      </c>
      <c r="O28" t="b">
        <f>SUMIF('Final FTE BGBP'!$C$2:$BW$2,'Cross Check'!O$4,'Final FTE BGBP'!$C28:$BW28)='Final FTE By Prog'!K28</f>
        <v>1</v>
      </c>
      <c r="P28" t="b">
        <f>SUMIF('Final FTE BGBP'!$C$2:$BW$2,'Cross Check'!P$4,'Final FTE BGBP'!$C28:$BW28)='Final FTE By Prog'!L28</f>
        <v>1</v>
      </c>
      <c r="R28" s="4" t="b">
        <f>SUMIF('Final FTE BGBP'!$C$3:$BW$3,'Cross Check'!R$4,'Final FTE BGBP'!$C28:$BW28)='Final FTE By Grade'!C28</f>
        <v>1</v>
      </c>
      <c r="S28" s="4" t="b">
        <f>SUMIF('Final FTE BGBP'!$C$3:$BW$3,'Cross Check'!S$4,'Final FTE BGBP'!$C28:$BW28)='Final FTE By Grade'!D28</f>
        <v>1</v>
      </c>
      <c r="T28" s="4" t="b">
        <f>SUMIF('Final FTE BGBP'!$C$3:$BW$3,'Cross Check'!T$4,'Final FTE BGBP'!$C28:$BW28)='Final FTE By Grade'!E28</f>
        <v>1</v>
      </c>
      <c r="U28" s="4" t="b">
        <f>SUMIF('Final FTE BGBP'!$C$3:$BW$3,'Cross Check'!U$4,'Final FTE BGBP'!$C28:$BW28)='Final FTE By Grade'!F28</f>
        <v>1</v>
      </c>
      <c r="V28" s="4" t="b">
        <f>SUMIF('Final FTE BGBP'!$C$3:$BW$3,'Cross Check'!V$4,'Final FTE BGBP'!$C28:$BW28)='Final FTE By Grade'!G28</f>
        <v>1</v>
      </c>
      <c r="W28" s="4" t="b">
        <f>SUMIF('Final FTE BGBP'!$C$3:$BW$3,'Cross Check'!W$4,'Final FTE BGBP'!$C28:$BW28)='Final FTE By Grade'!H28</f>
        <v>1</v>
      </c>
      <c r="X28" s="4" t="b">
        <f>SUMIF('Final FTE BGBP'!$C$3:$BW$3,'Cross Check'!X$4,'Final FTE BGBP'!$C28:$BW28)='Final FTE By Grade'!I28</f>
        <v>1</v>
      </c>
      <c r="Y28" s="4" t="b">
        <f>SUMIF('Final FTE BGBP'!$C$3:$BW$3,'Cross Check'!Y$4,'Final FTE BGBP'!$C28:$BW28)='Final FTE By Grade'!J28</f>
        <v>1</v>
      </c>
      <c r="Z28" s="4" t="b">
        <f>SUMIF('Final FTE BGBP'!$C$3:$BW$3,'Cross Check'!Z$4,'Final FTE BGBP'!$C28:$BW28)='Final FTE By Grade'!K28</f>
        <v>1</v>
      </c>
      <c r="AA28" s="4" t="b">
        <f>SUMIF('Final FTE BGBP'!$C$3:$BW$3,'Cross Check'!AA$4,'Final FTE BGBP'!$C28:$BW28)='Final FTE By Grade'!L28</f>
        <v>1</v>
      </c>
      <c r="AB28" s="4" t="b">
        <f>SUMIF('Final FTE BGBP'!$C$3:$BW$3,'Cross Check'!AB$4,'Final FTE BGBP'!$C28:$BW28)='Final FTE By Grade'!M28</f>
        <v>1</v>
      </c>
      <c r="AC28" s="4" t="b">
        <f>SUMIF('Final FTE BGBP'!$C$3:$BW$3,'Cross Check'!AC$4,'Final FTE BGBP'!$C28:$BW28)='Final FTE By Grade'!N28</f>
        <v>1</v>
      </c>
      <c r="AD28" s="4" t="b">
        <f>SUMIF('Final FTE BGBP'!$C$3:$BW$3,'Cross Check'!AD$4,'Final FTE BGBP'!$C28:$BW28)='Final FTE By Grade'!O28</f>
        <v>1</v>
      </c>
      <c r="AE28" s="4" t="b">
        <f>SUMIF('Final FTE BGBP'!$C$3:$BW$3,'Cross Check'!AE$4,'Final FTE BGBP'!$C28:$BW28)='Final FTE By Grade'!P28</f>
        <v>1</v>
      </c>
      <c r="AK28" s="44"/>
    </row>
    <row r="29" spans="1:37" ht="15">
      <c r="A29">
        <v>25</v>
      </c>
      <c r="B29" t="s">
        <v>36</v>
      </c>
      <c r="C29" s="1" t="b">
        <f>'Final FTE By Grade'!Q29='Final FTE By Prog'!M29</f>
        <v>1</v>
      </c>
      <c r="D29" s="1" t="b">
        <f>'Final FTE By Prog'!M29='Final FTE BGBP'!BX29</f>
        <v>1</v>
      </c>
      <c r="E29" s="1" t="b">
        <f>'Final FTE By Grade'!Q29='Final FTE BGBP'!BX29</f>
        <v>1</v>
      </c>
      <c r="G29" t="b">
        <f>SUMIF('Final FTE BGBP'!$C$2:$BW$2,'Cross Check'!G$4,'Final FTE BGBP'!$C29:$BW29)='Final FTE By Prog'!C29</f>
        <v>1</v>
      </c>
      <c r="H29" t="b">
        <f>SUMIF('Final FTE BGBP'!$C$2:$BW$2,'Cross Check'!H$4,'Final FTE BGBP'!$C29:$BW29)='Final FTE By Prog'!D29</f>
        <v>1</v>
      </c>
      <c r="I29" t="b">
        <f>SUMIF('Final FTE BGBP'!$C$2:$BW$2,'Cross Check'!I$4,'Final FTE BGBP'!$C29:$BW29)='Final FTE By Prog'!E29</f>
        <v>1</v>
      </c>
      <c r="J29" t="b">
        <f>SUMIF('Final FTE BGBP'!$C$2:$BW$2,'Cross Check'!J$4,'Final FTE BGBP'!$C29:$BW29)='Final FTE By Prog'!F29</f>
        <v>1</v>
      </c>
      <c r="K29" t="b">
        <f>SUMIF('Final FTE BGBP'!$C$2:$BW$2,'Cross Check'!K$4,'Final FTE BGBP'!$C29:$BW29)='Final FTE By Prog'!G29</f>
        <v>1</v>
      </c>
      <c r="L29" t="b">
        <f>SUMIF('Final FTE BGBP'!$C$2:$BW$2,'Cross Check'!L$4,'Final FTE BGBP'!$C29:$BW29)='Final FTE By Prog'!H29</f>
        <v>1</v>
      </c>
      <c r="M29" t="b">
        <f>SUMIF('Final FTE BGBP'!$C$2:$BW$2,'Cross Check'!M$4,'Final FTE BGBP'!$C29:$BW29)='Final FTE By Prog'!I29</f>
        <v>1</v>
      </c>
      <c r="N29" t="b">
        <f>SUMIF('Final FTE BGBP'!$C$2:$BW$2,'Cross Check'!N$4,'Final FTE BGBP'!$C29:$BW29)='Final FTE By Prog'!J29</f>
        <v>1</v>
      </c>
      <c r="O29" t="b">
        <f>SUMIF('Final FTE BGBP'!$C$2:$BW$2,'Cross Check'!O$4,'Final FTE BGBP'!$C29:$BW29)='Final FTE By Prog'!K29</f>
        <v>1</v>
      </c>
      <c r="P29" t="b">
        <f>SUMIF('Final FTE BGBP'!$C$2:$BW$2,'Cross Check'!P$4,'Final FTE BGBP'!$C29:$BW29)='Final FTE By Prog'!L29</f>
        <v>1</v>
      </c>
      <c r="R29" s="4" t="b">
        <f>SUMIF('Final FTE BGBP'!$C$3:$BW$3,'Cross Check'!R$4,'Final FTE BGBP'!$C29:$BW29)='Final FTE By Grade'!C29</f>
        <v>1</v>
      </c>
      <c r="S29" s="4" t="b">
        <f>SUMIF('Final FTE BGBP'!$C$3:$BW$3,'Cross Check'!S$4,'Final FTE BGBP'!$C29:$BW29)='Final FTE By Grade'!D29</f>
        <v>1</v>
      </c>
      <c r="T29" s="4" t="b">
        <f>SUMIF('Final FTE BGBP'!$C$3:$BW$3,'Cross Check'!T$4,'Final FTE BGBP'!$C29:$BW29)='Final FTE By Grade'!E29</f>
        <v>1</v>
      </c>
      <c r="U29" s="4" t="b">
        <f>SUMIF('Final FTE BGBP'!$C$3:$BW$3,'Cross Check'!U$4,'Final FTE BGBP'!$C29:$BW29)='Final FTE By Grade'!F29</f>
        <v>1</v>
      </c>
      <c r="V29" s="4" t="b">
        <f>SUMIF('Final FTE BGBP'!$C$3:$BW$3,'Cross Check'!V$4,'Final FTE BGBP'!$C29:$BW29)='Final FTE By Grade'!G29</f>
        <v>1</v>
      </c>
      <c r="W29" s="4" t="b">
        <f>SUMIF('Final FTE BGBP'!$C$3:$BW$3,'Cross Check'!W$4,'Final FTE BGBP'!$C29:$BW29)='Final FTE By Grade'!H29</f>
        <v>1</v>
      </c>
      <c r="X29" s="4" t="b">
        <f>SUMIF('Final FTE BGBP'!$C$3:$BW$3,'Cross Check'!X$4,'Final FTE BGBP'!$C29:$BW29)='Final FTE By Grade'!I29</f>
        <v>1</v>
      </c>
      <c r="Y29" s="4" t="b">
        <f>SUMIF('Final FTE BGBP'!$C$3:$BW$3,'Cross Check'!Y$4,'Final FTE BGBP'!$C29:$BW29)='Final FTE By Grade'!J29</f>
        <v>1</v>
      </c>
      <c r="Z29" s="4" t="b">
        <f>SUMIF('Final FTE BGBP'!$C$3:$BW$3,'Cross Check'!Z$4,'Final FTE BGBP'!$C29:$BW29)='Final FTE By Grade'!K29</f>
        <v>1</v>
      </c>
      <c r="AA29" s="4" t="b">
        <f>SUMIF('Final FTE BGBP'!$C$3:$BW$3,'Cross Check'!AA$4,'Final FTE BGBP'!$C29:$BW29)='Final FTE By Grade'!L29</f>
        <v>1</v>
      </c>
      <c r="AB29" s="4" t="b">
        <f>SUMIF('Final FTE BGBP'!$C$3:$BW$3,'Cross Check'!AB$4,'Final FTE BGBP'!$C29:$BW29)='Final FTE By Grade'!M29</f>
        <v>1</v>
      </c>
      <c r="AC29" s="4" t="b">
        <f>SUMIF('Final FTE BGBP'!$C$3:$BW$3,'Cross Check'!AC$4,'Final FTE BGBP'!$C29:$BW29)='Final FTE By Grade'!N29</f>
        <v>1</v>
      </c>
      <c r="AD29" s="4" t="b">
        <f>SUMIF('Final FTE BGBP'!$C$3:$BW$3,'Cross Check'!AD$4,'Final FTE BGBP'!$C29:$BW29)='Final FTE By Grade'!O29</f>
        <v>1</v>
      </c>
      <c r="AE29" s="4" t="b">
        <f>SUMIF('Final FTE BGBP'!$C$3:$BW$3,'Cross Check'!AE$4,'Final FTE BGBP'!$C29:$BW29)='Final FTE By Grade'!P29</f>
        <v>1</v>
      </c>
      <c r="AK29" s="44"/>
    </row>
    <row r="30" spans="1:37" ht="15">
      <c r="A30">
        <v>26</v>
      </c>
      <c r="B30" t="s">
        <v>37</v>
      </c>
      <c r="C30" s="1" t="b">
        <f>'Final FTE By Grade'!Q30='Final FTE By Prog'!M30</f>
        <v>1</v>
      </c>
      <c r="D30" s="1" t="b">
        <f>'Final FTE By Prog'!M30='Final FTE BGBP'!BX30</f>
        <v>1</v>
      </c>
      <c r="E30" s="1" t="b">
        <f>'Final FTE By Grade'!Q30='Final FTE BGBP'!BX30</f>
        <v>1</v>
      </c>
      <c r="G30" t="b">
        <f>SUMIF('Final FTE BGBP'!$C$2:$BW$2,'Cross Check'!G$4,'Final FTE BGBP'!$C30:$BW30)='Final FTE By Prog'!C30</f>
        <v>1</v>
      </c>
      <c r="H30" t="b">
        <f>SUMIF('Final FTE BGBP'!$C$2:$BW$2,'Cross Check'!H$4,'Final FTE BGBP'!$C30:$BW30)='Final FTE By Prog'!D30</f>
        <v>1</v>
      </c>
      <c r="I30" t="b">
        <f>SUMIF('Final FTE BGBP'!$C$2:$BW$2,'Cross Check'!I$4,'Final FTE BGBP'!$C30:$BW30)='Final FTE By Prog'!E30</f>
        <v>1</v>
      </c>
      <c r="J30" t="b">
        <f>SUMIF('Final FTE BGBP'!$C$2:$BW$2,'Cross Check'!J$4,'Final FTE BGBP'!$C30:$BW30)='Final FTE By Prog'!F30</f>
        <v>1</v>
      </c>
      <c r="K30" t="b">
        <f>SUMIF('Final FTE BGBP'!$C$2:$BW$2,'Cross Check'!K$4,'Final FTE BGBP'!$C30:$BW30)='Final FTE By Prog'!G30</f>
        <v>1</v>
      </c>
      <c r="L30" t="b">
        <f>SUMIF('Final FTE BGBP'!$C$2:$BW$2,'Cross Check'!L$4,'Final FTE BGBP'!$C30:$BW30)='Final FTE By Prog'!H30</f>
        <v>1</v>
      </c>
      <c r="M30" t="b">
        <f>SUMIF('Final FTE BGBP'!$C$2:$BW$2,'Cross Check'!M$4,'Final FTE BGBP'!$C30:$BW30)='Final FTE By Prog'!I30</f>
        <v>1</v>
      </c>
      <c r="N30" t="b">
        <f>SUMIF('Final FTE BGBP'!$C$2:$BW$2,'Cross Check'!N$4,'Final FTE BGBP'!$C30:$BW30)='Final FTE By Prog'!J30</f>
        <v>1</v>
      </c>
      <c r="O30" t="b">
        <f>SUMIF('Final FTE BGBP'!$C$2:$BW$2,'Cross Check'!O$4,'Final FTE BGBP'!$C30:$BW30)='Final FTE By Prog'!K30</f>
        <v>1</v>
      </c>
      <c r="P30" t="b">
        <f>SUMIF('Final FTE BGBP'!$C$2:$BW$2,'Cross Check'!P$4,'Final FTE BGBP'!$C30:$BW30)='Final FTE By Prog'!L30</f>
        <v>1</v>
      </c>
      <c r="R30" s="4" t="b">
        <f>SUMIF('Final FTE BGBP'!$C$3:$BW$3,'Cross Check'!R$4,'Final FTE BGBP'!$C30:$BW30)='Final FTE By Grade'!C30</f>
        <v>1</v>
      </c>
      <c r="S30" s="4" t="b">
        <f>SUMIF('Final FTE BGBP'!$C$3:$BW$3,'Cross Check'!S$4,'Final FTE BGBP'!$C30:$BW30)='Final FTE By Grade'!D30</f>
        <v>1</v>
      </c>
      <c r="T30" s="4" t="b">
        <f>SUMIF('Final FTE BGBP'!$C$3:$BW$3,'Cross Check'!T$4,'Final FTE BGBP'!$C30:$BW30)='Final FTE By Grade'!E30</f>
        <v>1</v>
      </c>
      <c r="U30" s="4" t="b">
        <f>SUMIF('Final FTE BGBP'!$C$3:$BW$3,'Cross Check'!U$4,'Final FTE BGBP'!$C30:$BW30)='Final FTE By Grade'!F30</f>
        <v>1</v>
      </c>
      <c r="V30" s="4" t="b">
        <f>SUMIF('Final FTE BGBP'!$C$3:$BW$3,'Cross Check'!V$4,'Final FTE BGBP'!$C30:$BW30)='Final FTE By Grade'!G30</f>
        <v>1</v>
      </c>
      <c r="W30" s="4" t="b">
        <f>SUMIF('Final FTE BGBP'!$C$3:$BW$3,'Cross Check'!W$4,'Final FTE BGBP'!$C30:$BW30)='Final FTE By Grade'!H30</f>
        <v>1</v>
      </c>
      <c r="X30" s="4" t="b">
        <f>SUMIF('Final FTE BGBP'!$C$3:$BW$3,'Cross Check'!X$4,'Final FTE BGBP'!$C30:$BW30)='Final FTE By Grade'!I30</f>
        <v>1</v>
      </c>
      <c r="Y30" s="4" t="b">
        <f>SUMIF('Final FTE BGBP'!$C$3:$BW$3,'Cross Check'!Y$4,'Final FTE BGBP'!$C30:$BW30)='Final FTE By Grade'!J30</f>
        <v>1</v>
      </c>
      <c r="Z30" s="4" t="b">
        <f>SUMIF('Final FTE BGBP'!$C$3:$BW$3,'Cross Check'!Z$4,'Final FTE BGBP'!$C30:$BW30)='Final FTE By Grade'!K30</f>
        <v>1</v>
      </c>
      <c r="AA30" s="4" t="b">
        <f>SUMIF('Final FTE BGBP'!$C$3:$BW$3,'Cross Check'!AA$4,'Final FTE BGBP'!$C30:$BW30)='Final FTE By Grade'!L30</f>
        <v>1</v>
      </c>
      <c r="AB30" s="4" t="b">
        <f>SUMIF('Final FTE BGBP'!$C$3:$BW$3,'Cross Check'!AB$4,'Final FTE BGBP'!$C30:$BW30)='Final FTE By Grade'!M30</f>
        <v>1</v>
      </c>
      <c r="AC30" s="4" t="b">
        <f>SUMIF('Final FTE BGBP'!$C$3:$BW$3,'Cross Check'!AC$4,'Final FTE BGBP'!$C30:$BW30)='Final FTE By Grade'!N30</f>
        <v>1</v>
      </c>
      <c r="AD30" s="4" t="b">
        <f>SUMIF('Final FTE BGBP'!$C$3:$BW$3,'Cross Check'!AD$4,'Final FTE BGBP'!$C30:$BW30)='Final FTE By Grade'!O30</f>
        <v>1</v>
      </c>
      <c r="AE30" s="4" t="b">
        <f>SUMIF('Final FTE BGBP'!$C$3:$BW$3,'Cross Check'!AE$4,'Final FTE BGBP'!$C30:$BW30)='Final FTE By Grade'!P30</f>
        <v>1</v>
      </c>
      <c r="AK30" s="44"/>
    </row>
    <row r="31" spans="1:37" ht="15">
      <c r="A31">
        <v>27</v>
      </c>
      <c r="B31" t="s">
        <v>38</v>
      </c>
      <c r="C31" s="1" t="b">
        <f>'Final FTE By Grade'!Q31='Final FTE By Prog'!M31</f>
        <v>1</v>
      </c>
      <c r="D31" s="1" t="b">
        <f>'Final FTE By Prog'!M31='Final FTE BGBP'!BX31</f>
        <v>1</v>
      </c>
      <c r="E31" s="1" t="b">
        <f>'Final FTE By Grade'!Q31='Final FTE BGBP'!BX31</f>
        <v>1</v>
      </c>
      <c r="G31" t="b">
        <f>SUMIF('Final FTE BGBP'!$C$2:$BW$2,'Cross Check'!G$4,'Final FTE BGBP'!$C31:$BW31)='Final FTE By Prog'!C31</f>
        <v>1</v>
      </c>
      <c r="H31" t="b">
        <f>SUMIF('Final FTE BGBP'!$C$2:$BW$2,'Cross Check'!H$4,'Final FTE BGBP'!$C31:$BW31)='Final FTE By Prog'!D31</f>
        <v>1</v>
      </c>
      <c r="I31" t="b">
        <f>SUMIF('Final FTE BGBP'!$C$2:$BW$2,'Cross Check'!I$4,'Final FTE BGBP'!$C31:$BW31)='Final FTE By Prog'!E31</f>
        <v>1</v>
      </c>
      <c r="J31" t="b">
        <f>SUMIF('Final FTE BGBP'!$C$2:$BW$2,'Cross Check'!J$4,'Final FTE BGBP'!$C31:$BW31)='Final FTE By Prog'!F31</f>
        <v>1</v>
      </c>
      <c r="K31" t="b">
        <f>SUMIF('Final FTE BGBP'!$C$2:$BW$2,'Cross Check'!K$4,'Final FTE BGBP'!$C31:$BW31)='Final FTE By Prog'!G31</f>
        <v>1</v>
      </c>
      <c r="L31" t="b">
        <f>SUMIF('Final FTE BGBP'!$C$2:$BW$2,'Cross Check'!L$4,'Final FTE BGBP'!$C31:$BW31)='Final FTE By Prog'!H31</f>
        <v>1</v>
      </c>
      <c r="M31" t="b">
        <f>SUMIF('Final FTE BGBP'!$C$2:$BW$2,'Cross Check'!M$4,'Final FTE BGBP'!$C31:$BW31)='Final FTE By Prog'!I31</f>
        <v>1</v>
      </c>
      <c r="N31" t="b">
        <f>SUMIF('Final FTE BGBP'!$C$2:$BW$2,'Cross Check'!N$4,'Final FTE BGBP'!$C31:$BW31)='Final FTE By Prog'!J31</f>
        <v>1</v>
      </c>
      <c r="O31" t="b">
        <f>SUMIF('Final FTE BGBP'!$C$2:$BW$2,'Cross Check'!O$4,'Final FTE BGBP'!$C31:$BW31)='Final FTE By Prog'!K31</f>
        <v>1</v>
      </c>
      <c r="P31" t="b">
        <f>SUMIF('Final FTE BGBP'!$C$2:$BW$2,'Cross Check'!P$4,'Final FTE BGBP'!$C31:$BW31)='Final FTE By Prog'!L31</f>
        <v>1</v>
      </c>
      <c r="R31" s="4" t="b">
        <f>SUMIF('Final FTE BGBP'!$C$3:$BW$3,'Cross Check'!R$4,'Final FTE BGBP'!$C31:$BW31)='Final FTE By Grade'!C31</f>
        <v>1</v>
      </c>
      <c r="S31" s="4" t="b">
        <f>SUMIF('Final FTE BGBP'!$C$3:$BW$3,'Cross Check'!S$4,'Final FTE BGBP'!$C31:$BW31)='Final FTE By Grade'!D31</f>
        <v>1</v>
      </c>
      <c r="T31" s="4" t="b">
        <f>SUMIF('Final FTE BGBP'!$C$3:$BW$3,'Cross Check'!T$4,'Final FTE BGBP'!$C31:$BW31)='Final FTE By Grade'!E31</f>
        <v>1</v>
      </c>
      <c r="U31" s="4" t="b">
        <f>SUMIF('Final FTE BGBP'!$C$3:$BW$3,'Cross Check'!U$4,'Final FTE BGBP'!$C31:$BW31)='Final FTE By Grade'!F31</f>
        <v>1</v>
      </c>
      <c r="V31" s="4" t="b">
        <f>SUMIF('Final FTE BGBP'!$C$3:$BW$3,'Cross Check'!V$4,'Final FTE BGBP'!$C31:$BW31)='Final FTE By Grade'!G31</f>
        <v>1</v>
      </c>
      <c r="W31" s="4" t="b">
        <f>SUMIF('Final FTE BGBP'!$C$3:$BW$3,'Cross Check'!W$4,'Final FTE BGBP'!$C31:$BW31)='Final FTE By Grade'!H31</f>
        <v>1</v>
      </c>
      <c r="X31" s="4" t="b">
        <f>SUMIF('Final FTE BGBP'!$C$3:$BW$3,'Cross Check'!X$4,'Final FTE BGBP'!$C31:$BW31)='Final FTE By Grade'!I31</f>
        <v>1</v>
      </c>
      <c r="Y31" s="4" t="b">
        <f>SUMIF('Final FTE BGBP'!$C$3:$BW$3,'Cross Check'!Y$4,'Final FTE BGBP'!$C31:$BW31)='Final FTE By Grade'!J31</f>
        <v>1</v>
      </c>
      <c r="Z31" s="4" t="b">
        <f>SUMIF('Final FTE BGBP'!$C$3:$BW$3,'Cross Check'!Z$4,'Final FTE BGBP'!$C31:$BW31)='Final FTE By Grade'!K31</f>
        <v>1</v>
      </c>
      <c r="AA31" s="4" t="b">
        <f>SUMIF('Final FTE BGBP'!$C$3:$BW$3,'Cross Check'!AA$4,'Final FTE BGBP'!$C31:$BW31)='Final FTE By Grade'!L31</f>
        <v>1</v>
      </c>
      <c r="AB31" s="4" t="b">
        <f>SUMIF('Final FTE BGBP'!$C$3:$BW$3,'Cross Check'!AB$4,'Final FTE BGBP'!$C31:$BW31)='Final FTE By Grade'!M31</f>
        <v>1</v>
      </c>
      <c r="AC31" s="4" t="b">
        <f>SUMIF('Final FTE BGBP'!$C$3:$BW$3,'Cross Check'!AC$4,'Final FTE BGBP'!$C31:$BW31)='Final FTE By Grade'!N31</f>
        <v>1</v>
      </c>
      <c r="AD31" s="4" t="b">
        <f>SUMIF('Final FTE BGBP'!$C$3:$BW$3,'Cross Check'!AD$4,'Final FTE BGBP'!$C31:$BW31)='Final FTE By Grade'!O31</f>
        <v>1</v>
      </c>
      <c r="AE31" s="4" t="b">
        <f>SUMIF('Final FTE BGBP'!$C$3:$BW$3,'Cross Check'!AE$4,'Final FTE BGBP'!$C31:$BW31)='Final FTE By Grade'!P31</f>
        <v>1</v>
      </c>
      <c r="AK31" s="44"/>
    </row>
    <row r="32" spans="1:37" ht="15">
      <c r="A32">
        <v>28</v>
      </c>
      <c r="B32" t="s">
        <v>39</v>
      </c>
      <c r="C32" s="1" t="b">
        <f>'Final FTE By Grade'!Q32='Final FTE By Prog'!M32</f>
        <v>1</v>
      </c>
      <c r="D32" s="1" t="b">
        <f>'Final FTE By Prog'!M32='Final FTE BGBP'!BX32</f>
        <v>1</v>
      </c>
      <c r="E32" s="1" t="b">
        <f>'Final FTE By Grade'!Q32='Final FTE BGBP'!BX32</f>
        <v>1</v>
      </c>
      <c r="G32" t="b">
        <f>SUMIF('Final FTE BGBP'!$C$2:$BW$2,'Cross Check'!G$4,'Final FTE BGBP'!$C32:$BW32)='Final FTE By Prog'!C32</f>
        <v>1</v>
      </c>
      <c r="H32" t="b">
        <f>SUMIF('Final FTE BGBP'!$C$2:$BW$2,'Cross Check'!H$4,'Final FTE BGBP'!$C32:$BW32)='Final FTE By Prog'!D32</f>
        <v>1</v>
      </c>
      <c r="I32" t="b">
        <f>SUMIF('Final FTE BGBP'!$C$2:$BW$2,'Cross Check'!I$4,'Final FTE BGBP'!$C32:$BW32)='Final FTE By Prog'!E32</f>
        <v>1</v>
      </c>
      <c r="J32" t="b">
        <f>SUMIF('Final FTE BGBP'!$C$2:$BW$2,'Cross Check'!J$4,'Final FTE BGBP'!$C32:$BW32)='Final FTE By Prog'!F32</f>
        <v>1</v>
      </c>
      <c r="K32" t="b">
        <f>SUMIF('Final FTE BGBP'!$C$2:$BW$2,'Cross Check'!K$4,'Final FTE BGBP'!$C32:$BW32)='Final FTE By Prog'!G32</f>
        <v>1</v>
      </c>
      <c r="L32" t="b">
        <f>SUMIF('Final FTE BGBP'!$C$2:$BW$2,'Cross Check'!L$4,'Final FTE BGBP'!$C32:$BW32)='Final FTE By Prog'!H32</f>
        <v>1</v>
      </c>
      <c r="M32" t="b">
        <f>SUMIF('Final FTE BGBP'!$C$2:$BW$2,'Cross Check'!M$4,'Final FTE BGBP'!$C32:$BW32)='Final FTE By Prog'!I32</f>
        <v>1</v>
      </c>
      <c r="N32" t="b">
        <f>SUMIF('Final FTE BGBP'!$C$2:$BW$2,'Cross Check'!N$4,'Final FTE BGBP'!$C32:$BW32)='Final FTE By Prog'!J32</f>
        <v>1</v>
      </c>
      <c r="O32" t="b">
        <f>SUMIF('Final FTE BGBP'!$C$2:$BW$2,'Cross Check'!O$4,'Final FTE BGBP'!$C32:$BW32)='Final FTE By Prog'!K32</f>
        <v>1</v>
      </c>
      <c r="P32" t="b">
        <f>SUMIF('Final FTE BGBP'!$C$2:$BW$2,'Cross Check'!P$4,'Final FTE BGBP'!$C32:$BW32)='Final FTE By Prog'!L32</f>
        <v>1</v>
      </c>
      <c r="R32" s="4" t="b">
        <f>SUMIF('Final FTE BGBP'!$C$3:$BW$3,'Cross Check'!R$4,'Final FTE BGBP'!$C32:$BW32)='Final FTE By Grade'!C32</f>
        <v>1</v>
      </c>
      <c r="S32" s="4" t="b">
        <f>SUMIF('Final FTE BGBP'!$C$3:$BW$3,'Cross Check'!S$4,'Final FTE BGBP'!$C32:$BW32)='Final FTE By Grade'!D32</f>
        <v>1</v>
      </c>
      <c r="T32" s="4" t="b">
        <f>SUMIF('Final FTE BGBP'!$C$3:$BW$3,'Cross Check'!T$4,'Final FTE BGBP'!$C32:$BW32)='Final FTE By Grade'!E32</f>
        <v>1</v>
      </c>
      <c r="U32" s="4" t="b">
        <f>SUMIF('Final FTE BGBP'!$C$3:$BW$3,'Cross Check'!U$4,'Final FTE BGBP'!$C32:$BW32)='Final FTE By Grade'!F32</f>
        <v>1</v>
      </c>
      <c r="V32" s="4" t="b">
        <f>SUMIF('Final FTE BGBP'!$C$3:$BW$3,'Cross Check'!V$4,'Final FTE BGBP'!$C32:$BW32)='Final FTE By Grade'!G32</f>
        <v>1</v>
      </c>
      <c r="W32" s="4" t="b">
        <f>SUMIF('Final FTE BGBP'!$C$3:$BW$3,'Cross Check'!W$4,'Final FTE BGBP'!$C32:$BW32)='Final FTE By Grade'!H32</f>
        <v>1</v>
      </c>
      <c r="X32" s="4" t="b">
        <f>SUMIF('Final FTE BGBP'!$C$3:$BW$3,'Cross Check'!X$4,'Final FTE BGBP'!$C32:$BW32)='Final FTE By Grade'!I32</f>
        <v>1</v>
      </c>
      <c r="Y32" s="4" t="b">
        <f>SUMIF('Final FTE BGBP'!$C$3:$BW$3,'Cross Check'!Y$4,'Final FTE BGBP'!$C32:$BW32)='Final FTE By Grade'!J32</f>
        <v>1</v>
      </c>
      <c r="Z32" s="4" t="b">
        <f>SUMIF('Final FTE BGBP'!$C$3:$BW$3,'Cross Check'!Z$4,'Final FTE BGBP'!$C32:$BW32)='Final FTE By Grade'!K32</f>
        <v>1</v>
      </c>
      <c r="AA32" s="4" t="b">
        <f>SUMIF('Final FTE BGBP'!$C$3:$BW$3,'Cross Check'!AA$4,'Final FTE BGBP'!$C32:$BW32)='Final FTE By Grade'!L32</f>
        <v>1</v>
      </c>
      <c r="AB32" s="4" t="b">
        <f>SUMIF('Final FTE BGBP'!$C$3:$BW$3,'Cross Check'!AB$4,'Final FTE BGBP'!$C32:$BW32)='Final FTE By Grade'!M32</f>
        <v>1</v>
      </c>
      <c r="AC32" s="4" t="b">
        <f>SUMIF('Final FTE BGBP'!$C$3:$BW$3,'Cross Check'!AC$4,'Final FTE BGBP'!$C32:$BW32)='Final FTE By Grade'!N32</f>
        <v>1</v>
      </c>
      <c r="AD32" s="4" t="b">
        <f>SUMIF('Final FTE BGBP'!$C$3:$BW$3,'Cross Check'!AD$4,'Final FTE BGBP'!$C32:$BW32)='Final FTE By Grade'!O32</f>
        <v>1</v>
      </c>
      <c r="AE32" s="4" t="b">
        <f>SUMIF('Final FTE BGBP'!$C$3:$BW$3,'Cross Check'!AE$4,'Final FTE BGBP'!$C32:$BW32)='Final FTE By Grade'!P32</f>
        <v>1</v>
      </c>
      <c r="AK32" s="44"/>
    </row>
    <row r="33" spans="1:37" ht="15">
      <c r="A33">
        <v>29</v>
      </c>
      <c r="B33" t="s">
        <v>40</v>
      </c>
      <c r="C33" s="1" t="b">
        <f>'Final FTE By Grade'!Q33='Final FTE By Prog'!M33</f>
        <v>1</v>
      </c>
      <c r="D33" s="1" t="b">
        <f>'Final FTE By Prog'!M33='Final FTE BGBP'!BX33</f>
        <v>1</v>
      </c>
      <c r="E33" s="1" t="b">
        <f>'Final FTE By Grade'!Q33='Final FTE BGBP'!BX33</f>
        <v>1</v>
      </c>
      <c r="G33" t="b">
        <f>SUMIF('Final FTE BGBP'!$C$2:$BW$2,'Cross Check'!G$4,'Final FTE BGBP'!$C33:$BW33)='Final FTE By Prog'!C33</f>
        <v>1</v>
      </c>
      <c r="H33" t="b">
        <f>SUMIF('Final FTE BGBP'!$C$2:$BW$2,'Cross Check'!H$4,'Final FTE BGBP'!$C33:$BW33)='Final FTE By Prog'!D33</f>
        <v>1</v>
      </c>
      <c r="I33" t="b">
        <f>SUMIF('Final FTE BGBP'!$C$2:$BW$2,'Cross Check'!I$4,'Final FTE BGBP'!$C33:$BW33)='Final FTE By Prog'!E33</f>
        <v>1</v>
      </c>
      <c r="J33" t="b">
        <f>SUMIF('Final FTE BGBP'!$C$2:$BW$2,'Cross Check'!J$4,'Final FTE BGBP'!$C33:$BW33)='Final FTE By Prog'!F33</f>
        <v>1</v>
      </c>
      <c r="K33" t="b">
        <f>SUMIF('Final FTE BGBP'!$C$2:$BW$2,'Cross Check'!K$4,'Final FTE BGBP'!$C33:$BW33)='Final FTE By Prog'!G33</f>
        <v>1</v>
      </c>
      <c r="L33" t="b">
        <f>SUMIF('Final FTE BGBP'!$C$2:$BW$2,'Cross Check'!L$4,'Final FTE BGBP'!$C33:$BW33)='Final FTE By Prog'!H33</f>
        <v>1</v>
      </c>
      <c r="M33" t="b">
        <f>SUMIF('Final FTE BGBP'!$C$2:$BW$2,'Cross Check'!M$4,'Final FTE BGBP'!$C33:$BW33)='Final FTE By Prog'!I33</f>
        <v>1</v>
      </c>
      <c r="N33" t="b">
        <f>SUMIF('Final FTE BGBP'!$C$2:$BW$2,'Cross Check'!N$4,'Final FTE BGBP'!$C33:$BW33)='Final FTE By Prog'!J33</f>
        <v>1</v>
      </c>
      <c r="O33" t="b">
        <f>SUMIF('Final FTE BGBP'!$C$2:$BW$2,'Cross Check'!O$4,'Final FTE BGBP'!$C33:$BW33)='Final FTE By Prog'!K33</f>
        <v>1</v>
      </c>
      <c r="P33" t="b">
        <f>SUMIF('Final FTE BGBP'!$C$2:$BW$2,'Cross Check'!P$4,'Final FTE BGBP'!$C33:$BW33)='Final FTE By Prog'!L33</f>
        <v>1</v>
      </c>
      <c r="R33" s="4" t="b">
        <f>SUMIF('Final FTE BGBP'!$C$3:$BW$3,'Cross Check'!R$4,'Final FTE BGBP'!$C33:$BW33)='Final FTE By Grade'!C33</f>
        <v>1</v>
      </c>
      <c r="S33" s="4" t="b">
        <f>SUMIF('Final FTE BGBP'!$C$3:$BW$3,'Cross Check'!S$4,'Final FTE BGBP'!$C33:$BW33)='Final FTE By Grade'!D33</f>
        <v>1</v>
      </c>
      <c r="T33" s="4" t="b">
        <f>SUMIF('Final FTE BGBP'!$C$3:$BW$3,'Cross Check'!T$4,'Final FTE BGBP'!$C33:$BW33)='Final FTE By Grade'!E33</f>
        <v>1</v>
      </c>
      <c r="U33" s="4" t="b">
        <f>SUMIF('Final FTE BGBP'!$C$3:$BW$3,'Cross Check'!U$4,'Final FTE BGBP'!$C33:$BW33)='Final FTE By Grade'!F33</f>
        <v>1</v>
      </c>
      <c r="V33" s="4" t="b">
        <f>SUMIF('Final FTE BGBP'!$C$3:$BW$3,'Cross Check'!V$4,'Final FTE BGBP'!$C33:$BW33)='Final FTE By Grade'!G33</f>
        <v>1</v>
      </c>
      <c r="W33" s="4" t="b">
        <f>SUMIF('Final FTE BGBP'!$C$3:$BW$3,'Cross Check'!W$4,'Final FTE BGBP'!$C33:$BW33)='Final FTE By Grade'!H33</f>
        <v>1</v>
      </c>
      <c r="X33" s="4" t="b">
        <f>SUMIF('Final FTE BGBP'!$C$3:$BW$3,'Cross Check'!X$4,'Final FTE BGBP'!$C33:$BW33)='Final FTE By Grade'!I33</f>
        <v>1</v>
      </c>
      <c r="Y33" s="4" t="b">
        <f>SUMIF('Final FTE BGBP'!$C$3:$BW$3,'Cross Check'!Y$4,'Final FTE BGBP'!$C33:$BW33)='Final FTE By Grade'!J33</f>
        <v>1</v>
      </c>
      <c r="Z33" s="4" t="b">
        <f>SUMIF('Final FTE BGBP'!$C$3:$BW$3,'Cross Check'!Z$4,'Final FTE BGBP'!$C33:$BW33)='Final FTE By Grade'!K33</f>
        <v>1</v>
      </c>
      <c r="AA33" s="4" t="b">
        <f>SUMIF('Final FTE BGBP'!$C$3:$BW$3,'Cross Check'!AA$4,'Final FTE BGBP'!$C33:$BW33)='Final FTE By Grade'!L33</f>
        <v>1</v>
      </c>
      <c r="AB33" s="4" t="b">
        <f>SUMIF('Final FTE BGBP'!$C$3:$BW$3,'Cross Check'!AB$4,'Final FTE BGBP'!$C33:$BW33)='Final FTE By Grade'!M33</f>
        <v>1</v>
      </c>
      <c r="AC33" s="4" t="b">
        <f>SUMIF('Final FTE BGBP'!$C$3:$BW$3,'Cross Check'!AC$4,'Final FTE BGBP'!$C33:$BW33)='Final FTE By Grade'!N33</f>
        <v>1</v>
      </c>
      <c r="AD33" s="4" t="b">
        <f>SUMIF('Final FTE BGBP'!$C$3:$BW$3,'Cross Check'!AD$4,'Final FTE BGBP'!$C33:$BW33)='Final FTE By Grade'!O33</f>
        <v>1</v>
      </c>
      <c r="AE33" s="4" t="b">
        <f>SUMIF('Final FTE BGBP'!$C$3:$BW$3,'Cross Check'!AE$4,'Final FTE BGBP'!$C33:$BW33)='Final FTE By Grade'!P33</f>
        <v>1</v>
      </c>
      <c r="AK33" s="44"/>
    </row>
    <row r="34" spans="1:37" ht="15">
      <c r="A34" s="3">
        <v>30</v>
      </c>
      <c r="B34" s="3" t="s">
        <v>41</v>
      </c>
      <c r="C34" s="1" t="b">
        <f>'Final FTE By Grade'!Q34='Final FTE By Prog'!M34</f>
        <v>1</v>
      </c>
      <c r="D34" s="1" t="b">
        <f>'Final FTE By Prog'!M34='Final FTE BGBP'!BX34</f>
        <v>1</v>
      </c>
      <c r="E34" s="1" t="b">
        <f>'Final FTE By Grade'!Q34='Final FTE BGBP'!BX34</f>
        <v>1</v>
      </c>
      <c r="G34" t="b">
        <f>SUMIF('Final FTE BGBP'!$C$2:$BW$2,'Cross Check'!G$4,'Final FTE BGBP'!$C34:$BW34)='Final FTE By Prog'!C34</f>
        <v>1</v>
      </c>
      <c r="H34" t="b">
        <f>SUMIF('Final FTE BGBP'!$C$2:$BW$2,'Cross Check'!H$4,'Final FTE BGBP'!$C34:$BW34)='Final FTE By Prog'!D34</f>
        <v>1</v>
      </c>
      <c r="I34" t="b">
        <f>SUMIF('Final FTE BGBP'!$C$2:$BW$2,'Cross Check'!I$4,'Final FTE BGBP'!$C34:$BW34)='Final FTE By Prog'!E34</f>
        <v>1</v>
      </c>
      <c r="J34" t="b">
        <f>SUMIF('Final FTE BGBP'!$C$2:$BW$2,'Cross Check'!J$4,'Final FTE BGBP'!$C34:$BW34)='Final FTE By Prog'!F34</f>
        <v>1</v>
      </c>
      <c r="K34" t="b">
        <f>SUMIF('Final FTE BGBP'!$C$2:$BW$2,'Cross Check'!K$4,'Final FTE BGBP'!$C34:$BW34)='Final FTE By Prog'!G34</f>
        <v>1</v>
      </c>
      <c r="L34" t="b">
        <f>SUMIF('Final FTE BGBP'!$C$2:$BW$2,'Cross Check'!L$4,'Final FTE BGBP'!$C34:$BW34)='Final FTE By Prog'!H34</f>
        <v>1</v>
      </c>
      <c r="M34" t="b">
        <f>SUMIF('Final FTE BGBP'!$C$2:$BW$2,'Cross Check'!M$4,'Final FTE BGBP'!$C34:$BW34)='Final FTE By Prog'!I34</f>
        <v>1</v>
      </c>
      <c r="N34" t="b">
        <f>SUMIF('Final FTE BGBP'!$C$2:$BW$2,'Cross Check'!N$4,'Final FTE BGBP'!$C34:$BW34)='Final FTE By Prog'!J34</f>
        <v>1</v>
      </c>
      <c r="O34" t="b">
        <f>SUMIF('Final FTE BGBP'!$C$2:$BW$2,'Cross Check'!O$4,'Final FTE BGBP'!$C34:$BW34)='Final FTE By Prog'!K34</f>
        <v>1</v>
      </c>
      <c r="P34" t="b">
        <f>SUMIF('Final FTE BGBP'!$C$2:$BW$2,'Cross Check'!P$4,'Final FTE BGBP'!$C34:$BW34)='Final FTE By Prog'!L34</f>
        <v>1</v>
      </c>
      <c r="R34" s="4" t="b">
        <f>SUMIF('Final FTE BGBP'!$C$3:$BW$3,'Cross Check'!R$4,'Final FTE BGBP'!$C34:$BW34)='Final FTE By Grade'!C34</f>
        <v>1</v>
      </c>
      <c r="S34" s="4" t="b">
        <f>SUMIF('Final FTE BGBP'!$C$3:$BW$3,'Cross Check'!S$4,'Final FTE BGBP'!$C34:$BW34)='Final FTE By Grade'!D34</f>
        <v>1</v>
      </c>
      <c r="T34" s="4" t="b">
        <f>SUMIF('Final FTE BGBP'!$C$3:$BW$3,'Cross Check'!T$4,'Final FTE BGBP'!$C34:$BW34)='Final FTE By Grade'!E34</f>
        <v>1</v>
      </c>
      <c r="U34" s="4" t="b">
        <f>SUMIF('Final FTE BGBP'!$C$3:$BW$3,'Cross Check'!U$4,'Final FTE BGBP'!$C34:$BW34)='Final FTE By Grade'!F34</f>
        <v>1</v>
      </c>
      <c r="V34" s="4" t="b">
        <f>SUMIF('Final FTE BGBP'!$C$3:$BW$3,'Cross Check'!V$4,'Final FTE BGBP'!$C34:$BW34)='Final FTE By Grade'!G34</f>
        <v>1</v>
      </c>
      <c r="W34" s="4" t="b">
        <f>SUMIF('Final FTE BGBP'!$C$3:$BW$3,'Cross Check'!W$4,'Final FTE BGBP'!$C34:$BW34)='Final FTE By Grade'!H34</f>
        <v>1</v>
      </c>
      <c r="X34" s="4" t="b">
        <f>SUMIF('Final FTE BGBP'!$C$3:$BW$3,'Cross Check'!X$4,'Final FTE BGBP'!$C34:$BW34)='Final FTE By Grade'!I34</f>
        <v>1</v>
      </c>
      <c r="Y34" s="4" t="b">
        <f>SUMIF('Final FTE BGBP'!$C$3:$BW$3,'Cross Check'!Y$4,'Final FTE BGBP'!$C34:$BW34)='Final FTE By Grade'!J34</f>
        <v>1</v>
      </c>
      <c r="Z34" s="4" t="b">
        <f>SUMIF('Final FTE BGBP'!$C$3:$BW$3,'Cross Check'!Z$4,'Final FTE BGBP'!$C34:$BW34)='Final FTE By Grade'!K34</f>
        <v>1</v>
      </c>
      <c r="AA34" s="4" t="b">
        <f>SUMIF('Final FTE BGBP'!$C$3:$BW$3,'Cross Check'!AA$4,'Final FTE BGBP'!$C34:$BW34)='Final FTE By Grade'!L34</f>
        <v>1</v>
      </c>
      <c r="AB34" s="4" t="b">
        <f>SUMIF('Final FTE BGBP'!$C$3:$BW$3,'Cross Check'!AB$4,'Final FTE BGBP'!$C34:$BW34)='Final FTE By Grade'!M34</f>
        <v>1</v>
      </c>
      <c r="AC34" s="4" t="b">
        <f>SUMIF('Final FTE BGBP'!$C$3:$BW$3,'Cross Check'!AC$4,'Final FTE BGBP'!$C34:$BW34)='Final FTE By Grade'!N34</f>
        <v>1</v>
      </c>
      <c r="AD34" s="4" t="b">
        <f>SUMIF('Final FTE BGBP'!$C$3:$BW$3,'Cross Check'!AD$4,'Final FTE BGBP'!$C34:$BW34)='Final FTE By Grade'!O34</f>
        <v>1</v>
      </c>
      <c r="AE34" s="4" t="b">
        <f>SUMIF('Final FTE BGBP'!$C$3:$BW$3,'Cross Check'!AE$4,'Final FTE BGBP'!$C34:$BW34)='Final FTE By Grade'!P34</f>
        <v>1</v>
      </c>
      <c r="AK34" s="44"/>
    </row>
    <row r="35" spans="1:37" ht="15">
      <c r="A35">
        <v>31</v>
      </c>
      <c r="B35" t="s">
        <v>42</v>
      </c>
      <c r="C35" s="1" t="b">
        <f>'Final FTE By Grade'!Q35='Final FTE By Prog'!M35</f>
        <v>1</v>
      </c>
      <c r="D35" s="1" t="b">
        <f>'Final FTE By Prog'!M35='Final FTE BGBP'!BX35</f>
        <v>1</v>
      </c>
      <c r="E35" s="1" t="b">
        <f>'Final FTE By Grade'!Q35='Final FTE BGBP'!BX35</f>
        <v>1</v>
      </c>
      <c r="G35" t="b">
        <f>SUMIF('Final FTE BGBP'!$C$2:$BW$2,'Cross Check'!G$4,'Final FTE BGBP'!$C35:$BW35)='Final FTE By Prog'!C35</f>
        <v>1</v>
      </c>
      <c r="H35" t="b">
        <f>SUMIF('Final FTE BGBP'!$C$2:$BW$2,'Cross Check'!H$4,'Final FTE BGBP'!$C35:$BW35)='Final FTE By Prog'!D35</f>
        <v>1</v>
      </c>
      <c r="I35" t="b">
        <f>SUMIF('Final FTE BGBP'!$C$2:$BW$2,'Cross Check'!I$4,'Final FTE BGBP'!$C35:$BW35)='Final FTE By Prog'!E35</f>
        <v>1</v>
      </c>
      <c r="J35" t="b">
        <f>SUMIF('Final FTE BGBP'!$C$2:$BW$2,'Cross Check'!J$4,'Final FTE BGBP'!$C35:$BW35)='Final FTE By Prog'!F35</f>
        <v>1</v>
      </c>
      <c r="K35" t="b">
        <f>SUMIF('Final FTE BGBP'!$C$2:$BW$2,'Cross Check'!K$4,'Final FTE BGBP'!$C35:$BW35)='Final FTE By Prog'!G35</f>
        <v>1</v>
      </c>
      <c r="L35" t="b">
        <f>SUMIF('Final FTE BGBP'!$C$2:$BW$2,'Cross Check'!L$4,'Final FTE BGBP'!$C35:$BW35)='Final FTE By Prog'!H35</f>
        <v>1</v>
      </c>
      <c r="M35" t="b">
        <f>SUMIF('Final FTE BGBP'!$C$2:$BW$2,'Cross Check'!M$4,'Final FTE BGBP'!$C35:$BW35)='Final FTE By Prog'!I35</f>
        <v>1</v>
      </c>
      <c r="N35" t="b">
        <f>SUMIF('Final FTE BGBP'!$C$2:$BW$2,'Cross Check'!N$4,'Final FTE BGBP'!$C35:$BW35)='Final FTE By Prog'!J35</f>
        <v>1</v>
      </c>
      <c r="O35" t="b">
        <f>SUMIF('Final FTE BGBP'!$C$2:$BW$2,'Cross Check'!O$4,'Final FTE BGBP'!$C35:$BW35)='Final FTE By Prog'!K35</f>
        <v>1</v>
      </c>
      <c r="P35" t="b">
        <f>SUMIF('Final FTE BGBP'!$C$2:$BW$2,'Cross Check'!P$4,'Final FTE BGBP'!$C35:$BW35)='Final FTE By Prog'!L35</f>
        <v>1</v>
      </c>
      <c r="R35" s="4" t="b">
        <f>SUMIF('Final FTE BGBP'!$C$3:$BW$3,'Cross Check'!R$4,'Final FTE BGBP'!$C35:$BW35)='Final FTE By Grade'!C35</f>
        <v>1</v>
      </c>
      <c r="S35" s="4" t="b">
        <f>SUMIF('Final FTE BGBP'!$C$3:$BW$3,'Cross Check'!S$4,'Final FTE BGBP'!$C35:$BW35)='Final FTE By Grade'!D35</f>
        <v>1</v>
      </c>
      <c r="T35" s="4" t="b">
        <f>SUMIF('Final FTE BGBP'!$C$3:$BW$3,'Cross Check'!T$4,'Final FTE BGBP'!$C35:$BW35)='Final FTE By Grade'!E35</f>
        <v>1</v>
      </c>
      <c r="U35" s="4" t="b">
        <f>SUMIF('Final FTE BGBP'!$C$3:$BW$3,'Cross Check'!U$4,'Final FTE BGBP'!$C35:$BW35)='Final FTE By Grade'!F35</f>
        <v>1</v>
      </c>
      <c r="V35" s="4" t="b">
        <f>SUMIF('Final FTE BGBP'!$C$3:$BW$3,'Cross Check'!V$4,'Final FTE BGBP'!$C35:$BW35)='Final FTE By Grade'!G35</f>
        <v>1</v>
      </c>
      <c r="W35" s="4" t="b">
        <f>SUMIF('Final FTE BGBP'!$C$3:$BW$3,'Cross Check'!W$4,'Final FTE BGBP'!$C35:$BW35)='Final FTE By Grade'!H35</f>
        <v>1</v>
      </c>
      <c r="X35" s="4" t="b">
        <f>SUMIF('Final FTE BGBP'!$C$3:$BW$3,'Cross Check'!X$4,'Final FTE BGBP'!$C35:$BW35)='Final FTE By Grade'!I35</f>
        <v>1</v>
      </c>
      <c r="Y35" s="4" t="b">
        <f>SUMIF('Final FTE BGBP'!$C$3:$BW$3,'Cross Check'!Y$4,'Final FTE BGBP'!$C35:$BW35)='Final FTE By Grade'!J35</f>
        <v>1</v>
      </c>
      <c r="Z35" s="4" t="b">
        <f>SUMIF('Final FTE BGBP'!$C$3:$BW$3,'Cross Check'!Z$4,'Final FTE BGBP'!$C35:$BW35)='Final FTE By Grade'!K35</f>
        <v>1</v>
      </c>
      <c r="AA35" s="4" t="b">
        <f>SUMIF('Final FTE BGBP'!$C$3:$BW$3,'Cross Check'!AA$4,'Final FTE BGBP'!$C35:$BW35)='Final FTE By Grade'!L35</f>
        <v>1</v>
      </c>
      <c r="AB35" s="4" t="b">
        <f>SUMIF('Final FTE BGBP'!$C$3:$BW$3,'Cross Check'!AB$4,'Final FTE BGBP'!$C35:$BW35)='Final FTE By Grade'!M35</f>
        <v>1</v>
      </c>
      <c r="AC35" s="4" t="b">
        <f>SUMIF('Final FTE BGBP'!$C$3:$BW$3,'Cross Check'!AC$4,'Final FTE BGBP'!$C35:$BW35)='Final FTE By Grade'!N35</f>
        <v>1</v>
      </c>
      <c r="AD35" s="4" t="b">
        <f>SUMIF('Final FTE BGBP'!$C$3:$BW$3,'Cross Check'!AD$4,'Final FTE BGBP'!$C35:$BW35)='Final FTE By Grade'!O35</f>
        <v>1</v>
      </c>
      <c r="AE35" s="4" t="b">
        <f>SUMIF('Final FTE BGBP'!$C$3:$BW$3,'Cross Check'!AE$4,'Final FTE BGBP'!$C35:$BW35)='Final FTE By Grade'!P35</f>
        <v>1</v>
      </c>
      <c r="AK35" s="44"/>
    </row>
    <row r="36" spans="1:37" ht="15">
      <c r="A36">
        <v>32</v>
      </c>
      <c r="B36" t="s">
        <v>43</v>
      </c>
      <c r="C36" s="1" t="b">
        <f>'Final FTE By Grade'!Q36='Final FTE By Prog'!M36</f>
        <v>1</v>
      </c>
      <c r="D36" s="1" t="b">
        <f>'Final FTE By Prog'!M36='Final FTE BGBP'!BX36</f>
        <v>1</v>
      </c>
      <c r="E36" s="1" t="b">
        <f>'Final FTE By Grade'!Q36='Final FTE BGBP'!BX36</f>
        <v>1</v>
      </c>
      <c r="G36" t="b">
        <f>SUMIF('Final FTE BGBP'!$C$2:$BW$2,'Cross Check'!G$4,'Final FTE BGBP'!$C36:$BW36)='Final FTE By Prog'!C36</f>
        <v>1</v>
      </c>
      <c r="H36" t="b">
        <f>SUMIF('Final FTE BGBP'!$C$2:$BW$2,'Cross Check'!H$4,'Final FTE BGBP'!$C36:$BW36)='Final FTE By Prog'!D36</f>
        <v>1</v>
      </c>
      <c r="I36" t="b">
        <f>SUMIF('Final FTE BGBP'!$C$2:$BW$2,'Cross Check'!I$4,'Final FTE BGBP'!$C36:$BW36)='Final FTE By Prog'!E36</f>
        <v>1</v>
      </c>
      <c r="J36" t="b">
        <f>SUMIF('Final FTE BGBP'!$C$2:$BW$2,'Cross Check'!J$4,'Final FTE BGBP'!$C36:$BW36)='Final FTE By Prog'!F36</f>
        <v>1</v>
      </c>
      <c r="K36" t="b">
        <f>SUMIF('Final FTE BGBP'!$C$2:$BW$2,'Cross Check'!K$4,'Final FTE BGBP'!$C36:$BW36)='Final FTE By Prog'!G36</f>
        <v>1</v>
      </c>
      <c r="L36" t="b">
        <f>SUMIF('Final FTE BGBP'!$C$2:$BW$2,'Cross Check'!L$4,'Final FTE BGBP'!$C36:$BW36)='Final FTE By Prog'!H36</f>
        <v>1</v>
      </c>
      <c r="M36" t="b">
        <f>SUMIF('Final FTE BGBP'!$C$2:$BW$2,'Cross Check'!M$4,'Final FTE BGBP'!$C36:$BW36)='Final FTE By Prog'!I36</f>
        <v>1</v>
      </c>
      <c r="N36" t="b">
        <f>SUMIF('Final FTE BGBP'!$C$2:$BW$2,'Cross Check'!N$4,'Final FTE BGBP'!$C36:$BW36)='Final FTE By Prog'!J36</f>
        <v>1</v>
      </c>
      <c r="O36" t="b">
        <f>SUMIF('Final FTE BGBP'!$C$2:$BW$2,'Cross Check'!O$4,'Final FTE BGBP'!$C36:$BW36)='Final FTE By Prog'!K36</f>
        <v>1</v>
      </c>
      <c r="P36" t="b">
        <f>SUMIF('Final FTE BGBP'!$C$2:$BW$2,'Cross Check'!P$4,'Final FTE BGBP'!$C36:$BW36)='Final FTE By Prog'!L36</f>
        <v>1</v>
      </c>
      <c r="R36" s="4" t="b">
        <f>SUMIF('Final FTE BGBP'!$C$3:$BW$3,'Cross Check'!R$4,'Final FTE BGBP'!$C36:$BW36)='Final FTE By Grade'!C36</f>
        <v>1</v>
      </c>
      <c r="S36" s="4" t="b">
        <f>SUMIF('Final FTE BGBP'!$C$3:$BW$3,'Cross Check'!S$4,'Final FTE BGBP'!$C36:$BW36)='Final FTE By Grade'!D36</f>
        <v>1</v>
      </c>
      <c r="T36" s="4" t="b">
        <f>SUMIF('Final FTE BGBP'!$C$3:$BW$3,'Cross Check'!T$4,'Final FTE BGBP'!$C36:$BW36)='Final FTE By Grade'!E36</f>
        <v>1</v>
      </c>
      <c r="U36" s="4" t="b">
        <f>SUMIF('Final FTE BGBP'!$C$3:$BW$3,'Cross Check'!U$4,'Final FTE BGBP'!$C36:$BW36)='Final FTE By Grade'!F36</f>
        <v>1</v>
      </c>
      <c r="V36" s="4" t="b">
        <f>SUMIF('Final FTE BGBP'!$C$3:$BW$3,'Cross Check'!V$4,'Final FTE BGBP'!$C36:$BW36)='Final FTE By Grade'!G36</f>
        <v>1</v>
      </c>
      <c r="W36" s="4" t="b">
        <f>SUMIF('Final FTE BGBP'!$C$3:$BW$3,'Cross Check'!W$4,'Final FTE BGBP'!$C36:$BW36)='Final FTE By Grade'!H36</f>
        <v>1</v>
      </c>
      <c r="X36" s="4" t="b">
        <f>SUMIF('Final FTE BGBP'!$C$3:$BW$3,'Cross Check'!X$4,'Final FTE BGBP'!$C36:$BW36)='Final FTE By Grade'!I36</f>
        <v>1</v>
      </c>
      <c r="Y36" s="4" t="b">
        <f>SUMIF('Final FTE BGBP'!$C$3:$BW$3,'Cross Check'!Y$4,'Final FTE BGBP'!$C36:$BW36)='Final FTE By Grade'!J36</f>
        <v>1</v>
      </c>
      <c r="Z36" s="4" t="b">
        <f>SUMIF('Final FTE BGBP'!$C$3:$BW$3,'Cross Check'!Z$4,'Final FTE BGBP'!$C36:$BW36)='Final FTE By Grade'!K36</f>
        <v>1</v>
      </c>
      <c r="AA36" s="4" t="b">
        <f>SUMIF('Final FTE BGBP'!$C$3:$BW$3,'Cross Check'!AA$4,'Final FTE BGBP'!$C36:$BW36)='Final FTE By Grade'!L36</f>
        <v>1</v>
      </c>
      <c r="AB36" s="4" t="b">
        <f>SUMIF('Final FTE BGBP'!$C$3:$BW$3,'Cross Check'!AB$4,'Final FTE BGBP'!$C36:$BW36)='Final FTE By Grade'!M36</f>
        <v>1</v>
      </c>
      <c r="AC36" s="4" t="b">
        <f>SUMIF('Final FTE BGBP'!$C$3:$BW$3,'Cross Check'!AC$4,'Final FTE BGBP'!$C36:$BW36)='Final FTE By Grade'!N36</f>
        <v>1</v>
      </c>
      <c r="AD36" s="4" t="b">
        <f>SUMIF('Final FTE BGBP'!$C$3:$BW$3,'Cross Check'!AD$4,'Final FTE BGBP'!$C36:$BW36)='Final FTE By Grade'!O36</f>
        <v>1</v>
      </c>
      <c r="AE36" s="4" t="b">
        <f>SUMIF('Final FTE BGBP'!$C$3:$BW$3,'Cross Check'!AE$4,'Final FTE BGBP'!$C36:$BW36)='Final FTE By Grade'!P36</f>
        <v>1</v>
      </c>
      <c r="AK36" s="44"/>
    </row>
    <row r="37" spans="1:37" ht="15">
      <c r="A37">
        <v>33</v>
      </c>
      <c r="B37" t="s">
        <v>44</v>
      </c>
      <c r="C37" s="1" t="b">
        <f>'Final FTE By Grade'!Q37='Final FTE By Prog'!M37</f>
        <v>1</v>
      </c>
      <c r="D37" s="1" t="b">
        <f>'Final FTE By Prog'!M37='Final FTE BGBP'!BX37</f>
        <v>1</v>
      </c>
      <c r="E37" s="1" t="b">
        <f>'Final FTE By Grade'!Q37='Final FTE BGBP'!BX37</f>
        <v>1</v>
      </c>
      <c r="G37" t="b">
        <f>SUMIF('Final FTE BGBP'!$C$2:$BW$2,'Cross Check'!G$4,'Final FTE BGBP'!$C37:$BW37)='Final FTE By Prog'!C37</f>
        <v>1</v>
      </c>
      <c r="H37" t="b">
        <f>SUMIF('Final FTE BGBP'!$C$2:$BW$2,'Cross Check'!H$4,'Final FTE BGBP'!$C37:$BW37)='Final FTE By Prog'!D37</f>
        <v>1</v>
      </c>
      <c r="I37" t="b">
        <f>SUMIF('Final FTE BGBP'!$C$2:$BW$2,'Cross Check'!I$4,'Final FTE BGBP'!$C37:$BW37)='Final FTE By Prog'!E37</f>
        <v>1</v>
      </c>
      <c r="J37" t="b">
        <f>SUMIF('Final FTE BGBP'!$C$2:$BW$2,'Cross Check'!J$4,'Final FTE BGBP'!$C37:$BW37)='Final FTE By Prog'!F37</f>
        <v>1</v>
      </c>
      <c r="K37" t="b">
        <f>SUMIF('Final FTE BGBP'!$C$2:$BW$2,'Cross Check'!K$4,'Final FTE BGBP'!$C37:$BW37)='Final FTE By Prog'!G37</f>
        <v>1</v>
      </c>
      <c r="L37" t="b">
        <f>SUMIF('Final FTE BGBP'!$C$2:$BW$2,'Cross Check'!L$4,'Final FTE BGBP'!$C37:$BW37)='Final FTE By Prog'!H37</f>
        <v>1</v>
      </c>
      <c r="M37" t="b">
        <f>SUMIF('Final FTE BGBP'!$C$2:$BW$2,'Cross Check'!M$4,'Final FTE BGBP'!$C37:$BW37)='Final FTE By Prog'!I37</f>
        <v>1</v>
      </c>
      <c r="N37" t="b">
        <f>SUMIF('Final FTE BGBP'!$C$2:$BW$2,'Cross Check'!N$4,'Final FTE BGBP'!$C37:$BW37)='Final FTE By Prog'!J37</f>
        <v>1</v>
      </c>
      <c r="O37" t="b">
        <f>SUMIF('Final FTE BGBP'!$C$2:$BW$2,'Cross Check'!O$4,'Final FTE BGBP'!$C37:$BW37)='Final FTE By Prog'!K37</f>
        <v>1</v>
      </c>
      <c r="P37" t="b">
        <f>SUMIF('Final FTE BGBP'!$C$2:$BW$2,'Cross Check'!P$4,'Final FTE BGBP'!$C37:$BW37)='Final FTE By Prog'!L37</f>
        <v>1</v>
      </c>
      <c r="R37" s="4" t="b">
        <f>SUMIF('Final FTE BGBP'!$C$3:$BW$3,'Cross Check'!R$4,'Final FTE BGBP'!$C37:$BW37)='Final FTE By Grade'!C37</f>
        <v>1</v>
      </c>
      <c r="S37" s="4" t="b">
        <f>SUMIF('Final FTE BGBP'!$C$3:$BW$3,'Cross Check'!S$4,'Final FTE BGBP'!$C37:$BW37)='Final FTE By Grade'!D37</f>
        <v>1</v>
      </c>
      <c r="T37" s="4" t="b">
        <f>SUMIF('Final FTE BGBP'!$C$3:$BW$3,'Cross Check'!T$4,'Final FTE BGBP'!$C37:$BW37)='Final FTE By Grade'!E37</f>
        <v>1</v>
      </c>
      <c r="U37" s="4" t="b">
        <f>SUMIF('Final FTE BGBP'!$C$3:$BW$3,'Cross Check'!U$4,'Final FTE BGBP'!$C37:$BW37)='Final FTE By Grade'!F37</f>
        <v>1</v>
      </c>
      <c r="V37" s="4" t="b">
        <f>SUMIF('Final FTE BGBP'!$C$3:$BW$3,'Cross Check'!V$4,'Final FTE BGBP'!$C37:$BW37)='Final FTE By Grade'!G37</f>
        <v>1</v>
      </c>
      <c r="W37" s="4" t="b">
        <f>SUMIF('Final FTE BGBP'!$C$3:$BW$3,'Cross Check'!W$4,'Final FTE BGBP'!$C37:$BW37)='Final FTE By Grade'!H37</f>
        <v>1</v>
      </c>
      <c r="X37" s="4" t="b">
        <f>SUMIF('Final FTE BGBP'!$C$3:$BW$3,'Cross Check'!X$4,'Final FTE BGBP'!$C37:$BW37)='Final FTE By Grade'!I37</f>
        <v>1</v>
      </c>
      <c r="Y37" s="4" t="b">
        <f>SUMIF('Final FTE BGBP'!$C$3:$BW$3,'Cross Check'!Y$4,'Final FTE BGBP'!$C37:$BW37)='Final FTE By Grade'!J37</f>
        <v>1</v>
      </c>
      <c r="Z37" s="4" t="b">
        <f>SUMIF('Final FTE BGBP'!$C$3:$BW$3,'Cross Check'!Z$4,'Final FTE BGBP'!$C37:$BW37)='Final FTE By Grade'!K37</f>
        <v>1</v>
      </c>
      <c r="AA37" s="4" t="b">
        <f>SUMIF('Final FTE BGBP'!$C$3:$BW$3,'Cross Check'!AA$4,'Final FTE BGBP'!$C37:$BW37)='Final FTE By Grade'!L37</f>
        <v>1</v>
      </c>
      <c r="AB37" s="4" t="b">
        <f>SUMIF('Final FTE BGBP'!$C$3:$BW$3,'Cross Check'!AB$4,'Final FTE BGBP'!$C37:$BW37)='Final FTE By Grade'!M37</f>
        <v>1</v>
      </c>
      <c r="AC37" s="4" t="b">
        <f>SUMIF('Final FTE BGBP'!$C$3:$BW$3,'Cross Check'!AC$4,'Final FTE BGBP'!$C37:$BW37)='Final FTE By Grade'!N37</f>
        <v>1</v>
      </c>
      <c r="AD37" s="4" t="b">
        <f>SUMIF('Final FTE BGBP'!$C$3:$BW$3,'Cross Check'!AD$4,'Final FTE BGBP'!$C37:$BW37)='Final FTE By Grade'!O37</f>
        <v>1</v>
      </c>
      <c r="AE37" s="4" t="b">
        <f>SUMIF('Final FTE BGBP'!$C$3:$BW$3,'Cross Check'!AE$4,'Final FTE BGBP'!$C37:$BW37)='Final FTE By Grade'!P37</f>
        <v>1</v>
      </c>
      <c r="AK37" s="44"/>
    </row>
    <row r="38" spans="1:37" ht="15">
      <c r="A38">
        <v>34</v>
      </c>
      <c r="B38" t="s">
        <v>45</v>
      </c>
      <c r="C38" s="1" t="b">
        <f>'Final FTE By Grade'!Q38='Final FTE By Prog'!M38</f>
        <v>1</v>
      </c>
      <c r="D38" s="1" t="b">
        <f>'Final FTE By Prog'!M38='Final FTE BGBP'!BX38</f>
        <v>1</v>
      </c>
      <c r="E38" s="1" t="b">
        <f>'Final FTE By Grade'!Q38='Final FTE BGBP'!BX38</f>
        <v>1</v>
      </c>
      <c r="G38" t="b">
        <f>SUMIF('Final FTE BGBP'!$C$2:$BW$2,'Cross Check'!G$4,'Final FTE BGBP'!$C38:$BW38)='Final FTE By Prog'!C38</f>
        <v>1</v>
      </c>
      <c r="H38" t="b">
        <f>SUMIF('Final FTE BGBP'!$C$2:$BW$2,'Cross Check'!H$4,'Final FTE BGBP'!$C38:$BW38)='Final FTE By Prog'!D38</f>
        <v>1</v>
      </c>
      <c r="I38" t="b">
        <f>SUMIF('Final FTE BGBP'!$C$2:$BW$2,'Cross Check'!I$4,'Final FTE BGBP'!$C38:$BW38)='Final FTE By Prog'!E38</f>
        <v>1</v>
      </c>
      <c r="J38" t="b">
        <f>SUMIF('Final FTE BGBP'!$C$2:$BW$2,'Cross Check'!J$4,'Final FTE BGBP'!$C38:$BW38)='Final FTE By Prog'!F38</f>
        <v>1</v>
      </c>
      <c r="K38" t="b">
        <f>SUMIF('Final FTE BGBP'!$C$2:$BW$2,'Cross Check'!K$4,'Final FTE BGBP'!$C38:$BW38)='Final FTE By Prog'!G38</f>
        <v>1</v>
      </c>
      <c r="L38" t="b">
        <f>SUMIF('Final FTE BGBP'!$C$2:$BW$2,'Cross Check'!L$4,'Final FTE BGBP'!$C38:$BW38)='Final FTE By Prog'!H38</f>
        <v>1</v>
      </c>
      <c r="M38" t="b">
        <f>SUMIF('Final FTE BGBP'!$C$2:$BW$2,'Cross Check'!M$4,'Final FTE BGBP'!$C38:$BW38)='Final FTE By Prog'!I38</f>
        <v>1</v>
      </c>
      <c r="N38" t="b">
        <f>SUMIF('Final FTE BGBP'!$C$2:$BW$2,'Cross Check'!N$4,'Final FTE BGBP'!$C38:$BW38)='Final FTE By Prog'!J38</f>
        <v>1</v>
      </c>
      <c r="O38" t="b">
        <f>SUMIF('Final FTE BGBP'!$C$2:$BW$2,'Cross Check'!O$4,'Final FTE BGBP'!$C38:$BW38)='Final FTE By Prog'!K38</f>
        <v>1</v>
      </c>
      <c r="P38" t="b">
        <f>SUMIF('Final FTE BGBP'!$C$2:$BW$2,'Cross Check'!P$4,'Final FTE BGBP'!$C38:$BW38)='Final FTE By Prog'!L38</f>
        <v>1</v>
      </c>
      <c r="R38" s="4" t="b">
        <f>SUMIF('Final FTE BGBP'!$C$3:$BW$3,'Cross Check'!R$4,'Final FTE BGBP'!$C38:$BW38)='Final FTE By Grade'!C38</f>
        <v>1</v>
      </c>
      <c r="S38" s="4" t="b">
        <f>SUMIF('Final FTE BGBP'!$C$3:$BW$3,'Cross Check'!S$4,'Final FTE BGBP'!$C38:$BW38)='Final FTE By Grade'!D38</f>
        <v>1</v>
      </c>
      <c r="T38" s="4" t="b">
        <f>SUMIF('Final FTE BGBP'!$C$3:$BW$3,'Cross Check'!T$4,'Final FTE BGBP'!$C38:$BW38)='Final FTE By Grade'!E38</f>
        <v>1</v>
      </c>
      <c r="U38" s="4" t="b">
        <f>SUMIF('Final FTE BGBP'!$C$3:$BW$3,'Cross Check'!U$4,'Final FTE BGBP'!$C38:$BW38)='Final FTE By Grade'!F38</f>
        <v>1</v>
      </c>
      <c r="V38" s="4" t="b">
        <f>SUMIF('Final FTE BGBP'!$C$3:$BW$3,'Cross Check'!V$4,'Final FTE BGBP'!$C38:$BW38)='Final FTE By Grade'!G38</f>
        <v>1</v>
      </c>
      <c r="W38" s="4" t="b">
        <f>SUMIF('Final FTE BGBP'!$C$3:$BW$3,'Cross Check'!W$4,'Final FTE BGBP'!$C38:$BW38)='Final FTE By Grade'!H38</f>
        <v>1</v>
      </c>
      <c r="X38" s="4" t="b">
        <f>SUMIF('Final FTE BGBP'!$C$3:$BW$3,'Cross Check'!X$4,'Final FTE BGBP'!$C38:$BW38)='Final FTE By Grade'!I38</f>
        <v>1</v>
      </c>
      <c r="Y38" s="4" t="b">
        <f>SUMIF('Final FTE BGBP'!$C$3:$BW$3,'Cross Check'!Y$4,'Final FTE BGBP'!$C38:$BW38)='Final FTE By Grade'!J38</f>
        <v>1</v>
      </c>
      <c r="Z38" s="4" t="b">
        <f>SUMIF('Final FTE BGBP'!$C$3:$BW$3,'Cross Check'!Z$4,'Final FTE BGBP'!$C38:$BW38)='Final FTE By Grade'!K38</f>
        <v>1</v>
      </c>
      <c r="AA38" s="4" t="b">
        <f>SUMIF('Final FTE BGBP'!$C$3:$BW$3,'Cross Check'!AA$4,'Final FTE BGBP'!$C38:$BW38)='Final FTE By Grade'!L38</f>
        <v>1</v>
      </c>
      <c r="AB38" s="4" t="b">
        <f>SUMIF('Final FTE BGBP'!$C$3:$BW$3,'Cross Check'!AB$4,'Final FTE BGBP'!$C38:$BW38)='Final FTE By Grade'!M38</f>
        <v>1</v>
      </c>
      <c r="AC38" s="4" t="b">
        <f>SUMIF('Final FTE BGBP'!$C$3:$BW$3,'Cross Check'!AC$4,'Final FTE BGBP'!$C38:$BW38)='Final FTE By Grade'!N38</f>
        <v>1</v>
      </c>
      <c r="AD38" s="4" t="b">
        <f>SUMIF('Final FTE BGBP'!$C$3:$BW$3,'Cross Check'!AD$4,'Final FTE BGBP'!$C38:$BW38)='Final FTE By Grade'!O38</f>
        <v>1</v>
      </c>
      <c r="AE38" s="4" t="b">
        <f>SUMIF('Final FTE BGBP'!$C$3:$BW$3,'Cross Check'!AE$4,'Final FTE BGBP'!$C38:$BW38)='Final FTE By Grade'!P38</f>
        <v>1</v>
      </c>
      <c r="AK38" s="44"/>
    </row>
    <row r="39" spans="1:37" ht="15">
      <c r="A39" s="1">
        <v>35</v>
      </c>
      <c r="B39" s="1" t="s">
        <v>46</v>
      </c>
      <c r="C39" s="1" t="b">
        <f>'Final FTE By Grade'!Q39='Final FTE By Prog'!M39</f>
        <v>1</v>
      </c>
      <c r="D39" s="1" t="b">
        <f>'Final FTE By Prog'!M39='Final FTE BGBP'!BX39</f>
        <v>1</v>
      </c>
      <c r="E39" s="1" t="b">
        <f>'Final FTE By Grade'!Q39='Final FTE BGBP'!BX39</f>
        <v>1</v>
      </c>
      <c r="G39" t="b">
        <f>SUMIF('Final FTE BGBP'!$C$2:$BW$2,'Cross Check'!G$4,'Final FTE BGBP'!$C39:$BW39)='Final FTE By Prog'!C39</f>
        <v>1</v>
      </c>
      <c r="H39" t="b">
        <f>SUMIF('Final FTE BGBP'!$C$2:$BW$2,'Cross Check'!H$4,'Final FTE BGBP'!$C39:$BW39)='Final FTE By Prog'!D39</f>
        <v>1</v>
      </c>
      <c r="I39" t="b">
        <f>SUMIF('Final FTE BGBP'!$C$2:$BW$2,'Cross Check'!I$4,'Final FTE BGBP'!$C39:$BW39)='Final FTE By Prog'!E39</f>
        <v>1</v>
      </c>
      <c r="J39" t="b">
        <f>SUMIF('Final FTE BGBP'!$C$2:$BW$2,'Cross Check'!J$4,'Final FTE BGBP'!$C39:$BW39)='Final FTE By Prog'!F39</f>
        <v>1</v>
      </c>
      <c r="K39" t="b">
        <f>SUMIF('Final FTE BGBP'!$C$2:$BW$2,'Cross Check'!K$4,'Final FTE BGBP'!$C39:$BW39)='Final FTE By Prog'!G39</f>
        <v>1</v>
      </c>
      <c r="L39" t="b">
        <f>SUMIF('Final FTE BGBP'!$C$2:$BW$2,'Cross Check'!L$4,'Final FTE BGBP'!$C39:$BW39)='Final FTE By Prog'!H39</f>
        <v>1</v>
      </c>
      <c r="M39" t="b">
        <f>SUMIF('Final FTE BGBP'!$C$2:$BW$2,'Cross Check'!M$4,'Final FTE BGBP'!$C39:$BW39)='Final FTE By Prog'!I39</f>
        <v>1</v>
      </c>
      <c r="N39" t="b">
        <f>SUMIF('Final FTE BGBP'!$C$2:$BW$2,'Cross Check'!N$4,'Final FTE BGBP'!$C39:$BW39)='Final FTE By Prog'!J39</f>
        <v>1</v>
      </c>
      <c r="O39" t="b">
        <f>SUMIF('Final FTE BGBP'!$C$2:$BW$2,'Cross Check'!O$4,'Final FTE BGBP'!$C39:$BW39)='Final FTE By Prog'!K39</f>
        <v>1</v>
      </c>
      <c r="P39" t="b">
        <f>SUMIF('Final FTE BGBP'!$C$2:$BW$2,'Cross Check'!P$4,'Final FTE BGBP'!$C39:$BW39)='Final FTE By Prog'!L39</f>
        <v>1</v>
      </c>
      <c r="R39" s="4" t="b">
        <f>SUMIF('Final FTE BGBP'!$C$3:$BW$3,'Cross Check'!R$4,'Final FTE BGBP'!$C39:$BW39)='Final FTE By Grade'!C39</f>
        <v>1</v>
      </c>
      <c r="S39" s="4" t="b">
        <f>SUMIF('Final FTE BGBP'!$C$3:$BW$3,'Cross Check'!S$4,'Final FTE BGBP'!$C39:$BW39)='Final FTE By Grade'!D39</f>
        <v>1</v>
      </c>
      <c r="T39" s="4" t="b">
        <f>SUMIF('Final FTE BGBP'!$C$3:$BW$3,'Cross Check'!T$4,'Final FTE BGBP'!$C39:$BW39)='Final FTE By Grade'!E39</f>
        <v>1</v>
      </c>
      <c r="U39" s="4" t="b">
        <f>SUMIF('Final FTE BGBP'!$C$3:$BW$3,'Cross Check'!U$4,'Final FTE BGBP'!$C39:$BW39)='Final FTE By Grade'!F39</f>
        <v>1</v>
      </c>
      <c r="V39" s="4" t="b">
        <f>SUMIF('Final FTE BGBP'!$C$3:$BW$3,'Cross Check'!V$4,'Final FTE BGBP'!$C39:$BW39)='Final FTE By Grade'!G39</f>
        <v>1</v>
      </c>
      <c r="W39" s="4" t="b">
        <f>SUMIF('Final FTE BGBP'!$C$3:$BW$3,'Cross Check'!W$4,'Final FTE BGBP'!$C39:$BW39)='Final FTE By Grade'!H39</f>
        <v>1</v>
      </c>
      <c r="X39" s="4" t="b">
        <f>SUMIF('Final FTE BGBP'!$C$3:$BW$3,'Cross Check'!X$4,'Final FTE BGBP'!$C39:$BW39)='Final FTE By Grade'!I39</f>
        <v>1</v>
      </c>
      <c r="Y39" s="4" t="b">
        <f>SUMIF('Final FTE BGBP'!$C$3:$BW$3,'Cross Check'!Y$4,'Final FTE BGBP'!$C39:$BW39)='Final FTE By Grade'!J39</f>
        <v>1</v>
      </c>
      <c r="Z39" s="4" t="b">
        <f>SUMIF('Final FTE BGBP'!$C$3:$BW$3,'Cross Check'!Z$4,'Final FTE BGBP'!$C39:$BW39)='Final FTE By Grade'!K39</f>
        <v>1</v>
      </c>
      <c r="AA39" s="4" t="b">
        <f>SUMIF('Final FTE BGBP'!$C$3:$BW$3,'Cross Check'!AA$4,'Final FTE BGBP'!$C39:$BW39)='Final FTE By Grade'!L39</f>
        <v>1</v>
      </c>
      <c r="AB39" s="4" t="b">
        <f>SUMIF('Final FTE BGBP'!$C$3:$BW$3,'Cross Check'!AB$4,'Final FTE BGBP'!$C39:$BW39)='Final FTE By Grade'!M39</f>
        <v>1</v>
      </c>
      <c r="AC39" s="4" t="b">
        <f>SUMIF('Final FTE BGBP'!$C$3:$BW$3,'Cross Check'!AC$4,'Final FTE BGBP'!$C39:$BW39)='Final FTE By Grade'!N39</f>
        <v>1</v>
      </c>
      <c r="AD39" s="4" t="b">
        <f>SUMIF('Final FTE BGBP'!$C$3:$BW$3,'Cross Check'!AD$4,'Final FTE BGBP'!$C39:$BW39)='Final FTE By Grade'!O39</f>
        <v>1</v>
      </c>
      <c r="AE39" s="4" t="b">
        <f>SUMIF('Final FTE BGBP'!$C$3:$BW$3,'Cross Check'!AE$4,'Final FTE BGBP'!$C39:$BW39)='Final FTE By Grade'!P39</f>
        <v>1</v>
      </c>
      <c r="AK39" s="44"/>
    </row>
    <row r="40" spans="1:37" ht="15">
      <c r="A40">
        <v>36</v>
      </c>
      <c r="B40" t="s">
        <v>47</v>
      </c>
      <c r="C40" s="1" t="b">
        <f>'Final FTE By Grade'!Q40='Final FTE By Prog'!M40</f>
        <v>1</v>
      </c>
      <c r="D40" s="1" t="b">
        <f>'Final FTE By Prog'!M40='Final FTE BGBP'!BX40</f>
        <v>1</v>
      </c>
      <c r="E40" s="1" t="b">
        <f>'Final FTE By Grade'!Q40='Final FTE BGBP'!BX40</f>
        <v>1</v>
      </c>
      <c r="G40" t="b">
        <f>SUMIF('Final FTE BGBP'!$C$2:$BW$2,'Cross Check'!G$4,'Final FTE BGBP'!$C40:$BW40)='Final FTE By Prog'!C40</f>
        <v>1</v>
      </c>
      <c r="H40" t="b">
        <f>SUMIF('Final FTE BGBP'!$C$2:$BW$2,'Cross Check'!H$4,'Final FTE BGBP'!$C40:$BW40)='Final FTE By Prog'!D40</f>
        <v>1</v>
      </c>
      <c r="I40" t="b">
        <f>SUMIF('Final FTE BGBP'!$C$2:$BW$2,'Cross Check'!I$4,'Final FTE BGBP'!$C40:$BW40)='Final FTE By Prog'!E40</f>
        <v>1</v>
      </c>
      <c r="J40" t="b">
        <f>SUMIF('Final FTE BGBP'!$C$2:$BW$2,'Cross Check'!J$4,'Final FTE BGBP'!$C40:$BW40)='Final FTE By Prog'!F40</f>
        <v>1</v>
      </c>
      <c r="K40" t="b">
        <f>SUMIF('Final FTE BGBP'!$C$2:$BW$2,'Cross Check'!K$4,'Final FTE BGBP'!$C40:$BW40)='Final FTE By Prog'!G40</f>
        <v>1</v>
      </c>
      <c r="L40" t="b">
        <f>SUMIF('Final FTE BGBP'!$C$2:$BW$2,'Cross Check'!L$4,'Final FTE BGBP'!$C40:$BW40)='Final FTE By Prog'!H40</f>
        <v>1</v>
      </c>
      <c r="M40" t="b">
        <f>SUMIF('Final FTE BGBP'!$C$2:$BW$2,'Cross Check'!M$4,'Final FTE BGBP'!$C40:$BW40)='Final FTE By Prog'!I40</f>
        <v>1</v>
      </c>
      <c r="N40" t="b">
        <f>SUMIF('Final FTE BGBP'!$C$2:$BW$2,'Cross Check'!N$4,'Final FTE BGBP'!$C40:$BW40)='Final FTE By Prog'!J40</f>
        <v>1</v>
      </c>
      <c r="O40" t="b">
        <f>SUMIF('Final FTE BGBP'!$C$2:$BW$2,'Cross Check'!O$4,'Final FTE BGBP'!$C40:$BW40)='Final FTE By Prog'!K40</f>
        <v>1</v>
      </c>
      <c r="P40" t="b">
        <f>SUMIF('Final FTE BGBP'!$C$2:$BW$2,'Cross Check'!P$4,'Final FTE BGBP'!$C40:$BW40)='Final FTE By Prog'!L40</f>
        <v>1</v>
      </c>
      <c r="R40" s="4" t="b">
        <f>SUMIF('Final FTE BGBP'!$C$3:$BW$3,'Cross Check'!R$4,'Final FTE BGBP'!$C40:$BW40)='Final FTE By Grade'!C40</f>
        <v>1</v>
      </c>
      <c r="S40" s="4" t="b">
        <f>SUMIF('Final FTE BGBP'!$C$3:$BW$3,'Cross Check'!S$4,'Final FTE BGBP'!$C40:$BW40)='Final FTE By Grade'!D40</f>
        <v>1</v>
      </c>
      <c r="T40" s="4" t="b">
        <f>SUMIF('Final FTE BGBP'!$C$3:$BW$3,'Cross Check'!T$4,'Final FTE BGBP'!$C40:$BW40)='Final FTE By Grade'!E40</f>
        <v>1</v>
      </c>
      <c r="U40" s="4" t="b">
        <f>SUMIF('Final FTE BGBP'!$C$3:$BW$3,'Cross Check'!U$4,'Final FTE BGBP'!$C40:$BW40)='Final FTE By Grade'!F40</f>
        <v>1</v>
      </c>
      <c r="V40" s="4" t="b">
        <f>SUMIF('Final FTE BGBP'!$C$3:$BW$3,'Cross Check'!V$4,'Final FTE BGBP'!$C40:$BW40)='Final FTE By Grade'!G40</f>
        <v>1</v>
      </c>
      <c r="W40" s="4" t="b">
        <f>SUMIF('Final FTE BGBP'!$C$3:$BW$3,'Cross Check'!W$4,'Final FTE BGBP'!$C40:$BW40)='Final FTE By Grade'!H40</f>
        <v>1</v>
      </c>
      <c r="X40" s="4" t="b">
        <f>SUMIF('Final FTE BGBP'!$C$3:$BW$3,'Cross Check'!X$4,'Final FTE BGBP'!$C40:$BW40)='Final FTE By Grade'!I40</f>
        <v>1</v>
      </c>
      <c r="Y40" s="4" t="b">
        <f>SUMIF('Final FTE BGBP'!$C$3:$BW$3,'Cross Check'!Y$4,'Final FTE BGBP'!$C40:$BW40)='Final FTE By Grade'!J40</f>
        <v>1</v>
      </c>
      <c r="Z40" s="4" t="b">
        <f>SUMIF('Final FTE BGBP'!$C$3:$BW$3,'Cross Check'!Z$4,'Final FTE BGBP'!$C40:$BW40)='Final FTE By Grade'!K40</f>
        <v>1</v>
      </c>
      <c r="AA40" s="4" t="b">
        <f>SUMIF('Final FTE BGBP'!$C$3:$BW$3,'Cross Check'!AA$4,'Final FTE BGBP'!$C40:$BW40)='Final FTE By Grade'!L40</f>
        <v>1</v>
      </c>
      <c r="AB40" s="4" t="b">
        <f>SUMIF('Final FTE BGBP'!$C$3:$BW$3,'Cross Check'!AB$4,'Final FTE BGBP'!$C40:$BW40)='Final FTE By Grade'!M40</f>
        <v>1</v>
      </c>
      <c r="AC40" s="4" t="b">
        <f>SUMIF('Final FTE BGBP'!$C$3:$BW$3,'Cross Check'!AC$4,'Final FTE BGBP'!$C40:$BW40)='Final FTE By Grade'!N40</f>
        <v>1</v>
      </c>
      <c r="AD40" s="4" t="b">
        <f>SUMIF('Final FTE BGBP'!$C$3:$BW$3,'Cross Check'!AD$4,'Final FTE BGBP'!$C40:$BW40)='Final FTE By Grade'!O40</f>
        <v>1</v>
      </c>
      <c r="AE40" s="4" t="b">
        <f>SUMIF('Final FTE BGBP'!$C$3:$BW$3,'Cross Check'!AE$4,'Final FTE BGBP'!$C40:$BW40)='Final FTE By Grade'!P40</f>
        <v>1</v>
      </c>
      <c r="AK40" s="44"/>
    </row>
    <row r="41" spans="1:37" ht="15">
      <c r="A41">
        <v>37</v>
      </c>
      <c r="B41" t="s">
        <v>48</v>
      </c>
      <c r="C41" s="1" t="b">
        <f>'Final FTE By Grade'!Q41='Final FTE By Prog'!M41</f>
        <v>1</v>
      </c>
      <c r="D41" s="1" t="b">
        <f>'Final FTE By Prog'!M41='Final FTE BGBP'!BX41</f>
        <v>1</v>
      </c>
      <c r="E41" s="1" t="b">
        <f>'Final FTE By Grade'!Q41='Final FTE BGBP'!BX41</f>
        <v>1</v>
      </c>
      <c r="G41" t="b">
        <f>SUMIF('Final FTE BGBP'!$C$2:$BW$2,'Cross Check'!G$4,'Final FTE BGBP'!$C41:$BW41)='Final FTE By Prog'!C41</f>
        <v>1</v>
      </c>
      <c r="H41" t="b">
        <f>SUMIF('Final FTE BGBP'!$C$2:$BW$2,'Cross Check'!H$4,'Final FTE BGBP'!$C41:$BW41)='Final FTE By Prog'!D41</f>
        <v>1</v>
      </c>
      <c r="I41" t="b">
        <f>SUMIF('Final FTE BGBP'!$C$2:$BW$2,'Cross Check'!I$4,'Final FTE BGBP'!$C41:$BW41)='Final FTE By Prog'!E41</f>
        <v>1</v>
      </c>
      <c r="J41" t="b">
        <f>SUMIF('Final FTE BGBP'!$C$2:$BW$2,'Cross Check'!J$4,'Final FTE BGBP'!$C41:$BW41)='Final FTE By Prog'!F41</f>
        <v>1</v>
      </c>
      <c r="K41" t="b">
        <f>SUMIF('Final FTE BGBP'!$C$2:$BW$2,'Cross Check'!K$4,'Final FTE BGBP'!$C41:$BW41)='Final FTE By Prog'!G41</f>
        <v>1</v>
      </c>
      <c r="L41" t="b">
        <f>SUMIF('Final FTE BGBP'!$C$2:$BW$2,'Cross Check'!L$4,'Final FTE BGBP'!$C41:$BW41)='Final FTE By Prog'!H41</f>
        <v>1</v>
      </c>
      <c r="M41" t="b">
        <f>SUMIF('Final FTE BGBP'!$C$2:$BW$2,'Cross Check'!M$4,'Final FTE BGBP'!$C41:$BW41)='Final FTE By Prog'!I41</f>
        <v>1</v>
      </c>
      <c r="N41" t="b">
        <f>SUMIF('Final FTE BGBP'!$C$2:$BW$2,'Cross Check'!N$4,'Final FTE BGBP'!$C41:$BW41)='Final FTE By Prog'!J41</f>
        <v>1</v>
      </c>
      <c r="O41" t="b">
        <f>SUMIF('Final FTE BGBP'!$C$2:$BW$2,'Cross Check'!O$4,'Final FTE BGBP'!$C41:$BW41)='Final FTE By Prog'!K41</f>
        <v>1</v>
      </c>
      <c r="P41" t="b">
        <f>SUMIF('Final FTE BGBP'!$C$2:$BW$2,'Cross Check'!P$4,'Final FTE BGBP'!$C41:$BW41)='Final FTE By Prog'!L41</f>
        <v>1</v>
      </c>
      <c r="R41" s="4" t="b">
        <f>SUMIF('Final FTE BGBP'!$C$3:$BW$3,'Cross Check'!R$4,'Final FTE BGBP'!$C41:$BW41)='Final FTE By Grade'!C41</f>
        <v>1</v>
      </c>
      <c r="S41" s="4" t="b">
        <f>SUMIF('Final FTE BGBP'!$C$3:$BW$3,'Cross Check'!S$4,'Final FTE BGBP'!$C41:$BW41)='Final FTE By Grade'!D41</f>
        <v>1</v>
      </c>
      <c r="T41" s="4" t="b">
        <f>SUMIF('Final FTE BGBP'!$C$3:$BW$3,'Cross Check'!T$4,'Final FTE BGBP'!$C41:$BW41)='Final FTE By Grade'!E41</f>
        <v>1</v>
      </c>
      <c r="U41" s="4" t="b">
        <f>SUMIF('Final FTE BGBP'!$C$3:$BW$3,'Cross Check'!U$4,'Final FTE BGBP'!$C41:$BW41)='Final FTE By Grade'!F41</f>
        <v>1</v>
      </c>
      <c r="V41" s="4" t="b">
        <f>SUMIF('Final FTE BGBP'!$C$3:$BW$3,'Cross Check'!V$4,'Final FTE BGBP'!$C41:$BW41)='Final FTE By Grade'!G41</f>
        <v>1</v>
      </c>
      <c r="W41" s="4" t="b">
        <f>SUMIF('Final FTE BGBP'!$C$3:$BW$3,'Cross Check'!W$4,'Final FTE BGBP'!$C41:$BW41)='Final FTE By Grade'!H41</f>
        <v>1</v>
      </c>
      <c r="X41" s="4" t="b">
        <f>SUMIF('Final FTE BGBP'!$C$3:$BW$3,'Cross Check'!X$4,'Final FTE BGBP'!$C41:$BW41)='Final FTE By Grade'!I41</f>
        <v>1</v>
      </c>
      <c r="Y41" s="4" t="b">
        <f>SUMIF('Final FTE BGBP'!$C$3:$BW$3,'Cross Check'!Y$4,'Final FTE BGBP'!$C41:$BW41)='Final FTE By Grade'!J41</f>
        <v>1</v>
      </c>
      <c r="Z41" s="4" t="b">
        <f>SUMIF('Final FTE BGBP'!$C$3:$BW$3,'Cross Check'!Z$4,'Final FTE BGBP'!$C41:$BW41)='Final FTE By Grade'!K41</f>
        <v>1</v>
      </c>
      <c r="AA41" s="4" t="b">
        <f>SUMIF('Final FTE BGBP'!$C$3:$BW$3,'Cross Check'!AA$4,'Final FTE BGBP'!$C41:$BW41)='Final FTE By Grade'!L41</f>
        <v>1</v>
      </c>
      <c r="AB41" s="4" t="b">
        <f>SUMIF('Final FTE BGBP'!$C$3:$BW$3,'Cross Check'!AB$4,'Final FTE BGBP'!$C41:$BW41)='Final FTE By Grade'!M41</f>
        <v>1</v>
      </c>
      <c r="AC41" s="4" t="b">
        <f>SUMIF('Final FTE BGBP'!$C$3:$BW$3,'Cross Check'!AC$4,'Final FTE BGBP'!$C41:$BW41)='Final FTE By Grade'!N41</f>
        <v>1</v>
      </c>
      <c r="AD41" s="4" t="b">
        <f>SUMIF('Final FTE BGBP'!$C$3:$BW$3,'Cross Check'!AD$4,'Final FTE BGBP'!$C41:$BW41)='Final FTE By Grade'!O41</f>
        <v>1</v>
      </c>
      <c r="AE41" s="4" t="b">
        <f>SUMIF('Final FTE BGBP'!$C$3:$BW$3,'Cross Check'!AE$4,'Final FTE BGBP'!$C41:$BW41)='Final FTE By Grade'!P41</f>
        <v>1</v>
      </c>
      <c r="AK41" s="44"/>
    </row>
    <row r="42" spans="1:37" ht="15">
      <c r="A42">
        <v>38</v>
      </c>
      <c r="B42" t="s">
        <v>49</v>
      </c>
      <c r="C42" s="1" t="b">
        <f>'Final FTE By Grade'!Q42='Final FTE By Prog'!M42</f>
        <v>1</v>
      </c>
      <c r="D42" s="1" t="b">
        <f>'Final FTE By Prog'!M42='Final FTE BGBP'!BX42</f>
        <v>1</v>
      </c>
      <c r="E42" s="1" t="b">
        <f>'Final FTE By Grade'!Q42='Final FTE BGBP'!BX42</f>
        <v>1</v>
      </c>
      <c r="G42" t="b">
        <f>SUMIF('Final FTE BGBP'!$C$2:$BW$2,'Cross Check'!G$4,'Final FTE BGBP'!$C42:$BW42)='Final FTE By Prog'!C42</f>
        <v>1</v>
      </c>
      <c r="H42" t="b">
        <f>SUMIF('Final FTE BGBP'!$C$2:$BW$2,'Cross Check'!H$4,'Final FTE BGBP'!$C42:$BW42)='Final FTE By Prog'!D42</f>
        <v>1</v>
      </c>
      <c r="I42" t="b">
        <f>SUMIF('Final FTE BGBP'!$C$2:$BW$2,'Cross Check'!I$4,'Final FTE BGBP'!$C42:$BW42)='Final FTE By Prog'!E42</f>
        <v>1</v>
      </c>
      <c r="J42" t="b">
        <f>SUMIF('Final FTE BGBP'!$C$2:$BW$2,'Cross Check'!J$4,'Final FTE BGBP'!$C42:$BW42)='Final FTE By Prog'!F42</f>
        <v>1</v>
      </c>
      <c r="K42" t="b">
        <f>SUMIF('Final FTE BGBP'!$C$2:$BW$2,'Cross Check'!K$4,'Final FTE BGBP'!$C42:$BW42)='Final FTE By Prog'!G42</f>
        <v>1</v>
      </c>
      <c r="L42" t="b">
        <f>SUMIF('Final FTE BGBP'!$C$2:$BW$2,'Cross Check'!L$4,'Final FTE BGBP'!$C42:$BW42)='Final FTE By Prog'!H42</f>
        <v>1</v>
      </c>
      <c r="M42" t="b">
        <f>SUMIF('Final FTE BGBP'!$C$2:$BW$2,'Cross Check'!M$4,'Final FTE BGBP'!$C42:$BW42)='Final FTE By Prog'!I42</f>
        <v>1</v>
      </c>
      <c r="N42" t="b">
        <f>SUMIF('Final FTE BGBP'!$C$2:$BW$2,'Cross Check'!N$4,'Final FTE BGBP'!$C42:$BW42)='Final FTE By Prog'!J42</f>
        <v>1</v>
      </c>
      <c r="O42" t="b">
        <f>SUMIF('Final FTE BGBP'!$C$2:$BW$2,'Cross Check'!O$4,'Final FTE BGBP'!$C42:$BW42)='Final FTE By Prog'!K42</f>
        <v>1</v>
      </c>
      <c r="P42" t="b">
        <f>SUMIF('Final FTE BGBP'!$C$2:$BW$2,'Cross Check'!P$4,'Final FTE BGBP'!$C42:$BW42)='Final FTE By Prog'!L42</f>
        <v>1</v>
      </c>
      <c r="R42" s="4" t="b">
        <f>SUMIF('Final FTE BGBP'!$C$3:$BW$3,'Cross Check'!R$4,'Final FTE BGBP'!$C42:$BW42)='Final FTE By Grade'!C42</f>
        <v>1</v>
      </c>
      <c r="S42" s="4" t="b">
        <f>SUMIF('Final FTE BGBP'!$C$3:$BW$3,'Cross Check'!S$4,'Final FTE BGBP'!$C42:$BW42)='Final FTE By Grade'!D42</f>
        <v>1</v>
      </c>
      <c r="T42" s="4" t="b">
        <f>SUMIF('Final FTE BGBP'!$C$3:$BW$3,'Cross Check'!T$4,'Final FTE BGBP'!$C42:$BW42)='Final FTE By Grade'!E42</f>
        <v>1</v>
      </c>
      <c r="U42" s="4" t="b">
        <f>SUMIF('Final FTE BGBP'!$C$3:$BW$3,'Cross Check'!U$4,'Final FTE BGBP'!$C42:$BW42)='Final FTE By Grade'!F42</f>
        <v>1</v>
      </c>
      <c r="V42" s="4" t="b">
        <f>SUMIF('Final FTE BGBP'!$C$3:$BW$3,'Cross Check'!V$4,'Final FTE BGBP'!$C42:$BW42)='Final FTE By Grade'!G42</f>
        <v>1</v>
      </c>
      <c r="W42" s="4" t="b">
        <f>SUMIF('Final FTE BGBP'!$C$3:$BW$3,'Cross Check'!W$4,'Final FTE BGBP'!$C42:$BW42)='Final FTE By Grade'!H42</f>
        <v>1</v>
      </c>
      <c r="X42" s="4" t="b">
        <f>SUMIF('Final FTE BGBP'!$C$3:$BW$3,'Cross Check'!X$4,'Final FTE BGBP'!$C42:$BW42)='Final FTE By Grade'!I42</f>
        <v>1</v>
      </c>
      <c r="Y42" s="4" t="b">
        <f>SUMIF('Final FTE BGBP'!$C$3:$BW$3,'Cross Check'!Y$4,'Final FTE BGBP'!$C42:$BW42)='Final FTE By Grade'!J42</f>
        <v>1</v>
      </c>
      <c r="Z42" s="4" t="b">
        <f>SUMIF('Final FTE BGBP'!$C$3:$BW$3,'Cross Check'!Z$4,'Final FTE BGBP'!$C42:$BW42)='Final FTE By Grade'!K42</f>
        <v>1</v>
      </c>
      <c r="AA42" s="4" t="b">
        <f>SUMIF('Final FTE BGBP'!$C$3:$BW$3,'Cross Check'!AA$4,'Final FTE BGBP'!$C42:$BW42)='Final FTE By Grade'!L42</f>
        <v>1</v>
      </c>
      <c r="AB42" s="4" t="b">
        <f>SUMIF('Final FTE BGBP'!$C$3:$BW$3,'Cross Check'!AB$4,'Final FTE BGBP'!$C42:$BW42)='Final FTE By Grade'!M42</f>
        <v>1</v>
      </c>
      <c r="AC42" s="4" t="b">
        <f>SUMIF('Final FTE BGBP'!$C$3:$BW$3,'Cross Check'!AC$4,'Final FTE BGBP'!$C42:$BW42)='Final FTE By Grade'!N42</f>
        <v>1</v>
      </c>
      <c r="AD42" s="4" t="b">
        <f>SUMIF('Final FTE BGBP'!$C$3:$BW$3,'Cross Check'!AD$4,'Final FTE BGBP'!$C42:$BW42)='Final FTE By Grade'!O42</f>
        <v>1</v>
      </c>
      <c r="AE42" s="4" t="b">
        <f>SUMIF('Final FTE BGBP'!$C$3:$BW$3,'Cross Check'!AE$4,'Final FTE BGBP'!$C42:$BW42)='Final FTE By Grade'!P42</f>
        <v>1</v>
      </c>
      <c r="AK42" s="44"/>
    </row>
    <row r="43" spans="1:37" ht="15">
      <c r="A43">
        <v>39</v>
      </c>
      <c r="B43" t="s">
        <v>50</v>
      </c>
      <c r="C43" s="1" t="b">
        <f>'Final FTE By Grade'!Q43='Final FTE By Prog'!M43</f>
        <v>1</v>
      </c>
      <c r="D43" s="1" t="b">
        <f>'Final FTE By Prog'!M43='Final FTE BGBP'!BX43</f>
        <v>1</v>
      </c>
      <c r="E43" s="1" t="b">
        <f>'Final FTE By Grade'!Q43='Final FTE BGBP'!BX43</f>
        <v>1</v>
      </c>
      <c r="G43" t="b">
        <f>SUMIF('Final FTE BGBP'!$C$2:$BW$2,'Cross Check'!G$4,'Final FTE BGBP'!$C43:$BW43)='Final FTE By Prog'!C43</f>
        <v>1</v>
      </c>
      <c r="H43" t="b">
        <f>SUMIF('Final FTE BGBP'!$C$2:$BW$2,'Cross Check'!H$4,'Final FTE BGBP'!$C43:$BW43)='Final FTE By Prog'!D43</f>
        <v>1</v>
      </c>
      <c r="I43" t="b">
        <f>SUMIF('Final FTE BGBP'!$C$2:$BW$2,'Cross Check'!I$4,'Final FTE BGBP'!$C43:$BW43)='Final FTE By Prog'!E43</f>
        <v>1</v>
      </c>
      <c r="J43" t="b">
        <f>SUMIF('Final FTE BGBP'!$C$2:$BW$2,'Cross Check'!J$4,'Final FTE BGBP'!$C43:$BW43)='Final FTE By Prog'!F43</f>
        <v>1</v>
      </c>
      <c r="K43" t="b">
        <f>SUMIF('Final FTE BGBP'!$C$2:$BW$2,'Cross Check'!K$4,'Final FTE BGBP'!$C43:$BW43)='Final FTE By Prog'!G43</f>
        <v>1</v>
      </c>
      <c r="L43" t="b">
        <f>SUMIF('Final FTE BGBP'!$C$2:$BW$2,'Cross Check'!L$4,'Final FTE BGBP'!$C43:$BW43)='Final FTE By Prog'!H43</f>
        <v>1</v>
      </c>
      <c r="M43" t="b">
        <f>SUMIF('Final FTE BGBP'!$C$2:$BW$2,'Cross Check'!M$4,'Final FTE BGBP'!$C43:$BW43)='Final FTE By Prog'!I43</f>
        <v>1</v>
      </c>
      <c r="N43" t="b">
        <f>SUMIF('Final FTE BGBP'!$C$2:$BW$2,'Cross Check'!N$4,'Final FTE BGBP'!$C43:$BW43)='Final FTE By Prog'!J43</f>
        <v>1</v>
      </c>
      <c r="O43" t="b">
        <f>SUMIF('Final FTE BGBP'!$C$2:$BW$2,'Cross Check'!O$4,'Final FTE BGBP'!$C43:$BW43)='Final FTE By Prog'!K43</f>
        <v>1</v>
      </c>
      <c r="P43" t="b">
        <f>SUMIF('Final FTE BGBP'!$C$2:$BW$2,'Cross Check'!P$4,'Final FTE BGBP'!$C43:$BW43)='Final FTE By Prog'!L43</f>
        <v>1</v>
      </c>
      <c r="R43" s="4" t="b">
        <f>SUMIF('Final FTE BGBP'!$C$3:$BW$3,'Cross Check'!R$4,'Final FTE BGBP'!$C43:$BW43)='Final FTE By Grade'!C43</f>
        <v>1</v>
      </c>
      <c r="S43" s="4" t="b">
        <f>SUMIF('Final FTE BGBP'!$C$3:$BW$3,'Cross Check'!S$4,'Final FTE BGBP'!$C43:$BW43)='Final FTE By Grade'!D43</f>
        <v>1</v>
      </c>
      <c r="T43" s="4" t="b">
        <f>SUMIF('Final FTE BGBP'!$C$3:$BW$3,'Cross Check'!T$4,'Final FTE BGBP'!$C43:$BW43)='Final FTE By Grade'!E43</f>
        <v>1</v>
      </c>
      <c r="U43" s="4" t="b">
        <f>SUMIF('Final FTE BGBP'!$C$3:$BW$3,'Cross Check'!U$4,'Final FTE BGBP'!$C43:$BW43)='Final FTE By Grade'!F43</f>
        <v>1</v>
      </c>
      <c r="V43" s="4" t="b">
        <f>SUMIF('Final FTE BGBP'!$C$3:$BW$3,'Cross Check'!V$4,'Final FTE BGBP'!$C43:$BW43)='Final FTE By Grade'!G43</f>
        <v>1</v>
      </c>
      <c r="W43" s="4" t="b">
        <f>SUMIF('Final FTE BGBP'!$C$3:$BW$3,'Cross Check'!W$4,'Final FTE BGBP'!$C43:$BW43)='Final FTE By Grade'!H43</f>
        <v>1</v>
      </c>
      <c r="X43" s="4" t="b">
        <f>SUMIF('Final FTE BGBP'!$C$3:$BW$3,'Cross Check'!X$4,'Final FTE BGBP'!$C43:$BW43)='Final FTE By Grade'!I43</f>
        <v>1</v>
      </c>
      <c r="Y43" s="4" t="b">
        <f>SUMIF('Final FTE BGBP'!$C$3:$BW$3,'Cross Check'!Y$4,'Final FTE BGBP'!$C43:$BW43)='Final FTE By Grade'!J43</f>
        <v>1</v>
      </c>
      <c r="Z43" s="4" t="b">
        <f>SUMIF('Final FTE BGBP'!$C$3:$BW$3,'Cross Check'!Z$4,'Final FTE BGBP'!$C43:$BW43)='Final FTE By Grade'!K43</f>
        <v>1</v>
      </c>
      <c r="AA43" s="4" t="b">
        <f>SUMIF('Final FTE BGBP'!$C$3:$BW$3,'Cross Check'!AA$4,'Final FTE BGBP'!$C43:$BW43)='Final FTE By Grade'!L43</f>
        <v>1</v>
      </c>
      <c r="AB43" s="4" t="b">
        <f>SUMIF('Final FTE BGBP'!$C$3:$BW$3,'Cross Check'!AB$4,'Final FTE BGBP'!$C43:$BW43)='Final FTE By Grade'!M43</f>
        <v>1</v>
      </c>
      <c r="AC43" s="4" t="b">
        <f>SUMIF('Final FTE BGBP'!$C$3:$BW$3,'Cross Check'!AC$4,'Final FTE BGBP'!$C43:$BW43)='Final FTE By Grade'!N43</f>
        <v>1</v>
      </c>
      <c r="AD43" s="4" t="b">
        <f>SUMIF('Final FTE BGBP'!$C$3:$BW$3,'Cross Check'!AD$4,'Final FTE BGBP'!$C43:$BW43)='Final FTE By Grade'!O43</f>
        <v>1</v>
      </c>
      <c r="AE43" s="4" t="b">
        <f>SUMIF('Final FTE BGBP'!$C$3:$BW$3,'Cross Check'!AE$4,'Final FTE BGBP'!$C43:$BW43)='Final FTE By Grade'!P43</f>
        <v>1</v>
      </c>
      <c r="AK43" s="44"/>
    </row>
    <row r="44" spans="1:37" ht="15">
      <c r="A44">
        <v>40</v>
      </c>
      <c r="B44" t="s">
        <v>51</v>
      </c>
      <c r="C44" s="1" t="b">
        <f>'Final FTE By Grade'!Q44='Final FTE By Prog'!M44</f>
        <v>1</v>
      </c>
      <c r="D44" s="1" t="b">
        <f>'Final FTE By Prog'!M44='Final FTE BGBP'!BX44</f>
        <v>1</v>
      </c>
      <c r="E44" s="1" t="b">
        <f>'Final FTE By Grade'!Q44='Final FTE BGBP'!BX44</f>
        <v>1</v>
      </c>
      <c r="G44" t="b">
        <f>SUMIF('Final FTE BGBP'!$C$2:$BW$2,'Cross Check'!G$4,'Final FTE BGBP'!$C44:$BW44)='Final FTE By Prog'!C44</f>
        <v>1</v>
      </c>
      <c r="H44" t="b">
        <f>SUMIF('Final FTE BGBP'!$C$2:$BW$2,'Cross Check'!H$4,'Final FTE BGBP'!$C44:$BW44)='Final FTE By Prog'!D44</f>
        <v>1</v>
      </c>
      <c r="I44" t="b">
        <f>SUMIF('Final FTE BGBP'!$C$2:$BW$2,'Cross Check'!I$4,'Final FTE BGBP'!$C44:$BW44)='Final FTE By Prog'!E44</f>
        <v>1</v>
      </c>
      <c r="J44" t="b">
        <f>SUMIF('Final FTE BGBP'!$C$2:$BW$2,'Cross Check'!J$4,'Final FTE BGBP'!$C44:$BW44)='Final FTE By Prog'!F44</f>
        <v>1</v>
      </c>
      <c r="K44" t="b">
        <f>SUMIF('Final FTE BGBP'!$C$2:$BW$2,'Cross Check'!K$4,'Final FTE BGBP'!$C44:$BW44)='Final FTE By Prog'!G44</f>
        <v>1</v>
      </c>
      <c r="L44" t="b">
        <f>SUMIF('Final FTE BGBP'!$C$2:$BW$2,'Cross Check'!L$4,'Final FTE BGBP'!$C44:$BW44)='Final FTE By Prog'!H44</f>
        <v>1</v>
      </c>
      <c r="M44" t="b">
        <f>SUMIF('Final FTE BGBP'!$C$2:$BW$2,'Cross Check'!M$4,'Final FTE BGBP'!$C44:$BW44)='Final FTE By Prog'!I44</f>
        <v>1</v>
      </c>
      <c r="N44" t="b">
        <f>SUMIF('Final FTE BGBP'!$C$2:$BW$2,'Cross Check'!N$4,'Final FTE BGBP'!$C44:$BW44)='Final FTE By Prog'!J44</f>
        <v>1</v>
      </c>
      <c r="O44" t="b">
        <f>SUMIF('Final FTE BGBP'!$C$2:$BW$2,'Cross Check'!O$4,'Final FTE BGBP'!$C44:$BW44)='Final FTE By Prog'!K44</f>
        <v>1</v>
      </c>
      <c r="P44" t="b">
        <f>SUMIF('Final FTE BGBP'!$C$2:$BW$2,'Cross Check'!P$4,'Final FTE BGBP'!$C44:$BW44)='Final FTE By Prog'!L44</f>
        <v>1</v>
      </c>
      <c r="R44" s="4" t="b">
        <f>SUMIF('Final FTE BGBP'!$C$3:$BW$3,'Cross Check'!R$4,'Final FTE BGBP'!$C44:$BW44)='Final FTE By Grade'!C44</f>
        <v>1</v>
      </c>
      <c r="S44" s="4" t="b">
        <f>SUMIF('Final FTE BGBP'!$C$3:$BW$3,'Cross Check'!S$4,'Final FTE BGBP'!$C44:$BW44)='Final FTE By Grade'!D44</f>
        <v>1</v>
      </c>
      <c r="T44" s="4" t="b">
        <f>SUMIF('Final FTE BGBP'!$C$3:$BW$3,'Cross Check'!T$4,'Final FTE BGBP'!$C44:$BW44)='Final FTE By Grade'!E44</f>
        <v>1</v>
      </c>
      <c r="U44" s="4" t="b">
        <f>SUMIF('Final FTE BGBP'!$C$3:$BW$3,'Cross Check'!U$4,'Final FTE BGBP'!$C44:$BW44)='Final FTE By Grade'!F44</f>
        <v>1</v>
      </c>
      <c r="V44" s="4" t="b">
        <f>SUMIF('Final FTE BGBP'!$C$3:$BW$3,'Cross Check'!V$4,'Final FTE BGBP'!$C44:$BW44)='Final FTE By Grade'!G44</f>
        <v>1</v>
      </c>
      <c r="W44" s="4" t="b">
        <f>SUMIF('Final FTE BGBP'!$C$3:$BW$3,'Cross Check'!W$4,'Final FTE BGBP'!$C44:$BW44)='Final FTE By Grade'!H44</f>
        <v>1</v>
      </c>
      <c r="X44" s="4" t="b">
        <f>SUMIF('Final FTE BGBP'!$C$3:$BW$3,'Cross Check'!X$4,'Final FTE BGBP'!$C44:$BW44)='Final FTE By Grade'!I44</f>
        <v>1</v>
      </c>
      <c r="Y44" s="4" t="b">
        <f>SUMIF('Final FTE BGBP'!$C$3:$BW$3,'Cross Check'!Y$4,'Final FTE BGBP'!$C44:$BW44)='Final FTE By Grade'!J44</f>
        <v>1</v>
      </c>
      <c r="Z44" s="4" t="b">
        <f>SUMIF('Final FTE BGBP'!$C$3:$BW$3,'Cross Check'!Z$4,'Final FTE BGBP'!$C44:$BW44)='Final FTE By Grade'!K44</f>
        <v>1</v>
      </c>
      <c r="AA44" s="4" t="b">
        <f>SUMIF('Final FTE BGBP'!$C$3:$BW$3,'Cross Check'!AA$4,'Final FTE BGBP'!$C44:$BW44)='Final FTE By Grade'!L44</f>
        <v>1</v>
      </c>
      <c r="AB44" s="4" t="b">
        <f>SUMIF('Final FTE BGBP'!$C$3:$BW$3,'Cross Check'!AB$4,'Final FTE BGBP'!$C44:$BW44)='Final FTE By Grade'!M44</f>
        <v>1</v>
      </c>
      <c r="AC44" s="4" t="b">
        <f>SUMIF('Final FTE BGBP'!$C$3:$BW$3,'Cross Check'!AC$4,'Final FTE BGBP'!$C44:$BW44)='Final FTE By Grade'!N44</f>
        <v>1</v>
      </c>
      <c r="AD44" s="4" t="b">
        <f>SUMIF('Final FTE BGBP'!$C$3:$BW$3,'Cross Check'!AD$4,'Final FTE BGBP'!$C44:$BW44)='Final FTE By Grade'!O44</f>
        <v>1</v>
      </c>
      <c r="AE44" s="4" t="b">
        <f>SUMIF('Final FTE BGBP'!$C$3:$BW$3,'Cross Check'!AE$4,'Final FTE BGBP'!$C44:$BW44)='Final FTE By Grade'!P44</f>
        <v>1</v>
      </c>
      <c r="AK44" s="44"/>
    </row>
    <row r="45" spans="1:37" ht="15">
      <c r="A45">
        <v>41</v>
      </c>
      <c r="B45" t="s">
        <v>52</v>
      </c>
      <c r="C45" s="1" t="b">
        <f>'Final FTE By Grade'!Q45='Final FTE By Prog'!M45</f>
        <v>1</v>
      </c>
      <c r="D45" s="1" t="b">
        <f>'Final FTE By Prog'!M45='Final FTE BGBP'!BX45</f>
        <v>1</v>
      </c>
      <c r="E45" s="1" t="b">
        <f>'Final FTE By Grade'!Q45='Final FTE BGBP'!BX45</f>
        <v>1</v>
      </c>
      <c r="G45" t="b">
        <f>SUMIF('Final FTE BGBP'!$C$2:$BW$2,'Cross Check'!G$4,'Final FTE BGBP'!$C45:$BW45)='Final FTE By Prog'!C45</f>
        <v>1</v>
      </c>
      <c r="H45" t="b">
        <f>SUMIF('Final FTE BGBP'!$C$2:$BW$2,'Cross Check'!H$4,'Final FTE BGBP'!$C45:$BW45)='Final FTE By Prog'!D45</f>
        <v>1</v>
      </c>
      <c r="I45" t="b">
        <f>SUMIF('Final FTE BGBP'!$C$2:$BW$2,'Cross Check'!I$4,'Final FTE BGBP'!$C45:$BW45)='Final FTE By Prog'!E45</f>
        <v>1</v>
      </c>
      <c r="J45" t="b">
        <f>SUMIF('Final FTE BGBP'!$C$2:$BW$2,'Cross Check'!J$4,'Final FTE BGBP'!$C45:$BW45)='Final FTE By Prog'!F45</f>
        <v>1</v>
      </c>
      <c r="K45" t="b">
        <f>SUMIF('Final FTE BGBP'!$C$2:$BW$2,'Cross Check'!K$4,'Final FTE BGBP'!$C45:$BW45)='Final FTE By Prog'!G45</f>
        <v>1</v>
      </c>
      <c r="L45" t="b">
        <f>SUMIF('Final FTE BGBP'!$C$2:$BW$2,'Cross Check'!L$4,'Final FTE BGBP'!$C45:$BW45)='Final FTE By Prog'!H45</f>
        <v>1</v>
      </c>
      <c r="M45" t="b">
        <f>SUMIF('Final FTE BGBP'!$C$2:$BW$2,'Cross Check'!M$4,'Final FTE BGBP'!$C45:$BW45)='Final FTE By Prog'!I45</f>
        <v>1</v>
      </c>
      <c r="N45" t="b">
        <f>SUMIF('Final FTE BGBP'!$C$2:$BW$2,'Cross Check'!N$4,'Final FTE BGBP'!$C45:$BW45)='Final FTE By Prog'!J45</f>
        <v>1</v>
      </c>
      <c r="O45" t="b">
        <f>SUMIF('Final FTE BGBP'!$C$2:$BW$2,'Cross Check'!O$4,'Final FTE BGBP'!$C45:$BW45)='Final FTE By Prog'!K45</f>
        <v>1</v>
      </c>
      <c r="P45" t="b">
        <f>SUMIF('Final FTE BGBP'!$C$2:$BW$2,'Cross Check'!P$4,'Final FTE BGBP'!$C45:$BW45)='Final FTE By Prog'!L45</f>
        <v>1</v>
      </c>
      <c r="R45" s="4" t="b">
        <f>SUMIF('Final FTE BGBP'!$C$3:$BW$3,'Cross Check'!R$4,'Final FTE BGBP'!$C45:$BW45)='Final FTE By Grade'!C45</f>
        <v>1</v>
      </c>
      <c r="S45" s="4" t="b">
        <f>SUMIF('Final FTE BGBP'!$C$3:$BW$3,'Cross Check'!S$4,'Final FTE BGBP'!$C45:$BW45)='Final FTE By Grade'!D45</f>
        <v>1</v>
      </c>
      <c r="T45" s="4" t="b">
        <f>SUMIF('Final FTE BGBP'!$C$3:$BW$3,'Cross Check'!T$4,'Final FTE BGBP'!$C45:$BW45)='Final FTE By Grade'!E45</f>
        <v>1</v>
      </c>
      <c r="U45" s="4" t="b">
        <f>SUMIF('Final FTE BGBP'!$C$3:$BW$3,'Cross Check'!U$4,'Final FTE BGBP'!$C45:$BW45)='Final FTE By Grade'!F45</f>
        <v>1</v>
      </c>
      <c r="V45" s="4" t="b">
        <f>SUMIF('Final FTE BGBP'!$C$3:$BW$3,'Cross Check'!V$4,'Final FTE BGBP'!$C45:$BW45)='Final FTE By Grade'!G45</f>
        <v>1</v>
      </c>
      <c r="W45" s="4" t="b">
        <f>SUMIF('Final FTE BGBP'!$C$3:$BW$3,'Cross Check'!W$4,'Final FTE BGBP'!$C45:$BW45)='Final FTE By Grade'!H45</f>
        <v>1</v>
      </c>
      <c r="X45" s="4" t="b">
        <f>SUMIF('Final FTE BGBP'!$C$3:$BW$3,'Cross Check'!X$4,'Final FTE BGBP'!$C45:$BW45)='Final FTE By Grade'!I45</f>
        <v>1</v>
      </c>
      <c r="Y45" s="4" t="b">
        <f>SUMIF('Final FTE BGBP'!$C$3:$BW$3,'Cross Check'!Y$4,'Final FTE BGBP'!$C45:$BW45)='Final FTE By Grade'!J45</f>
        <v>1</v>
      </c>
      <c r="Z45" s="4" t="b">
        <f>SUMIF('Final FTE BGBP'!$C$3:$BW$3,'Cross Check'!Z$4,'Final FTE BGBP'!$C45:$BW45)='Final FTE By Grade'!K45</f>
        <v>1</v>
      </c>
      <c r="AA45" s="4" t="b">
        <f>SUMIF('Final FTE BGBP'!$C$3:$BW$3,'Cross Check'!AA$4,'Final FTE BGBP'!$C45:$BW45)='Final FTE By Grade'!L45</f>
        <v>1</v>
      </c>
      <c r="AB45" s="4" t="b">
        <f>SUMIF('Final FTE BGBP'!$C$3:$BW$3,'Cross Check'!AB$4,'Final FTE BGBP'!$C45:$BW45)='Final FTE By Grade'!M45</f>
        <v>1</v>
      </c>
      <c r="AC45" s="4" t="b">
        <f>SUMIF('Final FTE BGBP'!$C$3:$BW$3,'Cross Check'!AC$4,'Final FTE BGBP'!$C45:$BW45)='Final FTE By Grade'!N45</f>
        <v>1</v>
      </c>
      <c r="AD45" s="4" t="b">
        <f>SUMIF('Final FTE BGBP'!$C$3:$BW$3,'Cross Check'!AD$4,'Final FTE BGBP'!$C45:$BW45)='Final FTE By Grade'!O45</f>
        <v>1</v>
      </c>
      <c r="AE45" s="4" t="b">
        <f>SUMIF('Final FTE BGBP'!$C$3:$BW$3,'Cross Check'!AE$4,'Final FTE BGBP'!$C45:$BW45)='Final FTE By Grade'!P45</f>
        <v>1</v>
      </c>
      <c r="AK45" s="44"/>
    </row>
    <row r="46" spans="1:37" ht="15">
      <c r="A46">
        <v>42</v>
      </c>
      <c r="B46" t="s">
        <v>53</v>
      </c>
      <c r="C46" s="1" t="b">
        <f>'Final FTE By Grade'!Q46='Final FTE By Prog'!M46</f>
        <v>1</v>
      </c>
      <c r="D46" s="1" t="b">
        <f>'Final FTE By Prog'!M46='Final FTE BGBP'!BX46</f>
        <v>1</v>
      </c>
      <c r="E46" s="1" t="b">
        <f>'Final FTE By Grade'!Q46='Final FTE BGBP'!BX46</f>
        <v>1</v>
      </c>
      <c r="G46" t="b">
        <f>SUMIF('Final FTE BGBP'!$C$2:$BW$2,'Cross Check'!G$4,'Final FTE BGBP'!$C46:$BW46)='Final FTE By Prog'!C46</f>
        <v>1</v>
      </c>
      <c r="H46" t="b">
        <f>SUMIF('Final FTE BGBP'!$C$2:$BW$2,'Cross Check'!H$4,'Final FTE BGBP'!$C46:$BW46)='Final FTE By Prog'!D46</f>
        <v>1</v>
      </c>
      <c r="I46" t="b">
        <f>SUMIF('Final FTE BGBP'!$C$2:$BW$2,'Cross Check'!I$4,'Final FTE BGBP'!$C46:$BW46)='Final FTE By Prog'!E46</f>
        <v>1</v>
      </c>
      <c r="J46" t="b">
        <f>SUMIF('Final FTE BGBP'!$C$2:$BW$2,'Cross Check'!J$4,'Final FTE BGBP'!$C46:$BW46)='Final FTE By Prog'!F46</f>
        <v>1</v>
      </c>
      <c r="K46" t="b">
        <f>SUMIF('Final FTE BGBP'!$C$2:$BW$2,'Cross Check'!K$4,'Final FTE BGBP'!$C46:$BW46)='Final FTE By Prog'!G46</f>
        <v>1</v>
      </c>
      <c r="L46" t="b">
        <f>SUMIF('Final FTE BGBP'!$C$2:$BW$2,'Cross Check'!L$4,'Final FTE BGBP'!$C46:$BW46)='Final FTE By Prog'!H46</f>
        <v>1</v>
      </c>
      <c r="M46" t="b">
        <f>SUMIF('Final FTE BGBP'!$C$2:$BW$2,'Cross Check'!M$4,'Final FTE BGBP'!$C46:$BW46)='Final FTE By Prog'!I46</f>
        <v>1</v>
      </c>
      <c r="N46" t="b">
        <f>SUMIF('Final FTE BGBP'!$C$2:$BW$2,'Cross Check'!N$4,'Final FTE BGBP'!$C46:$BW46)='Final FTE By Prog'!J46</f>
        <v>1</v>
      </c>
      <c r="O46" t="b">
        <f>SUMIF('Final FTE BGBP'!$C$2:$BW$2,'Cross Check'!O$4,'Final FTE BGBP'!$C46:$BW46)='Final FTE By Prog'!K46</f>
        <v>1</v>
      </c>
      <c r="P46" t="b">
        <f>SUMIF('Final FTE BGBP'!$C$2:$BW$2,'Cross Check'!P$4,'Final FTE BGBP'!$C46:$BW46)='Final FTE By Prog'!L46</f>
        <v>1</v>
      </c>
      <c r="R46" s="4" t="b">
        <f>SUMIF('Final FTE BGBP'!$C$3:$BW$3,'Cross Check'!R$4,'Final FTE BGBP'!$C46:$BW46)='Final FTE By Grade'!C46</f>
        <v>1</v>
      </c>
      <c r="S46" s="4" t="b">
        <f>SUMIF('Final FTE BGBP'!$C$3:$BW$3,'Cross Check'!S$4,'Final FTE BGBP'!$C46:$BW46)='Final FTE By Grade'!D46</f>
        <v>1</v>
      </c>
      <c r="T46" s="4" t="b">
        <f>SUMIF('Final FTE BGBP'!$C$3:$BW$3,'Cross Check'!T$4,'Final FTE BGBP'!$C46:$BW46)='Final FTE By Grade'!E46</f>
        <v>1</v>
      </c>
      <c r="U46" s="4" t="b">
        <f>SUMIF('Final FTE BGBP'!$C$3:$BW$3,'Cross Check'!U$4,'Final FTE BGBP'!$C46:$BW46)='Final FTE By Grade'!F46</f>
        <v>1</v>
      </c>
      <c r="V46" s="4" t="b">
        <f>SUMIF('Final FTE BGBP'!$C$3:$BW$3,'Cross Check'!V$4,'Final FTE BGBP'!$C46:$BW46)='Final FTE By Grade'!G46</f>
        <v>1</v>
      </c>
      <c r="W46" s="4" t="b">
        <f>SUMIF('Final FTE BGBP'!$C$3:$BW$3,'Cross Check'!W$4,'Final FTE BGBP'!$C46:$BW46)='Final FTE By Grade'!H46</f>
        <v>1</v>
      </c>
      <c r="X46" s="4" t="b">
        <f>SUMIF('Final FTE BGBP'!$C$3:$BW$3,'Cross Check'!X$4,'Final FTE BGBP'!$C46:$BW46)='Final FTE By Grade'!I46</f>
        <v>1</v>
      </c>
      <c r="Y46" s="4" t="b">
        <f>SUMIF('Final FTE BGBP'!$C$3:$BW$3,'Cross Check'!Y$4,'Final FTE BGBP'!$C46:$BW46)='Final FTE By Grade'!J46</f>
        <v>1</v>
      </c>
      <c r="Z46" s="4" t="b">
        <f>SUMIF('Final FTE BGBP'!$C$3:$BW$3,'Cross Check'!Z$4,'Final FTE BGBP'!$C46:$BW46)='Final FTE By Grade'!K46</f>
        <v>1</v>
      </c>
      <c r="AA46" s="4" t="b">
        <f>SUMIF('Final FTE BGBP'!$C$3:$BW$3,'Cross Check'!AA$4,'Final FTE BGBP'!$C46:$BW46)='Final FTE By Grade'!L46</f>
        <v>1</v>
      </c>
      <c r="AB46" s="4" t="b">
        <f>SUMIF('Final FTE BGBP'!$C$3:$BW$3,'Cross Check'!AB$4,'Final FTE BGBP'!$C46:$BW46)='Final FTE By Grade'!M46</f>
        <v>1</v>
      </c>
      <c r="AC46" s="4" t="b">
        <f>SUMIF('Final FTE BGBP'!$C$3:$BW$3,'Cross Check'!AC$4,'Final FTE BGBP'!$C46:$BW46)='Final FTE By Grade'!N46</f>
        <v>1</v>
      </c>
      <c r="AD46" s="4" t="b">
        <f>SUMIF('Final FTE BGBP'!$C$3:$BW$3,'Cross Check'!AD$4,'Final FTE BGBP'!$C46:$BW46)='Final FTE By Grade'!O46</f>
        <v>1</v>
      </c>
      <c r="AE46" s="4" t="b">
        <f>SUMIF('Final FTE BGBP'!$C$3:$BW$3,'Cross Check'!AE$4,'Final FTE BGBP'!$C46:$BW46)='Final FTE By Grade'!P46</f>
        <v>1</v>
      </c>
      <c r="AK46" s="44"/>
    </row>
    <row r="47" spans="1:37" ht="15">
      <c r="A47">
        <v>43</v>
      </c>
      <c r="B47" t="s">
        <v>54</v>
      </c>
      <c r="C47" s="1" t="b">
        <f>'Final FTE By Grade'!Q47='Final FTE By Prog'!M47</f>
        <v>1</v>
      </c>
      <c r="D47" s="1" t="b">
        <f>'Final FTE By Prog'!M47='Final FTE BGBP'!BX47</f>
        <v>1</v>
      </c>
      <c r="E47" s="1" t="b">
        <f>'Final FTE By Grade'!Q47='Final FTE BGBP'!BX47</f>
        <v>1</v>
      </c>
      <c r="G47" t="b">
        <f>SUMIF('Final FTE BGBP'!$C$2:$BW$2,'Cross Check'!G$4,'Final FTE BGBP'!$C47:$BW47)='Final FTE By Prog'!C47</f>
        <v>1</v>
      </c>
      <c r="H47" t="b">
        <f>SUMIF('Final FTE BGBP'!$C$2:$BW$2,'Cross Check'!H$4,'Final FTE BGBP'!$C47:$BW47)='Final FTE By Prog'!D47</f>
        <v>1</v>
      </c>
      <c r="I47" t="b">
        <f>SUMIF('Final FTE BGBP'!$C$2:$BW$2,'Cross Check'!I$4,'Final FTE BGBP'!$C47:$BW47)='Final FTE By Prog'!E47</f>
        <v>1</v>
      </c>
      <c r="J47" t="b">
        <f>SUMIF('Final FTE BGBP'!$C$2:$BW$2,'Cross Check'!J$4,'Final FTE BGBP'!$C47:$BW47)='Final FTE By Prog'!F47</f>
        <v>1</v>
      </c>
      <c r="K47" t="b">
        <f>SUMIF('Final FTE BGBP'!$C$2:$BW$2,'Cross Check'!K$4,'Final FTE BGBP'!$C47:$BW47)='Final FTE By Prog'!G47</f>
        <v>1</v>
      </c>
      <c r="L47" t="b">
        <f>SUMIF('Final FTE BGBP'!$C$2:$BW$2,'Cross Check'!L$4,'Final FTE BGBP'!$C47:$BW47)='Final FTE By Prog'!H47</f>
        <v>1</v>
      </c>
      <c r="M47" t="b">
        <f>SUMIF('Final FTE BGBP'!$C$2:$BW$2,'Cross Check'!M$4,'Final FTE BGBP'!$C47:$BW47)='Final FTE By Prog'!I47</f>
        <v>1</v>
      </c>
      <c r="N47" t="b">
        <f>SUMIF('Final FTE BGBP'!$C$2:$BW$2,'Cross Check'!N$4,'Final FTE BGBP'!$C47:$BW47)='Final FTE By Prog'!J47</f>
        <v>1</v>
      </c>
      <c r="O47" t="b">
        <f>SUMIF('Final FTE BGBP'!$C$2:$BW$2,'Cross Check'!O$4,'Final FTE BGBP'!$C47:$BW47)='Final FTE By Prog'!K47</f>
        <v>1</v>
      </c>
      <c r="P47" t="b">
        <f>SUMIF('Final FTE BGBP'!$C$2:$BW$2,'Cross Check'!P$4,'Final FTE BGBP'!$C47:$BW47)='Final FTE By Prog'!L47</f>
        <v>1</v>
      </c>
      <c r="R47" s="4" t="b">
        <f>SUMIF('Final FTE BGBP'!$C$3:$BW$3,'Cross Check'!R$4,'Final FTE BGBP'!$C47:$BW47)='Final FTE By Grade'!C47</f>
        <v>1</v>
      </c>
      <c r="S47" s="4" t="b">
        <f>SUMIF('Final FTE BGBP'!$C$3:$BW$3,'Cross Check'!S$4,'Final FTE BGBP'!$C47:$BW47)='Final FTE By Grade'!D47</f>
        <v>1</v>
      </c>
      <c r="T47" s="4" t="b">
        <f>SUMIF('Final FTE BGBP'!$C$3:$BW$3,'Cross Check'!T$4,'Final FTE BGBP'!$C47:$BW47)='Final FTE By Grade'!E47</f>
        <v>1</v>
      </c>
      <c r="U47" s="4" t="b">
        <f>SUMIF('Final FTE BGBP'!$C$3:$BW$3,'Cross Check'!U$4,'Final FTE BGBP'!$C47:$BW47)='Final FTE By Grade'!F47</f>
        <v>1</v>
      </c>
      <c r="V47" s="4" t="b">
        <f>SUMIF('Final FTE BGBP'!$C$3:$BW$3,'Cross Check'!V$4,'Final FTE BGBP'!$C47:$BW47)='Final FTE By Grade'!G47</f>
        <v>1</v>
      </c>
      <c r="W47" s="4" t="b">
        <f>SUMIF('Final FTE BGBP'!$C$3:$BW$3,'Cross Check'!W$4,'Final FTE BGBP'!$C47:$BW47)='Final FTE By Grade'!H47</f>
        <v>1</v>
      </c>
      <c r="X47" s="4" t="b">
        <f>SUMIF('Final FTE BGBP'!$C$3:$BW$3,'Cross Check'!X$4,'Final FTE BGBP'!$C47:$BW47)='Final FTE By Grade'!I47</f>
        <v>1</v>
      </c>
      <c r="Y47" s="4" t="b">
        <f>SUMIF('Final FTE BGBP'!$C$3:$BW$3,'Cross Check'!Y$4,'Final FTE BGBP'!$C47:$BW47)='Final FTE By Grade'!J47</f>
        <v>1</v>
      </c>
      <c r="Z47" s="4" t="b">
        <f>SUMIF('Final FTE BGBP'!$C$3:$BW$3,'Cross Check'!Z$4,'Final FTE BGBP'!$C47:$BW47)='Final FTE By Grade'!K47</f>
        <v>1</v>
      </c>
      <c r="AA47" s="4" t="b">
        <f>SUMIF('Final FTE BGBP'!$C$3:$BW$3,'Cross Check'!AA$4,'Final FTE BGBP'!$C47:$BW47)='Final FTE By Grade'!L47</f>
        <v>1</v>
      </c>
      <c r="AB47" s="4" t="b">
        <f>SUMIF('Final FTE BGBP'!$C$3:$BW$3,'Cross Check'!AB$4,'Final FTE BGBP'!$C47:$BW47)='Final FTE By Grade'!M47</f>
        <v>1</v>
      </c>
      <c r="AC47" s="4" t="b">
        <f>SUMIF('Final FTE BGBP'!$C$3:$BW$3,'Cross Check'!AC$4,'Final FTE BGBP'!$C47:$BW47)='Final FTE By Grade'!N47</f>
        <v>1</v>
      </c>
      <c r="AD47" s="4" t="b">
        <f>SUMIF('Final FTE BGBP'!$C$3:$BW$3,'Cross Check'!AD$4,'Final FTE BGBP'!$C47:$BW47)='Final FTE By Grade'!O47</f>
        <v>1</v>
      </c>
      <c r="AE47" s="4" t="b">
        <f>SUMIF('Final FTE BGBP'!$C$3:$BW$3,'Cross Check'!AE$4,'Final FTE BGBP'!$C47:$BW47)='Final FTE By Grade'!P47</f>
        <v>1</v>
      </c>
      <c r="AK47" s="44"/>
    </row>
    <row r="48" spans="1:37" ht="15">
      <c r="A48" s="1">
        <v>44</v>
      </c>
      <c r="B48" s="1" t="s">
        <v>55</v>
      </c>
      <c r="C48" s="1" t="b">
        <f>'Final FTE By Grade'!Q48='Final FTE By Prog'!M48</f>
        <v>1</v>
      </c>
      <c r="D48" s="1" t="b">
        <f>'Final FTE By Prog'!M48='Final FTE BGBP'!BX48</f>
        <v>1</v>
      </c>
      <c r="E48" s="1" t="b">
        <f>'Final FTE By Grade'!Q48='Final FTE BGBP'!BX48</f>
        <v>1</v>
      </c>
      <c r="G48" t="b">
        <f>SUMIF('Final FTE BGBP'!$C$2:$BW$2,'Cross Check'!G$4,'Final FTE BGBP'!$C48:$BW48)='Final FTE By Prog'!C48</f>
        <v>1</v>
      </c>
      <c r="H48" t="b">
        <f>SUMIF('Final FTE BGBP'!$C$2:$BW$2,'Cross Check'!H$4,'Final FTE BGBP'!$C48:$BW48)='Final FTE By Prog'!D48</f>
        <v>1</v>
      </c>
      <c r="I48" t="b">
        <f>SUMIF('Final FTE BGBP'!$C$2:$BW$2,'Cross Check'!I$4,'Final FTE BGBP'!$C48:$BW48)='Final FTE By Prog'!E48</f>
        <v>1</v>
      </c>
      <c r="J48" t="b">
        <f>SUMIF('Final FTE BGBP'!$C$2:$BW$2,'Cross Check'!J$4,'Final FTE BGBP'!$C48:$BW48)='Final FTE By Prog'!F48</f>
        <v>1</v>
      </c>
      <c r="K48" t="b">
        <f>SUMIF('Final FTE BGBP'!$C$2:$BW$2,'Cross Check'!K$4,'Final FTE BGBP'!$C48:$BW48)='Final FTE By Prog'!G48</f>
        <v>1</v>
      </c>
      <c r="L48" t="b">
        <f>SUMIF('Final FTE BGBP'!$C$2:$BW$2,'Cross Check'!L$4,'Final FTE BGBP'!$C48:$BW48)='Final FTE By Prog'!H48</f>
        <v>1</v>
      </c>
      <c r="M48" t="b">
        <f>SUMIF('Final FTE BGBP'!$C$2:$BW$2,'Cross Check'!M$4,'Final FTE BGBP'!$C48:$BW48)='Final FTE By Prog'!I48</f>
        <v>1</v>
      </c>
      <c r="N48" t="b">
        <f>SUMIF('Final FTE BGBP'!$C$2:$BW$2,'Cross Check'!N$4,'Final FTE BGBP'!$C48:$BW48)='Final FTE By Prog'!J48</f>
        <v>1</v>
      </c>
      <c r="O48" t="b">
        <f>SUMIF('Final FTE BGBP'!$C$2:$BW$2,'Cross Check'!O$4,'Final FTE BGBP'!$C48:$BW48)='Final FTE By Prog'!K48</f>
        <v>1</v>
      </c>
      <c r="P48" t="b">
        <f>SUMIF('Final FTE BGBP'!$C$2:$BW$2,'Cross Check'!P$4,'Final FTE BGBP'!$C48:$BW48)='Final FTE By Prog'!L48</f>
        <v>1</v>
      </c>
      <c r="R48" s="4" t="b">
        <f>SUMIF('Final FTE BGBP'!$C$3:$BW$3,'Cross Check'!R$4,'Final FTE BGBP'!$C48:$BW48)='Final FTE By Grade'!C48</f>
        <v>1</v>
      </c>
      <c r="S48" s="4" t="b">
        <f>SUMIF('Final FTE BGBP'!$C$3:$BW$3,'Cross Check'!S$4,'Final FTE BGBP'!$C48:$BW48)='Final FTE By Grade'!D48</f>
        <v>1</v>
      </c>
      <c r="T48" s="4" t="b">
        <f>SUMIF('Final FTE BGBP'!$C$3:$BW$3,'Cross Check'!T$4,'Final FTE BGBP'!$C48:$BW48)='Final FTE By Grade'!E48</f>
        <v>1</v>
      </c>
      <c r="U48" s="4" t="b">
        <f>SUMIF('Final FTE BGBP'!$C$3:$BW$3,'Cross Check'!U$4,'Final FTE BGBP'!$C48:$BW48)='Final FTE By Grade'!F48</f>
        <v>1</v>
      </c>
      <c r="V48" s="4" t="b">
        <f>SUMIF('Final FTE BGBP'!$C$3:$BW$3,'Cross Check'!V$4,'Final FTE BGBP'!$C48:$BW48)='Final FTE By Grade'!G48</f>
        <v>1</v>
      </c>
      <c r="W48" s="4" t="b">
        <f>SUMIF('Final FTE BGBP'!$C$3:$BW$3,'Cross Check'!W$4,'Final FTE BGBP'!$C48:$BW48)='Final FTE By Grade'!H48</f>
        <v>1</v>
      </c>
      <c r="X48" s="4" t="b">
        <f>SUMIF('Final FTE BGBP'!$C$3:$BW$3,'Cross Check'!X$4,'Final FTE BGBP'!$C48:$BW48)='Final FTE By Grade'!I48</f>
        <v>1</v>
      </c>
      <c r="Y48" s="4" t="b">
        <f>SUMIF('Final FTE BGBP'!$C$3:$BW$3,'Cross Check'!Y$4,'Final FTE BGBP'!$C48:$BW48)='Final FTE By Grade'!J48</f>
        <v>1</v>
      </c>
      <c r="Z48" s="4" t="b">
        <f>SUMIF('Final FTE BGBP'!$C$3:$BW$3,'Cross Check'!Z$4,'Final FTE BGBP'!$C48:$BW48)='Final FTE By Grade'!K48</f>
        <v>1</v>
      </c>
      <c r="AA48" s="4" t="b">
        <f>SUMIF('Final FTE BGBP'!$C$3:$BW$3,'Cross Check'!AA$4,'Final FTE BGBP'!$C48:$BW48)='Final FTE By Grade'!L48</f>
        <v>1</v>
      </c>
      <c r="AB48" s="4" t="b">
        <f>SUMIF('Final FTE BGBP'!$C$3:$BW$3,'Cross Check'!AB$4,'Final FTE BGBP'!$C48:$BW48)='Final FTE By Grade'!M48</f>
        <v>1</v>
      </c>
      <c r="AC48" s="4" t="b">
        <f>SUMIF('Final FTE BGBP'!$C$3:$BW$3,'Cross Check'!AC$4,'Final FTE BGBP'!$C48:$BW48)='Final FTE By Grade'!N48</f>
        <v>1</v>
      </c>
      <c r="AD48" s="4" t="b">
        <f>SUMIF('Final FTE BGBP'!$C$3:$BW$3,'Cross Check'!AD$4,'Final FTE BGBP'!$C48:$BW48)='Final FTE By Grade'!O48</f>
        <v>1</v>
      </c>
      <c r="AE48" s="4" t="b">
        <f>SUMIF('Final FTE BGBP'!$C$3:$BW$3,'Cross Check'!AE$4,'Final FTE BGBP'!$C48:$BW48)='Final FTE By Grade'!P48</f>
        <v>1</v>
      </c>
      <c r="AK48" s="44"/>
    </row>
    <row r="49" spans="1:37" ht="15">
      <c r="A49">
        <v>45</v>
      </c>
      <c r="B49" t="s">
        <v>56</v>
      </c>
      <c r="C49" s="1" t="b">
        <f>'Final FTE By Grade'!Q49='Final FTE By Prog'!M49</f>
        <v>1</v>
      </c>
      <c r="D49" s="1" t="b">
        <f>'Final FTE By Prog'!M49='Final FTE BGBP'!BX49</f>
        <v>1</v>
      </c>
      <c r="E49" s="1" t="b">
        <f>'Final FTE By Grade'!Q49='Final FTE BGBP'!BX49</f>
        <v>1</v>
      </c>
      <c r="G49" t="b">
        <f>SUMIF('Final FTE BGBP'!$C$2:$BW$2,'Cross Check'!G$4,'Final FTE BGBP'!$C49:$BW49)='Final FTE By Prog'!C49</f>
        <v>1</v>
      </c>
      <c r="H49" t="b">
        <f>SUMIF('Final FTE BGBP'!$C$2:$BW$2,'Cross Check'!H$4,'Final FTE BGBP'!$C49:$BW49)='Final FTE By Prog'!D49</f>
        <v>1</v>
      </c>
      <c r="I49" t="b">
        <f>SUMIF('Final FTE BGBP'!$C$2:$BW$2,'Cross Check'!I$4,'Final FTE BGBP'!$C49:$BW49)='Final FTE By Prog'!E49</f>
        <v>1</v>
      </c>
      <c r="J49" t="b">
        <f>SUMIF('Final FTE BGBP'!$C$2:$BW$2,'Cross Check'!J$4,'Final FTE BGBP'!$C49:$BW49)='Final FTE By Prog'!F49</f>
        <v>1</v>
      </c>
      <c r="K49" t="b">
        <f>SUMIF('Final FTE BGBP'!$C$2:$BW$2,'Cross Check'!K$4,'Final FTE BGBP'!$C49:$BW49)='Final FTE By Prog'!G49</f>
        <v>1</v>
      </c>
      <c r="L49" t="b">
        <f>SUMIF('Final FTE BGBP'!$C$2:$BW$2,'Cross Check'!L$4,'Final FTE BGBP'!$C49:$BW49)='Final FTE By Prog'!H49</f>
        <v>1</v>
      </c>
      <c r="M49" t="b">
        <f>SUMIF('Final FTE BGBP'!$C$2:$BW$2,'Cross Check'!M$4,'Final FTE BGBP'!$C49:$BW49)='Final FTE By Prog'!I49</f>
        <v>1</v>
      </c>
      <c r="N49" t="b">
        <f>SUMIF('Final FTE BGBP'!$C$2:$BW$2,'Cross Check'!N$4,'Final FTE BGBP'!$C49:$BW49)='Final FTE By Prog'!J49</f>
        <v>1</v>
      </c>
      <c r="O49" t="b">
        <f>SUMIF('Final FTE BGBP'!$C$2:$BW$2,'Cross Check'!O$4,'Final FTE BGBP'!$C49:$BW49)='Final FTE By Prog'!K49</f>
        <v>1</v>
      </c>
      <c r="P49" t="b">
        <f>SUMIF('Final FTE BGBP'!$C$2:$BW$2,'Cross Check'!P$4,'Final FTE BGBP'!$C49:$BW49)='Final FTE By Prog'!L49</f>
        <v>1</v>
      </c>
      <c r="R49" s="4" t="b">
        <f>SUMIF('Final FTE BGBP'!$C$3:$BW$3,'Cross Check'!R$4,'Final FTE BGBP'!$C49:$BW49)='Final FTE By Grade'!C49</f>
        <v>1</v>
      </c>
      <c r="S49" s="4" t="b">
        <f>SUMIF('Final FTE BGBP'!$C$3:$BW$3,'Cross Check'!S$4,'Final FTE BGBP'!$C49:$BW49)='Final FTE By Grade'!D49</f>
        <v>1</v>
      </c>
      <c r="T49" s="4" t="b">
        <f>SUMIF('Final FTE BGBP'!$C$3:$BW$3,'Cross Check'!T$4,'Final FTE BGBP'!$C49:$BW49)='Final FTE By Grade'!E49</f>
        <v>1</v>
      </c>
      <c r="U49" s="4" t="b">
        <f>SUMIF('Final FTE BGBP'!$C$3:$BW$3,'Cross Check'!U$4,'Final FTE BGBP'!$C49:$BW49)='Final FTE By Grade'!F49</f>
        <v>1</v>
      </c>
      <c r="V49" s="4" t="b">
        <f>SUMIF('Final FTE BGBP'!$C$3:$BW$3,'Cross Check'!V$4,'Final FTE BGBP'!$C49:$BW49)='Final FTE By Grade'!G49</f>
        <v>1</v>
      </c>
      <c r="W49" s="4" t="b">
        <f>SUMIF('Final FTE BGBP'!$C$3:$BW$3,'Cross Check'!W$4,'Final FTE BGBP'!$C49:$BW49)='Final FTE By Grade'!H49</f>
        <v>1</v>
      </c>
      <c r="X49" s="4" t="b">
        <f>SUMIF('Final FTE BGBP'!$C$3:$BW$3,'Cross Check'!X$4,'Final FTE BGBP'!$C49:$BW49)='Final FTE By Grade'!I49</f>
        <v>1</v>
      </c>
      <c r="Y49" s="4" t="b">
        <f>SUMIF('Final FTE BGBP'!$C$3:$BW$3,'Cross Check'!Y$4,'Final FTE BGBP'!$C49:$BW49)='Final FTE By Grade'!J49</f>
        <v>1</v>
      </c>
      <c r="Z49" s="4" t="b">
        <f>SUMIF('Final FTE BGBP'!$C$3:$BW$3,'Cross Check'!Z$4,'Final FTE BGBP'!$C49:$BW49)='Final FTE By Grade'!K49</f>
        <v>1</v>
      </c>
      <c r="AA49" s="4" t="b">
        <f>SUMIF('Final FTE BGBP'!$C$3:$BW$3,'Cross Check'!AA$4,'Final FTE BGBP'!$C49:$BW49)='Final FTE By Grade'!L49</f>
        <v>1</v>
      </c>
      <c r="AB49" s="4" t="b">
        <f>SUMIF('Final FTE BGBP'!$C$3:$BW$3,'Cross Check'!AB$4,'Final FTE BGBP'!$C49:$BW49)='Final FTE By Grade'!M49</f>
        <v>1</v>
      </c>
      <c r="AC49" s="4" t="b">
        <f>SUMIF('Final FTE BGBP'!$C$3:$BW$3,'Cross Check'!AC$4,'Final FTE BGBP'!$C49:$BW49)='Final FTE By Grade'!N49</f>
        <v>1</v>
      </c>
      <c r="AD49" s="4" t="b">
        <f>SUMIF('Final FTE BGBP'!$C$3:$BW$3,'Cross Check'!AD$4,'Final FTE BGBP'!$C49:$BW49)='Final FTE By Grade'!O49</f>
        <v>1</v>
      </c>
      <c r="AE49" s="4" t="b">
        <f>SUMIF('Final FTE BGBP'!$C$3:$BW$3,'Cross Check'!AE$4,'Final FTE BGBP'!$C49:$BW49)='Final FTE By Grade'!P49</f>
        <v>1</v>
      </c>
      <c r="AK49" s="44"/>
    </row>
    <row r="50" spans="1:37" ht="15">
      <c r="A50">
        <v>46</v>
      </c>
      <c r="B50" t="s">
        <v>57</v>
      </c>
      <c r="C50" s="1" t="b">
        <f>'Final FTE By Grade'!Q50='Final FTE By Prog'!M50</f>
        <v>1</v>
      </c>
      <c r="D50" s="1" t="b">
        <f>'Final FTE By Prog'!M50='Final FTE BGBP'!BX50</f>
        <v>1</v>
      </c>
      <c r="E50" s="1" t="b">
        <f>'Final FTE By Grade'!Q50='Final FTE BGBP'!BX50</f>
        <v>1</v>
      </c>
      <c r="G50" t="b">
        <f>SUMIF('Final FTE BGBP'!$C$2:$BW$2,'Cross Check'!G$4,'Final FTE BGBP'!$C50:$BW50)='Final FTE By Prog'!C50</f>
        <v>1</v>
      </c>
      <c r="H50" t="b">
        <f>SUMIF('Final FTE BGBP'!$C$2:$BW$2,'Cross Check'!H$4,'Final FTE BGBP'!$C50:$BW50)='Final FTE By Prog'!D50</f>
        <v>1</v>
      </c>
      <c r="I50" t="b">
        <f>SUMIF('Final FTE BGBP'!$C$2:$BW$2,'Cross Check'!I$4,'Final FTE BGBP'!$C50:$BW50)='Final FTE By Prog'!E50</f>
        <v>1</v>
      </c>
      <c r="J50" t="b">
        <f>SUMIF('Final FTE BGBP'!$C$2:$BW$2,'Cross Check'!J$4,'Final FTE BGBP'!$C50:$BW50)='Final FTE By Prog'!F50</f>
        <v>1</v>
      </c>
      <c r="K50" t="b">
        <f>SUMIF('Final FTE BGBP'!$C$2:$BW$2,'Cross Check'!K$4,'Final FTE BGBP'!$C50:$BW50)='Final FTE By Prog'!G50</f>
        <v>1</v>
      </c>
      <c r="L50" t="b">
        <f>SUMIF('Final FTE BGBP'!$C$2:$BW$2,'Cross Check'!L$4,'Final FTE BGBP'!$C50:$BW50)='Final FTE By Prog'!H50</f>
        <v>1</v>
      </c>
      <c r="M50" t="b">
        <f>SUMIF('Final FTE BGBP'!$C$2:$BW$2,'Cross Check'!M$4,'Final FTE BGBP'!$C50:$BW50)='Final FTE By Prog'!I50</f>
        <v>1</v>
      </c>
      <c r="N50" t="b">
        <f>SUMIF('Final FTE BGBP'!$C$2:$BW$2,'Cross Check'!N$4,'Final FTE BGBP'!$C50:$BW50)='Final FTE By Prog'!J50</f>
        <v>1</v>
      </c>
      <c r="O50" t="b">
        <f>SUMIF('Final FTE BGBP'!$C$2:$BW$2,'Cross Check'!O$4,'Final FTE BGBP'!$C50:$BW50)='Final FTE By Prog'!K50</f>
        <v>1</v>
      </c>
      <c r="P50" t="b">
        <f>SUMIF('Final FTE BGBP'!$C$2:$BW$2,'Cross Check'!P$4,'Final FTE BGBP'!$C50:$BW50)='Final FTE By Prog'!L50</f>
        <v>1</v>
      </c>
      <c r="R50" s="4" t="b">
        <f>SUMIF('Final FTE BGBP'!$C$3:$BW$3,'Cross Check'!R$4,'Final FTE BGBP'!$C50:$BW50)='Final FTE By Grade'!C50</f>
        <v>1</v>
      </c>
      <c r="S50" s="4" t="b">
        <f>SUMIF('Final FTE BGBP'!$C$3:$BW$3,'Cross Check'!S$4,'Final FTE BGBP'!$C50:$BW50)='Final FTE By Grade'!D50</f>
        <v>1</v>
      </c>
      <c r="T50" s="4" t="b">
        <f>SUMIF('Final FTE BGBP'!$C$3:$BW$3,'Cross Check'!T$4,'Final FTE BGBP'!$C50:$BW50)='Final FTE By Grade'!E50</f>
        <v>1</v>
      </c>
      <c r="U50" s="4" t="b">
        <f>SUMIF('Final FTE BGBP'!$C$3:$BW$3,'Cross Check'!U$4,'Final FTE BGBP'!$C50:$BW50)='Final FTE By Grade'!F50</f>
        <v>1</v>
      </c>
      <c r="V50" s="4" t="b">
        <f>SUMIF('Final FTE BGBP'!$C$3:$BW$3,'Cross Check'!V$4,'Final FTE BGBP'!$C50:$BW50)='Final FTE By Grade'!G50</f>
        <v>1</v>
      </c>
      <c r="W50" s="4" t="b">
        <f>SUMIF('Final FTE BGBP'!$C$3:$BW$3,'Cross Check'!W$4,'Final FTE BGBP'!$C50:$BW50)='Final FTE By Grade'!H50</f>
        <v>1</v>
      </c>
      <c r="X50" s="4" t="b">
        <f>SUMIF('Final FTE BGBP'!$C$3:$BW$3,'Cross Check'!X$4,'Final FTE BGBP'!$C50:$BW50)='Final FTE By Grade'!I50</f>
        <v>1</v>
      </c>
      <c r="Y50" s="4" t="b">
        <f>SUMIF('Final FTE BGBP'!$C$3:$BW$3,'Cross Check'!Y$4,'Final FTE BGBP'!$C50:$BW50)='Final FTE By Grade'!J50</f>
        <v>1</v>
      </c>
      <c r="Z50" s="4" t="b">
        <f>SUMIF('Final FTE BGBP'!$C$3:$BW$3,'Cross Check'!Z$4,'Final FTE BGBP'!$C50:$BW50)='Final FTE By Grade'!K50</f>
        <v>1</v>
      </c>
      <c r="AA50" s="4" t="b">
        <f>SUMIF('Final FTE BGBP'!$C$3:$BW$3,'Cross Check'!AA$4,'Final FTE BGBP'!$C50:$BW50)='Final FTE By Grade'!L50</f>
        <v>1</v>
      </c>
      <c r="AB50" s="4" t="b">
        <f>SUMIF('Final FTE BGBP'!$C$3:$BW$3,'Cross Check'!AB$4,'Final FTE BGBP'!$C50:$BW50)='Final FTE By Grade'!M50</f>
        <v>1</v>
      </c>
      <c r="AC50" s="4" t="b">
        <f>SUMIF('Final FTE BGBP'!$C$3:$BW$3,'Cross Check'!AC$4,'Final FTE BGBP'!$C50:$BW50)='Final FTE By Grade'!N50</f>
        <v>1</v>
      </c>
      <c r="AD50" s="4" t="b">
        <f>SUMIF('Final FTE BGBP'!$C$3:$BW$3,'Cross Check'!AD$4,'Final FTE BGBP'!$C50:$BW50)='Final FTE By Grade'!O50</f>
        <v>1</v>
      </c>
      <c r="AE50" s="4" t="b">
        <f>SUMIF('Final FTE BGBP'!$C$3:$BW$3,'Cross Check'!AE$4,'Final FTE BGBP'!$C50:$BW50)='Final FTE By Grade'!P50</f>
        <v>1</v>
      </c>
      <c r="AK50" s="44"/>
    </row>
    <row r="51" spans="1:37" ht="15">
      <c r="A51">
        <v>47</v>
      </c>
      <c r="B51" t="s">
        <v>58</v>
      </c>
      <c r="C51" s="1" t="b">
        <f>'Final FTE By Grade'!Q51='Final FTE By Prog'!M51</f>
        <v>1</v>
      </c>
      <c r="D51" s="1" t="b">
        <f>'Final FTE By Prog'!M51='Final FTE BGBP'!BX51</f>
        <v>1</v>
      </c>
      <c r="E51" s="1" t="b">
        <f>'Final FTE By Grade'!Q51='Final FTE BGBP'!BX51</f>
        <v>1</v>
      </c>
      <c r="G51" t="b">
        <f>SUMIF('Final FTE BGBP'!$C$2:$BW$2,'Cross Check'!G$4,'Final FTE BGBP'!$C51:$BW51)='Final FTE By Prog'!C51</f>
        <v>1</v>
      </c>
      <c r="H51" t="b">
        <f>SUMIF('Final FTE BGBP'!$C$2:$BW$2,'Cross Check'!H$4,'Final FTE BGBP'!$C51:$BW51)='Final FTE By Prog'!D51</f>
        <v>1</v>
      </c>
      <c r="I51" t="b">
        <f>SUMIF('Final FTE BGBP'!$C$2:$BW$2,'Cross Check'!I$4,'Final FTE BGBP'!$C51:$BW51)='Final FTE By Prog'!E51</f>
        <v>1</v>
      </c>
      <c r="J51" t="b">
        <f>SUMIF('Final FTE BGBP'!$C$2:$BW$2,'Cross Check'!J$4,'Final FTE BGBP'!$C51:$BW51)='Final FTE By Prog'!F51</f>
        <v>1</v>
      </c>
      <c r="K51" t="b">
        <f>SUMIF('Final FTE BGBP'!$C$2:$BW$2,'Cross Check'!K$4,'Final FTE BGBP'!$C51:$BW51)='Final FTE By Prog'!G51</f>
        <v>1</v>
      </c>
      <c r="L51" t="b">
        <f>SUMIF('Final FTE BGBP'!$C$2:$BW$2,'Cross Check'!L$4,'Final FTE BGBP'!$C51:$BW51)='Final FTE By Prog'!H51</f>
        <v>1</v>
      </c>
      <c r="M51" t="b">
        <f>SUMIF('Final FTE BGBP'!$C$2:$BW$2,'Cross Check'!M$4,'Final FTE BGBP'!$C51:$BW51)='Final FTE By Prog'!I51</f>
        <v>1</v>
      </c>
      <c r="N51" t="b">
        <f>SUMIF('Final FTE BGBP'!$C$2:$BW$2,'Cross Check'!N$4,'Final FTE BGBP'!$C51:$BW51)='Final FTE By Prog'!J51</f>
        <v>1</v>
      </c>
      <c r="O51" t="b">
        <f>SUMIF('Final FTE BGBP'!$C$2:$BW$2,'Cross Check'!O$4,'Final FTE BGBP'!$C51:$BW51)='Final FTE By Prog'!K51</f>
        <v>1</v>
      </c>
      <c r="P51" t="b">
        <f>SUMIF('Final FTE BGBP'!$C$2:$BW$2,'Cross Check'!P$4,'Final FTE BGBP'!$C51:$BW51)='Final FTE By Prog'!L51</f>
        <v>1</v>
      </c>
      <c r="R51" s="4" t="b">
        <f>SUMIF('Final FTE BGBP'!$C$3:$BW$3,'Cross Check'!R$4,'Final FTE BGBP'!$C51:$BW51)='Final FTE By Grade'!C51</f>
        <v>1</v>
      </c>
      <c r="S51" s="4" t="b">
        <f>SUMIF('Final FTE BGBP'!$C$3:$BW$3,'Cross Check'!S$4,'Final FTE BGBP'!$C51:$BW51)='Final FTE By Grade'!D51</f>
        <v>1</v>
      </c>
      <c r="T51" s="4" t="b">
        <f>SUMIF('Final FTE BGBP'!$C$3:$BW$3,'Cross Check'!T$4,'Final FTE BGBP'!$C51:$BW51)='Final FTE By Grade'!E51</f>
        <v>1</v>
      </c>
      <c r="U51" s="4" t="b">
        <f>SUMIF('Final FTE BGBP'!$C$3:$BW$3,'Cross Check'!U$4,'Final FTE BGBP'!$C51:$BW51)='Final FTE By Grade'!F51</f>
        <v>1</v>
      </c>
      <c r="V51" s="4" t="b">
        <f>SUMIF('Final FTE BGBP'!$C$3:$BW$3,'Cross Check'!V$4,'Final FTE BGBP'!$C51:$BW51)='Final FTE By Grade'!G51</f>
        <v>1</v>
      </c>
      <c r="W51" s="4" t="b">
        <f>SUMIF('Final FTE BGBP'!$C$3:$BW$3,'Cross Check'!W$4,'Final FTE BGBP'!$C51:$BW51)='Final FTE By Grade'!H51</f>
        <v>1</v>
      </c>
      <c r="X51" s="4" t="b">
        <f>SUMIF('Final FTE BGBP'!$C$3:$BW$3,'Cross Check'!X$4,'Final FTE BGBP'!$C51:$BW51)='Final FTE By Grade'!I51</f>
        <v>1</v>
      </c>
      <c r="Y51" s="4" t="b">
        <f>SUMIF('Final FTE BGBP'!$C$3:$BW$3,'Cross Check'!Y$4,'Final FTE BGBP'!$C51:$BW51)='Final FTE By Grade'!J51</f>
        <v>1</v>
      </c>
      <c r="Z51" s="4" t="b">
        <f>SUMIF('Final FTE BGBP'!$C$3:$BW$3,'Cross Check'!Z$4,'Final FTE BGBP'!$C51:$BW51)='Final FTE By Grade'!K51</f>
        <v>1</v>
      </c>
      <c r="AA51" s="4" t="b">
        <f>SUMIF('Final FTE BGBP'!$C$3:$BW$3,'Cross Check'!AA$4,'Final FTE BGBP'!$C51:$BW51)='Final FTE By Grade'!L51</f>
        <v>1</v>
      </c>
      <c r="AB51" s="4" t="b">
        <f>SUMIF('Final FTE BGBP'!$C$3:$BW$3,'Cross Check'!AB$4,'Final FTE BGBP'!$C51:$BW51)='Final FTE By Grade'!M51</f>
        <v>1</v>
      </c>
      <c r="AC51" s="4" t="b">
        <f>SUMIF('Final FTE BGBP'!$C$3:$BW$3,'Cross Check'!AC$4,'Final FTE BGBP'!$C51:$BW51)='Final FTE By Grade'!N51</f>
        <v>1</v>
      </c>
      <c r="AD51" s="4" t="b">
        <f>SUMIF('Final FTE BGBP'!$C$3:$BW$3,'Cross Check'!AD$4,'Final FTE BGBP'!$C51:$BW51)='Final FTE By Grade'!O51</f>
        <v>1</v>
      </c>
      <c r="AE51" s="4" t="b">
        <f>SUMIF('Final FTE BGBP'!$C$3:$BW$3,'Cross Check'!AE$4,'Final FTE BGBP'!$C51:$BW51)='Final FTE By Grade'!P51</f>
        <v>1</v>
      </c>
      <c r="AK51" s="44"/>
    </row>
    <row r="52" spans="1:37" ht="15">
      <c r="A52">
        <v>48</v>
      </c>
      <c r="B52" s="3" t="s">
        <v>59</v>
      </c>
      <c r="C52" s="1" t="b">
        <f>'Final FTE By Grade'!Q52='Final FTE By Prog'!M52</f>
        <v>1</v>
      </c>
      <c r="D52" s="1" t="b">
        <f>'Final FTE By Prog'!M52='Final FTE BGBP'!BX52</f>
        <v>1</v>
      </c>
      <c r="E52" s="1" t="b">
        <f>'Final FTE By Grade'!Q52='Final FTE BGBP'!BX52</f>
        <v>1</v>
      </c>
      <c r="G52" t="b">
        <f>SUMIF('Final FTE BGBP'!$C$2:$BW$2,'Cross Check'!G$4,'Final FTE BGBP'!$C52:$BW52)='Final FTE By Prog'!C52</f>
        <v>1</v>
      </c>
      <c r="H52" t="b">
        <f>SUMIF('Final FTE BGBP'!$C$2:$BW$2,'Cross Check'!H$4,'Final FTE BGBP'!$C52:$BW52)='Final FTE By Prog'!D52</f>
        <v>1</v>
      </c>
      <c r="I52" t="b">
        <f>SUMIF('Final FTE BGBP'!$C$2:$BW$2,'Cross Check'!I$4,'Final FTE BGBP'!$C52:$BW52)='Final FTE By Prog'!E52</f>
        <v>1</v>
      </c>
      <c r="J52" t="b">
        <f>SUMIF('Final FTE BGBP'!$C$2:$BW$2,'Cross Check'!J$4,'Final FTE BGBP'!$C52:$BW52)='Final FTE By Prog'!F52</f>
        <v>1</v>
      </c>
      <c r="K52" t="b">
        <f>SUMIF('Final FTE BGBP'!$C$2:$BW$2,'Cross Check'!K$4,'Final FTE BGBP'!$C52:$BW52)='Final FTE By Prog'!G52</f>
        <v>1</v>
      </c>
      <c r="L52" t="b">
        <f>SUMIF('Final FTE BGBP'!$C$2:$BW$2,'Cross Check'!L$4,'Final FTE BGBP'!$C52:$BW52)='Final FTE By Prog'!H52</f>
        <v>1</v>
      </c>
      <c r="M52" t="b">
        <f>SUMIF('Final FTE BGBP'!$C$2:$BW$2,'Cross Check'!M$4,'Final FTE BGBP'!$C52:$BW52)='Final FTE By Prog'!I52</f>
        <v>1</v>
      </c>
      <c r="N52" t="b">
        <f>SUMIF('Final FTE BGBP'!$C$2:$BW$2,'Cross Check'!N$4,'Final FTE BGBP'!$C52:$BW52)='Final FTE By Prog'!J52</f>
        <v>1</v>
      </c>
      <c r="O52" t="b">
        <f>SUMIF('Final FTE BGBP'!$C$2:$BW$2,'Cross Check'!O$4,'Final FTE BGBP'!$C52:$BW52)='Final FTE By Prog'!K52</f>
        <v>1</v>
      </c>
      <c r="P52" t="b">
        <f>SUMIF('Final FTE BGBP'!$C$2:$BW$2,'Cross Check'!P$4,'Final FTE BGBP'!$C52:$BW52)='Final FTE By Prog'!L52</f>
        <v>1</v>
      </c>
      <c r="R52" s="4" t="b">
        <f>SUMIF('Final FTE BGBP'!$C$3:$BW$3,'Cross Check'!R$4,'Final FTE BGBP'!$C52:$BW52)='Final FTE By Grade'!C52</f>
        <v>1</v>
      </c>
      <c r="S52" s="4" t="b">
        <f>SUMIF('Final FTE BGBP'!$C$3:$BW$3,'Cross Check'!S$4,'Final FTE BGBP'!$C52:$BW52)='Final FTE By Grade'!D52</f>
        <v>1</v>
      </c>
      <c r="T52" s="4" t="b">
        <f>SUMIF('Final FTE BGBP'!$C$3:$BW$3,'Cross Check'!T$4,'Final FTE BGBP'!$C52:$BW52)='Final FTE By Grade'!E52</f>
        <v>1</v>
      </c>
      <c r="U52" s="4" t="b">
        <f>SUMIF('Final FTE BGBP'!$C$3:$BW$3,'Cross Check'!U$4,'Final FTE BGBP'!$C52:$BW52)='Final FTE By Grade'!F52</f>
        <v>1</v>
      </c>
      <c r="V52" s="4" t="b">
        <f>SUMIF('Final FTE BGBP'!$C$3:$BW$3,'Cross Check'!V$4,'Final FTE BGBP'!$C52:$BW52)='Final FTE By Grade'!G52</f>
        <v>1</v>
      </c>
      <c r="W52" s="4" t="b">
        <f>SUMIF('Final FTE BGBP'!$C$3:$BW$3,'Cross Check'!W$4,'Final FTE BGBP'!$C52:$BW52)='Final FTE By Grade'!H52</f>
        <v>1</v>
      </c>
      <c r="X52" s="4" t="b">
        <f>SUMIF('Final FTE BGBP'!$C$3:$BW$3,'Cross Check'!X$4,'Final FTE BGBP'!$C52:$BW52)='Final FTE By Grade'!I52</f>
        <v>1</v>
      </c>
      <c r="Y52" s="4" t="b">
        <f>SUMIF('Final FTE BGBP'!$C$3:$BW$3,'Cross Check'!Y$4,'Final FTE BGBP'!$C52:$BW52)='Final FTE By Grade'!J52</f>
        <v>1</v>
      </c>
      <c r="Z52" s="4" t="b">
        <f>SUMIF('Final FTE BGBP'!$C$3:$BW$3,'Cross Check'!Z$4,'Final FTE BGBP'!$C52:$BW52)='Final FTE By Grade'!K52</f>
        <v>1</v>
      </c>
      <c r="AA52" s="4" t="b">
        <f>SUMIF('Final FTE BGBP'!$C$3:$BW$3,'Cross Check'!AA$4,'Final FTE BGBP'!$C52:$BW52)='Final FTE By Grade'!L52</f>
        <v>1</v>
      </c>
      <c r="AB52" s="4" t="b">
        <f>SUMIF('Final FTE BGBP'!$C$3:$BW$3,'Cross Check'!AB$4,'Final FTE BGBP'!$C52:$BW52)='Final FTE By Grade'!M52</f>
        <v>1</v>
      </c>
      <c r="AC52" s="4" t="b">
        <f>SUMIF('Final FTE BGBP'!$C$3:$BW$3,'Cross Check'!AC$4,'Final FTE BGBP'!$C52:$BW52)='Final FTE By Grade'!N52</f>
        <v>1</v>
      </c>
      <c r="AD52" s="4" t="b">
        <f>SUMIF('Final FTE BGBP'!$C$3:$BW$3,'Cross Check'!AD$4,'Final FTE BGBP'!$C52:$BW52)='Final FTE By Grade'!O52</f>
        <v>1</v>
      </c>
      <c r="AE52" s="4" t="b">
        <f>SUMIF('Final FTE BGBP'!$C$3:$BW$3,'Cross Check'!AE$4,'Final FTE BGBP'!$C52:$BW52)='Final FTE By Grade'!P52</f>
        <v>1</v>
      </c>
      <c r="AK52" s="44"/>
    </row>
    <row r="53" spans="1:37" ht="15">
      <c r="A53">
        <v>49</v>
      </c>
      <c r="B53" t="s">
        <v>60</v>
      </c>
      <c r="C53" s="1" t="b">
        <f>'Final FTE By Grade'!Q53='Final FTE By Prog'!M53</f>
        <v>1</v>
      </c>
      <c r="D53" s="1" t="b">
        <f>'Final FTE By Prog'!M53='Final FTE BGBP'!BX53</f>
        <v>1</v>
      </c>
      <c r="E53" s="1" t="b">
        <f>'Final FTE By Grade'!Q53='Final FTE BGBP'!BX53</f>
        <v>1</v>
      </c>
      <c r="G53" t="b">
        <f>SUMIF('Final FTE BGBP'!$C$2:$BW$2,'Cross Check'!G$4,'Final FTE BGBP'!$C53:$BW53)='Final FTE By Prog'!C53</f>
        <v>1</v>
      </c>
      <c r="H53" t="b">
        <f>SUMIF('Final FTE BGBP'!$C$2:$BW$2,'Cross Check'!H$4,'Final FTE BGBP'!$C53:$BW53)='Final FTE By Prog'!D53</f>
        <v>1</v>
      </c>
      <c r="I53" t="b">
        <f>SUMIF('Final FTE BGBP'!$C$2:$BW$2,'Cross Check'!I$4,'Final FTE BGBP'!$C53:$BW53)='Final FTE By Prog'!E53</f>
        <v>1</v>
      </c>
      <c r="J53" t="b">
        <f>SUMIF('Final FTE BGBP'!$C$2:$BW$2,'Cross Check'!J$4,'Final FTE BGBP'!$C53:$BW53)='Final FTE By Prog'!F53</f>
        <v>1</v>
      </c>
      <c r="K53" t="b">
        <f>SUMIF('Final FTE BGBP'!$C$2:$BW$2,'Cross Check'!K$4,'Final FTE BGBP'!$C53:$BW53)='Final FTE By Prog'!G53</f>
        <v>1</v>
      </c>
      <c r="L53" t="b">
        <f>SUMIF('Final FTE BGBP'!$C$2:$BW$2,'Cross Check'!L$4,'Final FTE BGBP'!$C53:$BW53)='Final FTE By Prog'!H53</f>
        <v>1</v>
      </c>
      <c r="M53" t="b">
        <f>SUMIF('Final FTE BGBP'!$C$2:$BW$2,'Cross Check'!M$4,'Final FTE BGBP'!$C53:$BW53)='Final FTE By Prog'!I53</f>
        <v>1</v>
      </c>
      <c r="N53" t="b">
        <f>SUMIF('Final FTE BGBP'!$C$2:$BW$2,'Cross Check'!N$4,'Final FTE BGBP'!$C53:$BW53)='Final FTE By Prog'!J53</f>
        <v>1</v>
      </c>
      <c r="O53" t="b">
        <f>SUMIF('Final FTE BGBP'!$C$2:$BW$2,'Cross Check'!O$4,'Final FTE BGBP'!$C53:$BW53)='Final FTE By Prog'!K53</f>
        <v>1</v>
      </c>
      <c r="P53" t="b">
        <f>SUMIF('Final FTE BGBP'!$C$2:$BW$2,'Cross Check'!P$4,'Final FTE BGBP'!$C53:$BW53)='Final FTE By Prog'!L53</f>
        <v>1</v>
      </c>
      <c r="R53" s="4" t="b">
        <f>SUMIF('Final FTE BGBP'!$C$3:$BW$3,'Cross Check'!R$4,'Final FTE BGBP'!$C53:$BW53)='Final FTE By Grade'!C53</f>
        <v>1</v>
      </c>
      <c r="S53" s="4" t="b">
        <f>SUMIF('Final FTE BGBP'!$C$3:$BW$3,'Cross Check'!S$4,'Final FTE BGBP'!$C53:$BW53)='Final FTE By Grade'!D53</f>
        <v>1</v>
      </c>
      <c r="T53" s="4" t="b">
        <f>SUMIF('Final FTE BGBP'!$C$3:$BW$3,'Cross Check'!T$4,'Final FTE BGBP'!$C53:$BW53)='Final FTE By Grade'!E53</f>
        <v>1</v>
      </c>
      <c r="U53" s="4" t="b">
        <f>SUMIF('Final FTE BGBP'!$C$3:$BW$3,'Cross Check'!U$4,'Final FTE BGBP'!$C53:$BW53)='Final FTE By Grade'!F53</f>
        <v>1</v>
      </c>
      <c r="V53" s="4" t="b">
        <f>SUMIF('Final FTE BGBP'!$C$3:$BW$3,'Cross Check'!V$4,'Final FTE BGBP'!$C53:$BW53)='Final FTE By Grade'!G53</f>
        <v>1</v>
      </c>
      <c r="W53" s="4" t="b">
        <f>SUMIF('Final FTE BGBP'!$C$3:$BW$3,'Cross Check'!W$4,'Final FTE BGBP'!$C53:$BW53)='Final FTE By Grade'!H53</f>
        <v>1</v>
      </c>
      <c r="X53" s="4" t="b">
        <f>SUMIF('Final FTE BGBP'!$C$3:$BW$3,'Cross Check'!X$4,'Final FTE BGBP'!$C53:$BW53)='Final FTE By Grade'!I53</f>
        <v>1</v>
      </c>
      <c r="Y53" s="4" t="b">
        <f>SUMIF('Final FTE BGBP'!$C$3:$BW$3,'Cross Check'!Y$4,'Final FTE BGBP'!$C53:$BW53)='Final FTE By Grade'!J53</f>
        <v>1</v>
      </c>
      <c r="Z53" s="4" t="b">
        <f>SUMIF('Final FTE BGBP'!$C$3:$BW$3,'Cross Check'!Z$4,'Final FTE BGBP'!$C53:$BW53)='Final FTE By Grade'!K53</f>
        <v>1</v>
      </c>
      <c r="AA53" s="4" t="b">
        <f>SUMIF('Final FTE BGBP'!$C$3:$BW$3,'Cross Check'!AA$4,'Final FTE BGBP'!$C53:$BW53)='Final FTE By Grade'!L53</f>
        <v>1</v>
      </c>
      <c r="AB53" s="4" t="b">
        <f>SUMIF('Final FTE BGBP'!$C$3:$BW$3,'Cross Check'!AB$4,'Final FTE BGBP'!$C53:$BW53)='Final FTE By Grade'!M53</f>
        <v>1</v>
      </c>
      <c r="AC53" s="4" t="b">
        <f>SUMIF('Final FTE BGBP'!$C$3:$BW$3,'Cross Check'!AC$4,'Final FTE BGBP'!$C53:$BW53)='Final FTE By Grade'!N53</f>
        <v>1</v>
      </c>
      <c r="AD53" s="4" t="b">
        <f>SUMIF('Final FTE BGBP'!$C$3:$BW$3,'Cross Check'!AD$4,'Final FTE BGBP'!$C53:$BW53)='Final FTE By Grade'!O53</f>
        <v>1</v>
      </c>
      <c r="AE53" s="4" t="b">
        <f>SUMIF('Final FTE BGBP'!$C$3:$BW$3,'Cross Check'!AE$4,'Final FTE BGBP'!$C53:$BW53)='Final FTE By Grade'!P53</f>
        <v>1</v>
      </c>
      <c r="AK53" s="44"/>
    </row>
    <row r="54" spans="1:37" ht="15">
      <c r="A54">
        <v>50</v>
      </c>
      <c r="B54" t="s">
        <v>61</v>
      </c>
      <c r="C54" s="1" t="b">
        <f>'Final FTE By Grade'!Q54='Final FTE By Prog'!M54</f>
        <v>1</v>
      </c>
      <c r="D54" s="1" t="b">
        <f>'Final FTE By Prog'!M54='Final FTE BGBP'!BX54</f>
        <v>1</v>
      </c>
      <c r="E54" s="1" t="b">
        <f>'Final FTE By Grade'!Q54='Final FTE BGBP'!BX54</f>
        <v>1</v>
      </c>
      <c r="G54" t="b">
        <f>SUMIF('Final FTE BGBP'!$C$2:$BW$2,'Cross Check'!G$4,'Final FTE BGBP'!$C54:$BW54)='Final FTE By Prog'!C54</f>
        <v>1</v>
      </c>
      <c r="H54" t="b">
        <f>SUMIF('Final FTE BGBP'!$C$2:$BW$2,'Cross Check'!H$4,'Final FTE BGBP'!$C54:$BW54)='Final FTE By Prog'!D54</f>
        <v>1</v>
      </c>
      <c r="I54" t="b">
        <f>SUMIF('Final FTE BGBP'!$C$2:$BW$2,'Cross Check'!I$4,'Final FTE BGBP'!$C54:$BW54)='Final FTE By Prog'!E54</f>
        <v>1</v>
      </c>
      <c r="J54" t="b">
        <f>SUMIF('Final FTE BGBP'!$C$2:$BW$2,'Cross Check'!J$4,'Final FTE BGBP'!$C54:$BW54)='Final FTE By Prog'!F54</f>
        <v>1</v>
      </c>
      <c r="K54" t="b">
        <f>SUMIF('Final FTE BGBP'!$C$2:$BW$2,'Cross Check'!K$4,'Final FTE BGBP'!$C54:$BW54)='Final FTE By Prog'!G54</f>
        <v>1</v>
      </c>
      <c r="L54" t="b">
        <f>SUMIF('Final FTE BGBP'!$C$2:$BW$2,'Cross Check'!L$4,'Final FTE BGBP'!$C54:$BW54)='Final FTE By Prog'!H54</f>
        <v>1</v>
      </c>
      <c r="M54" t="b">
        <f>SUMIF('Final FTE BGBP'!$C$2:$BW$2,'Cross Check'!M$4,'Final FTE BGBP'!$C54:$BW54)='Final FTE By Prog'!I54</f>
        <v>1</v>
      </c>
      <c r="N54" t="b">
        <f>SUMIF('Final FTE BGBP'!$C$2:$BW$2,'Cross Check'!N$4,'Final FTE BGBP'!$C54:$BW54)='Final FTE By Prog'!J54</f>
        <v>1</v>
      </c>
      <c r="O54" t="b">
        <f>SUMIF('Final FTE BGBP'!$C$2:$BW$2,'Cross Check'!O$4,'Final FTE BGBP'!$C54:$BW54)='Final FTE By Prog'!K54</f>
        <v>1</v>
      </c>
      <c r="P54" t="b">
        <f>SUMIF('Final FTE BGBP'!$C$2:$BW$2,'Cross Check'!P$4,'Final FTE BGBP'!$C54:$BW54)='Final FTE By Prog'!L54</f>
        <v>1</v>
      </c>
      <c r="R54" s="4" t="b">
        <f>SUMIF('Final FTE BGBP'!$C$3:$BW$3,'Cross Check'!R$4,'Final FTE BGBP'!$C54:$BW54)='Final FTE By Grade'!C54</f>
        <v>1</v>
      </c>
      <c r="S54" s="4" t="b">
        <f>SUMIF('Final FTE BGBP'!$C$3:$BW$3,'Cross Check'!S$4,'Final FTE BGBP'!$C54:$BW54)='Final FTE By Grade'!D54</f>
        <v>1</v>
      </c>
      <c r="T54" s="4" t="b">
        <f>SUMIF('Final FTE BGBP'!$C$3:$BW$3,'Cross Check'!T$4,'Final FTE BGBP'!$C54:$BW54)='Final FTE By Grade'!E54</f>
        <v>1</v>
      </c>
      <c r="U54" s="4" t="b">
        <f>SUMIF('Final FTE BGBP'!$C$3:$BW$3,'Cross Check'!U$4,'Final FTE BGBP'!$C54:$BW54)='Final FTE By Grade'!F54</f>
        <v>1</v>
      </c>
      <c r="V54" s="4" t="b">
        <f>SUMIF('Final FTE BGBP'!$C$3:$BW$3,'Cross Check'!V$4,'Final FTE BGBP'!$C54:$BW54)='Final FTE By Grade'!G54</f>
        <v>1</v>
      </c>
      <c r="W54" s="4" t="b">
        <f>SUMIF('Final FTE BGBP'!$C$3:$BW$3,'Cross Check'!W$4,'Final FTE BGBP'!$C54:$BW54)='Final FTE By Grade'!H54</f>
        <v>1</v>
      </c>
      <c r="X54" s="4" t="b">
        <f>SUMIF('Final FTE BGBP'!$C$3:$BW$3,'Cross Check'!X$4,'Final FTE BGBP'!$C54:$BW54)='Final FTE By Grade'!I54</f>
        <v>1</v>
      </c>
      <c r="Y54" s="4" t="b">
        <f>SUMIF('Final FTE BGBP'!$C$3:$BW$3,'Cross Check'!Y$4,'Final FTE BGBP'!$C54:$BW54)='Final FTE By Grade'!J54</f>
        <v>1</v>
      </c>
      <c r="Z54" s="4" t="b">
        <f>SUMIF('Final FTE BGBP'!$C$3:$BW$3,'Cross Check'!Z$4,'Final FTE BGBP'!$C54:$BW54)='Final FTE By Grade'!K54</f>
        <v>1</v>
      </c>
      <c r="AA54" s="4" t="b">
        <f>SUMIF('Final FTE BGBP'!$C$3:$BW$3,'Cross Check'!AA$4,'Final FTE BGBP'!$C54:$BW54)='Final FTE By Grade'!L54</f>
        <v>1</v>
      </c>
      <c r="AB54" s="4" t="b">
        <f>SUMIF('Final FTE BGBP'!$C$3:$BW$3,'Cross Check'!AB$4,'Final FTE BGBP'!$C54:$BW54)='Final FTE By Grade'!M54</f>
        <v>1</v>
      </c>
      <c r="AC54" s="4" t="b">
        <f>SUMIF('Final FTE BGBP'!$C$3:$BW$3,'Cross Check'!AC$4,'Final FTE BGBP'!$C54:$BW54)='Final FTE By Grade'!N54</f>
        <v>1</v>
      </c>
      <c r="AD54" s="4" t="b">
        <f>SUMIF('Final FTE BGBP'!$C$3:$BW$3,'Cross Check'!AD$4,'Final FTE BGBP'!$C54:$BW54)='Final FTE By Grade'!O54</f>
        <v>1</v>
      </c>
      <c r="AE54" s="4" t="b">
        <f>SUMIF('Final FTE BGBP'!$C$3:$BW$3,'Cross Check'!AE$4,'Final FTE BGBP'!$C54:$BW54)='Final FTE By Grade'!P54</f>
        <v>1</v>
      </c>
      <c r="AK54" s="44"/>
    </row>
    <row r="55" spans="1:37" ht="15">
      <c r="A55">
        <v>51</v>
      </c>
      <c r="B55" t="s">
        <v>62</v>
      </c>
      <c r="C55" s="1" t="b">
        <f>'Final FTE By Grade'!Q55='Final FTE By Prog'!M55</f>
        <v>1</v>
      </c>
      <c r="D55" s="1" t="b">
        <f>'Final FTE By Prog'!M55='Final FTE BGBP'!BX55</f>
        <v>1</v>
      </c>
      <c r="E55" s="1" t="b">
        <f>'Final FTE By Grade'!Q55='Final FTE BGBP'!BX55</f>
        <v>1</v>
      </c>
      <c r="G55" t="b">
        <f>SUMIF('Final FTE BGBP'!$C$2:$BW$2,'Cross Check'!G$4,'Final FTE BGBP'!$C55:$BW55)='Final FTE By Prog'!C55</f>
        <v>1</v>
      </c>
      <c r="H55" t="b">
        <f>SUMIF('Final FTE BGBP'!$C$2:$BW$2,'Cross Check'!H$4,'Final FTE BGBP'!$C55:$BW55)='Final FTE By Prog'!D55</f>
        <v>1</v>
      </c>
      <c r="I55" t="b">
        <f>SUMIF('Final FTE BGBP'!$C$2:$BW$2,'Cross Check'!I$4,'Final FTE BGBP'!$C55:$BW55)='Final FTE By Prog'!E55</f>
        <v>1</v>
      </c>
      <c r="J55" t="b">
        <f>SUMIF('Final FTE BGBP'!$C$2:$BW$2,'Cross Check'!J$4,'Final FTE BGBP'!$C55:$BW55)='Final FTE By Prog'!F55</f>
        <v>1</v>
      </c>
      <c r="K55" t="b">
        <f>SUMIF('Final FTE BGBP'!$C$2:$BW$2,'Cross Check'!K$4,'Final FTE BGBP'!$C55:$BW55)='Final FTE By Prog'!G55</f>
        <v>1</v>
      </c>
      <c r="L55" t="b">
        <f>SUMIF('Final FTE BGBP'!$C$2:$BW$2,'Cross Check'!L$4,'Final FTE BGBP'!$C55:$BW55)='Final FTE By Prog'!H55</f>
        <v>1</v>
      </c>
      <c r="M55" t="b">
        <f>SUMIF('Final FTE BGBP'!$C$2:$BW$2,'Cross Check'!M$4,'Final FTE BGBP'!$C55:$BW55)='Final FTE By Prog'!I55</f>
        <v>1</v>
      </c>
      <c r="N55" t="b">
        <f>SUMIF('Final FTE BGBP'!$C$2:$BW$2,'Cross Check'!N$4,'Final FTE BGBP'!$C55:$BW55)='Final FTE By Prog'!J55</f>
        <v>1</v>
      </c>
      <c r="O55" t="b">
        <f>SUMIF('Final FTE BGBP'!$C$2:$BW$2,'Cross Check'!O$4,'Final FTE BGBP'!$C55:$BW55)='Final FTE By Prog'!K55</f>
        <v>1</v>
      </c>
      <c r="P55" t="b">
        <f>SUMIF('Final FTE BGBP'!$C$2:$BW$2,'Cross Check'!P$4,'Final FTE BGBP'!$C55:$BW55)='Final FTE By Prog'!L55</f>
        <v>1</v>
      </c>
      <c r="R55" s="4" t="b">
        <f>SUMIF('Final FTE BGBP'!$C$3:$BW$3,'Cross Check'!R$4,'Final FTE BGBP'!$C55:$BW55)='Final FTE By Grade'!C55</f>
        <v>1</v>
      </c>
      <c r="S55" s="4" t="b">
        <f>SUMIF('Final FTE BGBP'!$C$3:$BW$3,'Cross Check'!S$4,'Final FTE BGBP'!$C55:$BW55)='Final FTE By Grade'!D55</f>
        <v>1</v>
      </c>
      <c r="T55" s="4" t="b">
        <f>SUMIF('Final FTE BGBP'!$C$3:$BW$3,'Cross Check'!T$4,'Final FTE BGBP'!$C55:$BW55)='Final FTE By Grade'!E55</f>
        <v>1</v>
      </c>
      <c r="U55" s="4" t="b">
        <f>SUMIF('Final FTE BGBP'!$C$3:$BW$3,'Cross Check'!U$4,'Final FTE BGBP'!$C55:$BW55)='Final FTE By Grade'!F55</f>
        <v>1</v>
      </c>
      <c r="V55" s="4" t="b">
        <f>SUMIF('Final FTE BGBP'!$C$3:$BW$3,'Cross Check'!V$4,'Final FTE BGBP'!$C55:$BW55)='Final FTE By Grade'!G55</f>
        <v>1</v>
      </c>
      <c r="W55" s="4" t="b">
        <f>SUMIF('Final FTE BGBP'!$C$3:$BW$3,'Cross Check'!W$4,'Final FTE BGBP'!$C55:$BW55)='Final FTE By Grade'!H55</f>
        <v>1</v>
      </c>
      <c r="X55" s="4" t="b">
        <f>SUMIF('Final FTE BGBP'!$C$3:$BW$3,'Cross Check'!X$4,'Final FTE BGBP'!$C55:$BW55)='Final FTE By Grade'!I55</f>
        <v>1</v>
      </c>
      <c r="Y55" s="4" t="b">
        <f>SUMIF('Final FTE BGBP'!$C$3:$BW$3,'Cross Check'!Y$4,'Final FTE BGBP'!$C55:$BW55)='Final FTE By Grade'!J55</f>
        <v>1</v>
      </c>
      <c r="Z55" s="4" t="b">
        <f>SUMIF('Final FTE BGBP'!$C$3:$BW$3,'Cross Check'!Z$4,'Final FTE BGBP'!$C55:$BW55)='Final FTE By Grade'!K55</f>
        <v>1</v>
      </c>
      <c r="AA55" s="4" t="b">
        <f>SUMIF('Final FTE BGBP'!$C$3:$BW$3,'Cross Check'!AA$4,'Final FTE BGBP'!$C55:$BW55)='Final FTE By Grade'!L55</f>
        <v>1</v>
      </c>
      <c r="AB55" s="4" t="b">
        <f>SUMIF('Final FTE BGBP'!$C$3:$BW$3,'Cross Check'!AB$4,'Final FTE BGBP'!$C55:$BW55)='Final FTE By Grade'!M55</f>
        <v>1</v>
      </c>
      <c r="AC55" s="4" t="b">
        <f>SUMIF('Final FTE BGBP'!$C$3:$BW$3,'Cross Check'!AC$4,'Final FTE BGBP'!$C55:$BW55)='Final FTE By Grade'!N55</f>
        <v>1</v>
      </c>
      <c r="AD55" s="4" t="b">
        <f>SUMIF('Final FTE BGBP'!$C$3:$BW$3,'Cross Check'!AD$4,'Final FTE BGBP'!$C55:$BW55)='Final FTE By Grade'!O55</f>
        <v>1</v>
      </c>
      <c r="AE55" s="4" t="b">
        <f>SUMIF('Final FTE BGBP'!$C$3:$BW$3,'Cross Check'!AE$4,'Final FTE BGBP'!$C55:$BW55)='Final FTE By Grade'!P55</f>
        <v>1</v>
      </c>
      <c r="AK55" s="44"/>
    </row>
    <row r="56" spans="1:37" ht="15">
      <c r="A56">
        <v>52</v>
      </c>
      <c r="B56" t="s">
        <v>63</v>
      </c>
      <c r="C56" s="1" t="b">
        <f>'Final FTE By Grade'!Q56='Final FTE By Prog'!M56</f>
        <v>1</v>
      </c>
      <c r="D56" s="1" t="b">
        <f>'Final FTE By Prog'!M56='Final FTE BGBP'!BX56</f>
        <v>1</v>
      </c>
      <c r="E56" s="1" t="b">
        <f>'Final FTE By Grade'!Q56='Final FTE BGBP'!BX56</f>
        <v>1</v>
      </c>
      <c r="G56" t="b">
        <f>SUMIF('Final FTE BGBP'!$C$2:$BW$2,'Cross Check'!G$4,'Final FTE BGBP'!$C56:$BW56)='Final FTE By Prog'!C56</f>
        <v>1</v>
      </c>
      <c r="H56" t="b">
        <f>SUMIF('Final FTE BGBP'!$C$2:$BW$2,'Cross Check'!H$4,'Final FTE BGBP'!$C56:$BW56)='Final FTE By Prog'!D56</f>
        <v>1</v>
      </c>
      <c r="I56" t="b">
        <f>SUMIF('Final FTE BGBP'!$C$2:$BW$2,'Cross Check'!I$4,'Final FTE BGBP'!$C56:$BW56)='Final FTE By Prog'!E56</f>
        <v>1</v>
      </c>
      <c r="J56" t="b">
        <f>SUMIF('Final FTE BGBP'!$C$2:$BW$2,'Cross Check'!J$4,'Final FTE BGBP'!$C56:$BW56)='Final FTE By Prog'!F56</f>
        <v>1</v>
      </c>
      <c r="K56" t="b">
        <f>SUMIF('Final FTE BGBP'!$C$2:$BW$2,'Cross Check'!K$4,'Final FTE BGBP'!$C56:$BW56)='Final FTE By Prog'!G56</f>
        <v>1</v>
      </c>
      <c r="L56" t="b">
        <f>SUMIF('Final FTE BGBP'!$C$2:$BW$2,'Cross Check'!L$4,'Final FTE BGBP'!$C56:$BW56)='Final FTE By Prog'!H56</f>
        <v>1</v>
      </c>
      <c r="M56" t="b">
        <f>SUMIF('Final FTE BGBP'!$C$2:$BW$2,'Cross Check'!M$4,'Final FTE BGBP'!$C56:$BW56)='Final FTE By Prog'!I56</f>
        <v>1</v>
      </c>
      <c r="N56" t="b">
        <f>SUMIF('Final FTE BGBP'!$C$2:$BW$2,'Cross Check'!N$4,'Final FTE BGBP'!$C56:$BW56)='Final FTE By Prog'!J56</f>
        <v>1</v>
      </c>
      <c r="O56" t="b">
        <f>SUMIF('Final FTE BGBP'!$C$2:$BW$2,'Cross Check'!O$4,'Final FTE BGBP'!$C56:$BW56)='Final FTE By Prog'!K56</f>
        <v>1</v>
      </c>
      <c r="P56" t="b">
        <f>SUMIF('Final FTE BGBP'!$C$2:$BW$2,'Cross Check'!P$4,'Final FTE BGBP'!$C56:$BW56)='Final FTE By Prog'!L56</f>
        <v>1</v>
      </c>
      <c r="R56" s="4" t="b">
        <f>SUMIF('Final FTE BGBP'!$C$3:$BW$3,'Cross Check'!R$4,'Final FTE BGBP'!$C56:$BW56)='Final FTE By Grade'!C56</f>
        <v>1</v>
      </c>
      <c r="S56" s="4" t="b">
        <f>SUMIF('Final FTE BGBP'!$C$3:$BW$3,'Cross Check'!S$4,'Final FTE BGBP'!$C56:$BW56)='Final FTE By Grade'!D56</f>
        <v>1</v>
      </c>
      <c r="T56" s="4" t="b">
        <f>SUMIF('Final FTE BGBP'!$C$3:$BW$3,'Cross Check'!T$4,'Final FTE BGBP'!$C56:$BW56)='Final FTE By Grade'!E56</f>
        <v>1</v>
      </c>
      <c r="U56" s="4" t="b">
        <f>SUMIF('Final FTE BGBP'!$C$3:$BW$3,'Cross Check'!U$4,'Final FTE BGBP'!$C56:$BW56)='Final FTE By Grade'!F56</f>
        <v>1</v>
      </c>
      <c r="V56" s="4" t="b">
        <f>SUMIF('Final FTE BGBP'!$C$3:$BW$3,'Cross Check'!V$4,'Final FTE BGBP'!$C56:$BW56)='Final FTE By Grade'!G56</f>
        <v>1</v>
      </c>
      <c r="W56" s="4" t="b">
        <f>SUMIF('Final FTE BGBP'!$C$3:$BW$3,'Cross Check'!W$4,'Final FTE BGBP'!$C56:$BW56)='Final FTE By Grade'!H56</f>
        <v>1</v>
      </c>
      <c r="X56" s="4" t="b">
        <f>SUMIF('Final FTE BGBP'!$C$3:$BW$3,'Cross Check'!X$4,'Final FTE BGBP'!$C56:$BW56)='Final FTE By Grade'!I56</f>
        <v>1</v>
      </c>
      <c r="Y56" s="4" t="b">
        <f>SUMIF('Final FTE BGBP'!$C$3:$BW$3,'Cross Check'!Y$4,'Final FTE BGBP'!$C56:$BW56)='Final FTE By Grade'!J56</f>
        <v>1</v>
      </c>
      <c r="Z56" s="4" t="b">
        <f>SUMIF('Final FTE BGBP'!$C$3:$BW$3,'Cross Check'!Z$4,'Final FTE BGBP'!$C56:$BW56)='Final FTE By Grade'!K56</f>
        <v>1</v>
      </c>
      <c r="AA56" s="4" t="b">
        <f>SUMIF('Final FTE BGBP'!$C$3:$BW$3,'Cross Check'!AA$4,'Final FTE BGBP'!$C56:$BW56)='Final FTE By Grade'!L56</f>
        <v>1</v>
      </c>
      <c r="AB56" s="4" t="b">
        <f>SUMIF('Final FTE BGBP'!$C$3:$BW$3,'Cross Check'!AB$4,'Final FTE BGBP'!$C56:$BW56)='Final FTE By Grade'!M56</f>
        <v>1</v>
      </c>
      <c r="AC56" s="4" t="b">
        <f>SUMIF('Final FTE BGBP'!$C$3:$BW$3,'Cross Check'!AC$4,'Final FTE BGBP'!$C56:$BW56)='Final FTE By Grade'!N56</f>
        <v>1</v>
      </c>
      <c r="AD56" s="4" t="b">
        <f>SUMIF('Final FTE BGBP'!$C$3:$BW$3,'Cross Check'!AD$4,'Final FTE BGBP'!$C56:$BW56)='Final FTE By Grade'!O56</f>
        <v>1</v>
      </c>
      <c r="AE56" s="4" t="b">
        <f>SUMIF('Final FTE BGBP'!$C$3:$BW$3,'Cross Check'!AE$4,'Final FTE BGBP'!$C56:$BW56)='Final FTE By Grade'!P56</f>
        <v>1</v>
      </c>
      <c r="AK56" s="44"/>
    </row>
    <row r="57" spans="1:37" ht="15">
      <c r="A57">
        <v>53</v>
      </c>
      <c r="B57" t="s">
        <v>64</v>
      </c>
      <c r="C57" s="1" t="b">
        <f>'Final FTE By Grade'!Q57='Final FTE By Prog'!M57</f>
        <v>1</v>
      </c>
      <c r="D57" s="1" t="b">
        <f>'Final FTE By Prog'!M57='Final FTE BGBP'!BX57</f>
        <v>1</v>
      </c>
      <c r="E57" s="1" t="b">
        <f>'Final FTE By Grade'!Q57='Final FTE BGBP'!BX57</f>
        <v>1</v>
      </c>
      <c r="G57" t="b">
        <f>SUMIF('Final FTE BGBP'!$C$2:$BW$2,'Cross Check'!G$4,'Final FTE BGBP'!$C57:$BW57)='Final FTE By Prog'!C57</f>
        <v>1</v>
      </c>
      <c r="H57" t="b">
        <f>SUMIF('Final FTE BGBP'!$C$2:$BW$2,'Cross Check'!H$4,'Final FTE BGBP'!$C57:$BW57)='Final FTE By Prog'!D57</f>
        <v>1</v>
      </c>
      <c r="I57" t="b">
        <f>SUMIF('Final FTE BGBP'!$C$2:$BW$2,'Cross Check'!I$4,'Final FTE BGBP'!$C57:$BW57)='Final FTE By Prog'!E57</f>
        <v>1</v>
      </c>
      <c r="J57" t="b">
        <f>SUMIF('Final FTE BGBP'!$C$2:$BW$2,'Cross Check'!J$4,'Final FTE BGBP'!$C57:$BW57)='Final FTE By Prog'!F57</f>
        <v>1</v>
      </c>
      <c r="K57" t="b">
        <f>SUMIF('Final FTE BGBP'!$C$2:$BW$2,'Cross Check'!K$4,'Final FTE BGBP'!$C57:$BW57)='Final FTE By Prog'!G57</f>
        <v>1</v>
      </c>
      <c r="L57" t="b">
        <f>SUMIF('Final FTE BGBP'!$C$2:$BW$2,'Cross Check'!L$4,'Final FTE BGBP'!$C57:$BW57)='Final FTE By Prog'!H57</f>
        <v>1</v>
      </c>
      <c r="M57" t="b">
        <f>SUMIF('Final FTE BGBP'!$C$2:$BW$2,'Cross Check'!M$4,'Final FTE BGBP'!$C57:$BW57)='Final FTE By Prog'!I57</f>
        <v>1</v>
      </c>
      <c r="N57" t="b">
        <f>SUMIF('Final FTE BGBP'!$C$2:$BW$2,'Cross Check'!N$4,'Final FTE BGBP'!$C57:$BW57)='Final FTE By Prog'!J57</f>
        <v>1</v>
      </c>
      <c r="O57" t="b">
        <f>SUMIF('Final FTE BGBP'!$C$2:$BW$2,'Cross Check'!O$4,'Final FTE BGBP'!$C57:$BW57)='Final FTE By Prog'!K57</f>
        <v>1</v>
      </c>
      <c r="P57" t="b">
        <f>SUMIF('Final FTE BGBP'!$C$2:$BW$2,'Cross Check'!P$4,'Final FTE BGBP'!$C57:$BW57)='Final FTE By Prog'!L57</f>
        <v>1</v>
      </c>
      <c r="R57" s="4" t="b">
        <f>SUMIF('Final FTE BGBP'!$C$3:$BW$3,'Cross Check'!R$4,'Final FTE BGBP'!$C57:$BW57)='Final FTE By Grade'!C57</f>
        <v>1</v>
      </c>
      <c r="S57" s="4" t="b">
        <f>SUMIF('Final FTE BGBP'!$C$3:$BW$3,'Cross Check'!S$4,'Final FTE BGBP'!$C57:$BW57)='Final FTE By Grade'!D57</f>
        <v>1</v>
      </c>
      <c r="T57" s="4" t="b">
        <f>SUMIF('Final FTE BGBP'!$C$3:$BW$3,'Cross Check'!T$4,'Final FTE BGBP'!$C57:$BW57)='Final FTE By Grade'!E57</f>
        <v>1</v>
      </c>
      <c r="U57" s="4" t="b">
        <f>SUMIF('Final FTE BGBP'!$C$3:$BW$3,'Cross Check'!U$4,'Final FTE BGBP'!$C57:$BW57)='Final FTE By Grade'!F57</f>
        <v>1</v>
      </c>
      <c r="V57" s="4" t="b">
        <f>SUMIF('Final FTE BGBP'!$C$3:$BW$3,'Cross Check'!V$4,'Final FTE BGBP'!$C57:$BW57)='Final FTE By Grade'!G57</f>
        <v>1</v>
      </c>
      <c r="W57" s="4" t="b">
        <f>SUMIF('Final FTE BGBP'!$C$3:$BW$3,'Cross Check'!W$4,'Final FTE BGBP'!$C57:$BW57)='Final FTE By Grade'!H57</f>
        <v>1</v>
      </c>
      <c r="X57" s="4" t="b">
        <f>SUMIF('Final FTE BGBP'!$C$3:$BW$3,'Cross Check'!X$4,'Final FTE BGBP'!$C57:$BW57)='Final FTE By Grade'!I57</f>
        <v>1</v>
      </c>
      <c r="Y57" s="4" t="b">
        <f>SUMIF('Final FTE BGBP'!$C$3:$BW$3,'Cross Check'!Y$4,'Final FTE BGBP'!$C57:$BW57)='Final FTE By Grade'!J57</f>
        <v>1</v>
      </c>
      <c r="Z57" s="4" t="b">
        <f>SUMIF('Final FTE BGBP'!$C$3:$BW$3,'Cross Check'!Z$4,'Final FTE BGBP'!$C57:$BW57)='Final FTE By Grade'!K57</f>
        <v>1</v>
      </c>
      <c r="AA57" s="4" t="b">
        <f>SUMIF('Final FTE BGBP'!$C$3:$BW$3,'Cross Check'!AA$4,'Final FTE BGBP'!$C57:$BW57)='Final FTE By Grade'!L57</f>
        <v>1</v>
      </c>
      <c r="AB57" s="4" t="b">
        <f>SUMIF('Final FTE BGBP'!$C$3:$BW$3,'Cross Check'!AB$4,'Final FTE BGBP'!$C57:$BW57)='Final FTE By Grade'!M57</f>
        <v>1</v>
      </c>
      <c r="AC57" s="4" t="b">
        <f>SUMIF('Final FTE BGBP'!$C$3:$BW$3,'Cross Check'!AC$4,'Final FTE BGBP'!$C57:$BW57)='Final FTE By Grade'!N57</f>
        <v>1</v>
      </c>
      <c r="AD57" s="4" t="b">
        <f>SUMIF('Final FTE BGBP'!$C$3:$BW$3,'Cross Check'!AD$4,'Final FTE BGBP'!$C57:$BW57)='Final FTE By Grade'!O57</f>
        <v>1</v>
      </c>
      <c r="AE57" s="4" t="b">
        <f>SUMIF('Final FTE BGBP'!$C$3:$BW$3,'Cross Check'!AE$4,'Final FTE BGBP'!$C57:$BW57)='Final FTE By Grade'!P57</f>
        <v>1</v>
      </c>
      <c r="AK57" s="44"/>
    </row>
    <row r="58" spans="1:37" ht="15">
      <c r="A58">
        <v>54</v>
      </c>
      <c r="B58" t="s">
        <v>65</v>
      </c>
      <c r="C58" s="1" t="b">
        <f>'Final FTE By Grade'!Q58='Final FTE By Prog'!M58</f>
        <v>1</v>
      </c>
      <c r="D58" s="1" t="b">
        <f>'Final FTE By Prog'!M58='Final FTE BGBP'!BX58</f>
        <v>1</v>
      </c>
      <c r="E58" s="1" t="b">
        <f>'Final FTE By Grade'!Q58='Final FTE BGBP'!BX58</f>
        <v>1</v>
      </c>
      <c r="G58" t="b">
        <f>SUMIF('Final FTE BGBP'!$C$2:$BW$2,'Cross Check'!G$4,'Final FTE BGBP'!$C58:$BW58)='Final FTE By Prog'!C58</f>
        <v>1</v>
      </c>
      <c r="H58" t="b">
        <f>SUMIF('Final FTE BGBP'!$C$2:$BW$2,'Cross Check'!H$4,'Final FTE BGBP'!$C58:$BW58)='Final FTE By Prog'!D58</f>
        <v>1</v>
      </c>
      <c r="I58" t="b">
        <f>SUMIF('Final FTE BGBP'!$C$2:$BW$2,'Cross Check'!I$4,'Final FTE BGBP'!$C58:$BW58)='Final FTE By Prog'!E58</f>
        <v>1</v>
      </c>
      <c r="J58" t="b">
        <f>SUMIF('Final FTE BGBP'!$C$2:$BW$2,'Cross Check'!J$4,'Final FTE BGBP'!$C58:$BW58)='Final FTE By Prog'!F58</f>
        <v>1</v>
      </c>
      <c r="K58" t="b">
        <f>SUMIF('Final FTE BGBP'!$C$2:$BW$2,'Cross Check'!K$4,'Final FTE BGBP'!$C58:$BW58)='Final FTE By Prog'!G58</f>
        <v>1</v>
      </c>
      <c r="L58" t="b">
        <f>SUMIF('Final FTE BGBP'!$C$2:$BW$2,'Cross Check'!L$4,'Final FTE BGBP'!$C58:$BW58)='Final FTE By Prog'!H58</f>
        <v>1</v>
      </c>
      <c r="M58" t="b">
        <f>SUMIF('Final FTE BGBP'!$C$2:$BW$2,'Cross Check'!M$4,'Final FTE BGBP'!$C58:$BW58)='Final FTE By Prog'!I58</f>
        <v>1</v>
      </c>
      <c r="N58" t="b">
        <f>SUMIF('Final FTE BGBP'!$C$2:$BW$2,'Cross Check'!N$4,'Final FTE BGBP'!$C58:$BW58)='Final FTE By Prog'!J58</f>
        <v>1</v>
      </c>
      <c r="O58" t="b">
        <f>SUMIF('Final FTE BGBP'!$C$2:$BW$2,'Cross Check'!O$4,'Final FTE BGBP'!$C58:$BW58)='Final FTE By Prog'!K58</f>
        <v>1</v>
      </c>
      <c r="P58" t="b">
        <f>SUMIF('Final FTE BGBP'!$C$2:$BW$2,'Cross Check'!P$4,'Final FTE BGBP'!$C58:$BW58)='Final FTE By Prog'!L58</f>
        <v>1</v>
      </c>
      <c r="R58" s="4" t="b">
        <f>SUMIF('Final FTE BGBP'!$C$3:$BW$3,'Cross Check'!R$4,'Final FTE BGBP'!$C58:$BW58)='Final FTE By Grade'!C58</f>
        <v>1</v>
      </c>
      <c r="S58" s="4" t="b">
        <f>SUMIF('Final FTE BGBP'!$C$3:$BW$3,'Cross Check'!S$4,'Final FTE BGBP'!$C58:$BW58)='Final FTE By Grade'!D58</f>
        <v>1</v>
      </c>
      <c r="T58" s="4" t="b">
        <f>SUMIF('Final FTE BGBP'!$C$3:$BW$3,'Cross Check'!T$4,'Final FTE BGBP'!$C58:$BW58)='Final FTE By Grade'!E58</f>
        <v>1</v>
      </c>
      <c r="U58" s="4" t="b">
        <f>SUMIF('Final FTE BGBP'!$C$3:$BW$3,'Cross Check'!U$4,'Final FTE BGBP'!$C58:$BW58)='Final FTE By Grade'!F58</f>
        <v>1</v>
      </c>
      <c r="V58" s="4" t="b">
        <f>SUMIF('Final FTE BGBP'!$C$3:$BW$3,'Cross Check'!V$4,'Final FTE BGBP'!$C58:$BW58)='Final FTE By Grade'!G58</f>
        <v>1</v>
      </c>
      <c r="W58" s="4" t="b">
        <f>SUMIF('Final FTE BGBP'!$C$3:$BW$3,'Cross Check'!W$4,'Final FTE BGBP'!$C58:$BW58)='Final FTE By Grade'!H58</f>
        <v>1</v>
      </c>
      <c r="X58" s="4" t="b">
        <f>SUMIF('Final FTE BGBP'!$C$3:$BW$3,'Cross Check'!X$4,'Final FTE BGBP'!$C58:$BW58)='Final FTE By Grade'!I58</f>
        <v>1</v>
      </c>
      <c r="Y58" s="4" t="b">
        <f>SUMIF('Final FTE BGBP'!$C$3:$BW$3,'Cross Check'!Y$4,'Final FTE BGBP'!$C58:$BW58)='Final FTE By Grade'!J58</f>
        <v>1</v>
      </c>
      <c r="Z58" s="4" t="b">
        <f>SUMIF('Final FTE BGBP'!$C$3:$BW$3,'Cross Check'!Z$4,'Final FTE BGBP'!$C58:$BW58)='Final FTE By Grade'!K58</f>
        <v>1</v>
      </c>
      <c r="AA58" s="4" t="b">
        <f>SUMIF('Final FTE BGBP'!$C$3:$BW$3,'Cross Check'!AA$4,'Final FTE BGBP'!$C58:$BW58)='Final FTE By Grade'!L58</f>
        <v>1</v>
      </c>
      <c r="AB58" s="4" t="b">
        <f>SUMIF('Final FTE BGBP'!$C$3:$BW$3,'Cross Check'!AB$4,'Final FTE BGBP'!$C58:$BW58)='Final FTE By Grade'!M58</f>
        <v>1</v>
      </c>
      <c r="AC58" s="4" t="b">
        <f>SUMIF('Final FTE BGBP'!$C$3:$BW$3,'Cross Check'!AC$4,'Final FTE BGBP'!$C58:$BW58)='Final FTE By Grade'!N58</f>
        <v>1</v>
      </c>
      <c r="AD58" s="4" t="b">
        <f>SUMIF('Final FTE BGBP'!$C$3:$BW$3,'Cross Check'!AD$4,'Final FTE BGBP'!$C58:$BW58)='Final FTE By Grade'!O58</f>
        <v>1</v>
      </c>
      <c r="AE58" s="4" t="b">
        <f>SUMIF('Final FTE BGBP'!$C$3:$BW$3,'Cross Check'!AE$4,'Final FTE BGBP'!$C58:$BW58)='Final FTE By Grade'!P58</f>
        <v>1</v>
      </c>
      <c r="AK58" s="44"/>
    </row>
    <row r="59" spans="1:37" ht="15">
      <c r="A59">
        <v>55</v>
      </c>
      <c r="B59" t="s">
        <v>66</v>
      </c>
      <c r="C59" s="1" t="b">
        <f>'Final FTE By Grade'!Q59='Final FTE By Prog'!M59</f>
        <v>1</v>
      </c>
      <c r="D59" s="1" t="b">
        <f>'Final FTE By Prog'!M59='Final FTE BGBP'!BX59</f>
        <v>1</v>
      </c>
      <c r="E59" s="1" t="b">
        <f>'Final FTE By Grade'!Q59='Final FTE BGBP'!BX59</f>
        <v>1</v>
      </c>
      <c r="G59" t="b">
        <f>SUMIF('Final FTE BGBP'!$C$2:$BW$2,'Cross Check'!G$4,'Final FTE BGBP'!$C59:$BW59)='Final FTE By Prog'!C59</f>
        <v>1</v>
      </c>
      <c r="H59" t="b">
        <f>SUMIF('Final FTE BGBP'!$C$2:$BW$2,'Cross Check'!H$4,'Final FTE BGBP'!$C59:$BW59)='Final FTE By Prog'!D59</f>
        <v>1</v>
      </c>
      <c r="I59" t="b">
        <f>SUMIF('Final FTE BGBP'!$C$2:$BW$2,'Cross Check'!I$4,'Final FTE BGBP'!$C59:$BW59)='Final FTE By Prog'!E59</f>
        <v>1</v>
      </c>
      <c r="J59" t="b">
        <f>SUMIF('Final FTE BGBP'!$C$2:$BW$2,'Cross Check'!J$4,'Final FTE BGBP'!$C59:$BW59)='Final FTE By Prog'!F59</f>
        <v>1</v>
      </c>
      <c r="K59" t="b">
        <f>SUMIF('Final FTE BGBP'!$C$2:$BW$2,'Cross Check'!K$4,'Final FTE BGBP'!$C59:$BW59)='Final FTE By Prog'!G59</f>
        <v>1</v>
      </c>
      <c r="L59" t="b">
        <f>SUMIF('Final FTE BGBP'!$C$2:$BW$2,'Cross Check'!L$4,'Final FTE BGBP'!$C59:$BW59)='Final FTE By Prog'!H59</f>
        <v>1</v>
      </c>
      <c r="M59" t="b">
        <f>SUMIF('Final FTE BGBP'!$C$2:$BW$2,'Cross Check'!M$4,'Final FTE BGBP'!$C59:$BW59)='Final FTE By Prog'!I59</f>
        <v>1</v>
      </c>
      <c r="N59" t="b">
        <f>SUMIF('Final FTE BGBP'!$C$2:$BW$2,'Cross Check'!N$4,'Final FTE BGBP'!$C59:$BW59)='Final FTE By Prog'!J59</f>
        <v>1</v>
      </c>
      <c r="O59" t="b">
        <f>SUMIF('Final FTE BGBP'!$C$2:$BW$2,'Cross Check'!O$4,'Final FTE BGBP'!$C59:$BW59)='Final FTE By Prog'!K59</f>
        <v>1</v>
      </c>
      <c r="P59" t="b">
        <f>SUMIF('Final FTE BGBP'!$C$2:$BW$2,'Cross Check'!P$4,'Final FTE BGBP'!$C59:$BW59)='Final FTE By Prog'!L59</f>
        <v>1</v>
      </c>
      <c r="R59" s="4" t="b">
        <f>SUMIF('Final FTE BGBP'!$C$3:$BW$3,'Cross Check'!R$4,'Final FTE BGBP'!$C59:$BW59)='Final FTE By Grade'!C59</f>
        <v>1</v>
      </c>
      <c r="S59" s="4" t="b">
        <f>SUMIF('Final FTE BGBP'!$C$3:$BW$3,'Cross Check'!S$4,'Final FTE BGBP'!$C59:$BW59)='Final FTE By Grade'!D59</f>
        <v>1</v>
      </c>
      <c r="T59" s="4" t="b">
        <f>SUMIF('Final FTE BGBP'!$C$3:$BW$3,'Cross Check'!T$4,'Final FTE BGBP'!$C59:$BW59)='Final FTE By Grade'!E59</f>
        <v>1</v>
      </c>
      <c r="U59" s="4" t="b">
        <f>SUMIF('Final FTE BGBP'!$C$3:$BW$3,'Cross Check'!U$4,'Final FTE BGBP'!$C59:$BW59)='Final FTE By Grade'!F59</f>
        <v>1</v>
      </c>
      <c r="V59" s="4" t="b">
        <f>SUMIF('Final FTE BGBP'!$C$3:$BW$3,'Cross Check'!V$4,'Final FTE BGBP'!$C59:$BW59)='Final FTE By Grade'!G59</f>
        <v>1</v>
      </c>
      <c r="W59" s="4" t="b">
        <f>SUMIF('Final FTE BGBP'!$C$3:$BW$3,'Cross Check'!W$4,'Final FTE BGBP'!$C59:$BW59)='Final FTE By Grade'!H59</f>
        <v>1</v>
      </c>
      <c r="X59" s="4" t="b">
        <f>SUMIF('Final FTE BGBP'!$C$3:$BW$3,'Cross Check'!X$4,'Final FTE BGBP'!$C59:$BW59)='Final FTE By Grade'!I59</f>
        <v>1</v>
      </c>
      <c r="Y59" s="4" t="b">
        <f>SUMIF('Final FTE BGBP'!$C$3:$BW$3,'Cross Check'!Y$4,'Final FTE BGBP'!$C59:$BW59)='Final FTE By Grade'!J59</f>
        <v>1</v>
      </c>
      <c r="Z59" s="4" t="b">
        <f>SUMIF('Final FTE BGBP'!$C$3:$BW$3,'Cross Check'!Z$4,'Final FTE BGBP'!$C59:$BW59)='Final FTE By Grade'!K59</f>
        <v>1</v>
      </c>
      <c r="AA59" s="4" t="b">
        <f>SUMIF('Final FTE BGBP'!$C$3:$BW$3,'Cross Check'!AA$4,'Final FTE BGBP'!$C59:$BW59)='Final FTE By Grade'!L59</f>
        <v>1</v>
      </c>
      <c r="AB59" s="4" t="b">
        <f>SUMIF('Final FTE BGBP'!$C$3:$BW$3,'Cross Check'!AB$4,'Final FTE BGBP'!$C59:$BW59)='Final FTE By Grade'!M59</f>
        <v>1</v>
      </c>
      <c r="AC59" s="4" t="b">
        <f>SUMIF('Final FTE BGBP'!$C$3:$BW$3,'Cross Check'!AC$4,'Final FTE BGBP'!$C59:$BW59)='Final FTE By Grade'!N59</f>
        <v>1</v>
      </c>
      <c r="AD59" s="4" t="b">
        <f>SUMIF('Final FTE BGBP'!$C$3:$BW$3,'Cross Check'!AD$4,'Final FTE BGBP'!$C59:$BW59)='Final FTE By Grade'!O59</f>
        <v>1</v>
      </c>
      <c r="AE59" s="4" t="b">
        <f>SUMIF('Final FTE BGBP'!$C$3:$BW$3,'Cross Check'!AE$4,'Final FTE BGBP'!$C59:$BW59)='Final FTE By Grade'!P59</f>
        <v>1</v>
      </c>
      <c r="AK59" s="44"/>
    </row>
    <row r="60" spans="1:37" ht="15">
      <c r="A60">
        <v>56</v>
      </c>
      <c r="B60" t="s">
        <v>67</v>
      </c>
      <c r="C60" s="1" t="b">
        <f>'Final FTE By Grade'!Q60='Final FTE By Prog'!M60</f>
        <v>1</v>
      </c>
      <c r="D60" s="1" t="b">
        <f>'Final FTE By Prog'!M60='Final FTE BGBP'!BX60</f>
        <v>1</v>
      </c>
      <c r="E60" s="1" t="b">
        <f>'Final FTE By Grade'!Q60='Final FTE BGBP'!BX60</f>
        <v>1</v>
      </c>
      <c r="G60" t="b">
        <f>SUMIF('Final FTE BGBP'!$C$2:$BW$2,'Cross Check'!G$4,'Final FTE BGBP'!$C60:$BW60)='Final FTE By Prog'!C60</f>
        <v>1</v>
      </c>
      <c r="H60" t="b">
        <f>SUMIF('Final FTE BGBP'!$C$2:$BW$2,'Cross Check'!H$4,'Final FTE BGBP'!$C60:$BW60)='Final FTE By Prog'!D60</f>
        <v>1</v>
      </c>
      <c r="I60" t="b">
        <f>SUMIF('Final FTE BGBP'!$C$2:$BW$2,'Cross Check'!I$4,'Final FTE BGBP'!$C60:$BW60)='Final FTE By Prog'!E60</f>
        <v>1</v>
      </c>
      <c r="J60" t="b">
        <f>SUMIF('Final FTE BGBP'!$C$2:$BW$2,'Cross Check'!J$4,'Final FTE BGBP'!$C60:$BW60)='Final FTE By Prog'!F60</f>
        <v>1</v>
      </c>
      <c r="K60" t="b">
        <f>SUMIF('Final FTE BGBP'!$C$2:$BW$2,'Cross Check'!K$4,'Final FTE BGBP'!$C60:$BW60)='Final FTE By Prog'!G60</f>
        <v>1</v>
      </c>
      <c r="L60" t="b">
        <f>SUMIF('Final FTE BGBP'!$C$2:$BW$2,'Cross Check'!L$4,'Final FTE BGBP'!$C60:$BW60)='Final FTE By Prog'!H60</f>
        <v>1</v>
      </c>
      <c r="M60" t="b">
        <f>SUMIF('Final FTE BGBP'!$C$2:$BW$2,'Cross Check'!M$4,'Final FTE BGBP'!$C60:$BW60)='Final FTE By Prog'!I60</f>
        <v>1</v>
      </c>
      <c r="N60" t="b">
        <f>SUMIF('Final FTE BGBP'!$C$2:$BW$2,'Cross Check'!N$4,'Final FTE BGBP'!$C60:$BW60)='Final FTE By Prog'!J60</f>
        <v>1</v>
      </c>
      <c r="O60" t="b">
        <f>SUMIF('Final FTE BGBP'!$C$2:$BW$2,'Cross Check'!O$4,'Final FTE BGBP'!$C60:$BW60)='Final FTE By Prog'!K60</f>
        <v>1</v>
      </c>
      <c r="P60" t="b">
        <f>SUMIF('Final FTE BGBP'!$C$2:$BW$2,'Cross Check'!P$4,'Final FTE BGBP'!$C60:$BW60)='Final FTE By Prog'!L60</f>
        <v>1</v>
      </c>
      <c r="R60" s="4" t="b">
        <f>SUMIF('Final FTE BGBP'!$C$3:$BW$3,'Cross Check'!R$4,'Final FTE BGBP'!$C60:$BW60)='Final FTE By Grade'!C60</f>
        <v>1</v>
      </c>
      <c r="S60" s="4" t="b">
        <f>SUMIF('Final FTE BGBP'!$C$3:$BW$3,'Cross Check'!S$4,'Final FTE BGBP'!$C60:$BW60)='Final FTE By Grade'!D60</f>
        <v>1</v>
      </c>
      <c r="T60" s="4" t="b">
        <f>SUMIF('Final FTE BGBP'!$C$3:$BW$3,'Cross Check'!T$4,'Final FTE BGBP'!$C60:$BW60)='Final FTE By Grade'!E60</f>
        <v>1</v>
      </c>
      <c r="U60" s="4" t="b">
        <f>SUMIF('Final FTE BGBP'!$C$3:$BW$3,'Cross Check'!U$4,'Final FTE BGBP'!$C60:$BW60)='Final FTE By Grade'!F60</f>
        <v>1</v>
      </c>
      <c r="V60" s="4" t="b">
        <f>SUMIF('Final FTE BGBP'!$C$3:$BW$3,'Cross Check'!V$4,'Final FTE BGBP'!$C60:$BW60)='Final FTE By Grade'!G60</f>
        <v>1</v>
      </c>
      <c r="W60" s="4" t="b">
        <f>SUMIF('Final FTE BGBP'!$C$3:$BW$3,'Cross Check'!W$4,'Final FTE BGBP'!$C60:$BW60)='Final FTE By Grade'!H60</f>
        <v>1</v>
      </c>
      <c r="X60" s="4" t="b">
        <f>SUMIF('Final FTE BGBP'!$C$3:$BW$3,'Cross Check'!X$4,'Final FTE BGBP'!$C60:$BW60)='Final FTE By Grade'!I60</f>
        <v>1</v>
      </c>
      <c r="Y60" s="4" t="b">
        <f>SUMIF('Final FTE BGBP'!$C$3:$BW$3,'Cross Check'!Y$4,'Final FTE BGBP'!$C60:$BW60)='Final FTE By Grade'!J60</f>
        <v>1</v>
      </c>
      <c r="Z60" s="4" t="b">
        <f>SUMIF('Final FTE BGBP'!$C$3:$BW$3,'Cross Check'!Z$4,'Final FTE BGBP'!$C60:$BW60)='Final FTE By Grade'!K60</f>
        <v>1</v>
      </c>
      <c r="AA60" s="4" t="b">
        <f>SUMIF('Final FTE BGBP'!$C$3:$BW$3,'Cross Check'!AA$4,'Final FTE BGBP'!$C60:$BW60)='Final FTE By Grade'!L60</f>
        <v>1</v>
      </c>
      <c r="AB60" s="4" t="b">
        <f>SUMIF('Final FTE BGBP'!$C$3:$BW$3,'Cross Check'!AB$4,'Final FTE BGBP'!$C60:$BW60)='Final FTE By Grade'!M60</f>
        <v>1</v>
      </c>
      <c r="AC60" s="4" t="b">
        <f>SUMIF('Final FTE BGBP'!$C$3:$BW$3,'Cross Check'!AC$4,'Final FTE BGBP'!$C60:$BW60)='Final FTE By Grade'!N60</f>
        <v>1</v>
      </c>
      <c r="AD60" s="4" t="b">
        <f>SUMIF('Final FTE BGBP'!$C$3:$BW$3,'Cross Check'!AD$4,'Final FTE BGBP'!$C60:$BW60)='Final FTE By Grade'!O60</f>
        <v>1</v>
      </c>
      <c r="AE60" s="4" t="b">
        <f>SUMIF('Final FTE BGBP'!$C$3:$BW$3,'Cross Check'!AE$4,'Final FTE BGBP'!$C60:$BW60)='Final FTE By Grade'!P60</f>
        <v>1</v>
      </c>
      <c r="AK60" s="44"/>
    </row>
    <row r="61" spans="1:37" ht="15">
      <c r="A61">
        <v>57</v>
      </c>
      <c r="B61" t="s">
        <v>68</v>
      </c>
      <c r="C61" s="1" t="b">
        <f>'Final FTE By Grade'!Q61='Final FTE By Prog'!M61</f>
        <v>1</v>
      </c>
      <c r="D61" s="1" t="b">
        <f>'Final FTE By Prog'!M61='Final FTE BGBP'!BX61</f>
        <v>1</v>
      </c>
      <c r="E61" s="1" t="b">
        <f>'Final FTE By Grade'!Q61='Final FTE BGBP'!BX61</f>
        <v>1</v>
      </c>
      <c r="G61" t="b">
        <f>SUMIF('Final FTE BGBP'!$C$2:$BW$2,'Cross Check'!G$4,'Final FTE BGBP'!$C61:$BW61)='Final FTE By Prog'!C61</f>
        <v>1</v>
      </c>
      <c r="H61" t="b">
        <f>SUMIF('Final FTE BGBP'!$C$2:$BW$2,'Cross Check'!H$4,'Final FTE BGBP'!$C61:$BW61)='Final FTE By Prog'!D61</f>
        <v>1</v>
      </c>
      <c r="I61" t="b">
        <f>SUMIF('Final FTE BGBP'!$C$2:$BW$2,'Cross Check'!I$4,'Final FTE BGBP'!$C61:$BW61)='Final FTE By Prog'!E61</f>
        <v>1</v>
      </c>
      <c r="J61" t="b">
        <f>SUMIF('Final FTE BGBP'!$C$2:$BW$2,'Cross Check'!J$4,'Final FTE BGBP'!$C61:$BW61)='Final FTE By Prog'!F61</f>
        <v>1</v>
      </c>
      <c r="K61" t="b">
        <f>SUMIF('Final FTE BGBP'!$C$2:$BW$2,'Cross Check'!K$4,'Final FTE BGBP'!$C61:$BW61)='Final FTE By Prog'!G61</f>
        <v>1</v>
      </c>
      <c r="L61" t="b">
        <f>SUMIF('Final FTE BGBP'!$C$2:$BW$2,'Cross Check'!L$4,'Final FTE BGBP'!$C61:$BW61)='Final FTE By Prog'!H61</f>
        <v>1</v>
      </c>
      <c r="M61" t="b">
        <f>SUMIF('Final FTE BGBP'!$C$2:$BW$2,'Cross Check'!M$4,'Final FTE BGBP'!$C61:$BW61)='Final FTE By Prog'!I61</f>
        <v>1</v>
      </c>
      <c r="N61" t="b">
        <f>SUMIF('Final FTE BGBP'!$C$2:$BW$2,'Cross Check'!N$4,'Final FTE BGBP'!$C61:$BW61)='Final FTE By Prog'!J61</f>
        <v>1</v>
      </c>
      <c r="O61" t="b">
        <f>SUMIF('Final FTE BGBP'!$C$2:$BW$2,'Cross Check'!O$4,'Final FTE BGBP'!$C61:$BW61)='Final FTE By Prog'!K61</f>
        <v>1</v>
      </c>
      <c r="P61" t="b">
        <f>SUMIF('Final FTE BGBP'!$C$2:$BW$2,'Cross Check'!P$4,'Final FTE BGBP'!$C61:$BW61)='Final FTE By Prog'!L61</f>
        <v>1</v>
      </c>
      <c r="R61" s="4" t="b">
        <f>SUMIF('Final FTE BGBP'!$C$3:$BW$3,'Cross Check'!R$4,'Final FTE BGBP'!$C61:$BW61)='Final FTE By Grade'!C61</f>
        <v>1</v>
      </c>
      <c r="S61" s="4" t="b">
        <f>SUMIF('Final FTE BGBP'!$C$3:$BW$3,'Cross Check'!S$4,'Final FTE BGBP'!$C61:$BW61)='Final FTE By Grade'!D61</f>
        <v>1</v>
      </c>
      <c r="T61" s="4" t="b">
        <f>SUMIF('Final FTE BGBP'!$C$3:$BW$3,'Cross Check'!T$4,'Final FTE BGBP'!$C61:$BW61)='Final FTE By Grade'!E61</f>
        <v>1</v>
      </c>
      <c r="U61" s="4" t="b">
        <f>SUMIF('Final FTE BGBP'!$C$3:$BW$3,'Cross Check'!U$4,'Final FTE BGBP'!$C61:$BW61)='Final FTE By Grade'!F61</f>
        <v>1</v>
      </c>
      <c r="V61" s="4" t="b">
        <f>SUMIF('Final FTE BGBP'!$C$3:$BW$3,'Cross Check'!V$4,'Final FTE BGBP'!$C61:$BW61)='Final FTE By Grade'!G61</f>
        <v>1</v>
      </c>
      <c r="W61" s="4" t="b">
        <f>SUMIF('Final FTE BGBP'!$C$3:$BW$3,'Cross Check'!W$4,'Final FTE BGBP'!$C61:$BW61)='Final FTE By Grade'!H61</f>
        <v>1</v>
      </c>
      <c r="X61" s="4" t="b">
        <f>SUMIF('Final FTE BGBP'!$C$3:$BW$3,'Cross Check'!X$4,'Final FTE BGBP'!$C61:$BW61)='Final FTE By Grade'!I61</f>
        <v>1</v>
      </c>
      <c r="Y61" s="4" t="b">
        <f>SUMIF('Final FTE BGBP'!$C$3:$BW$3,'Cross Check'!Y$4,'Final FTE BGBP'!$C61:$BW61)='Final FTE By Grade'!J61</f>
        <v>1</v>
      </c>
      <c r="Z61" s="4" t="b">
        <f>SUMIF('Final FTE BGBP'!$C$3:$BW$3,'Cross Check'!Z$4,'Final FTE BGBP'!$C61:$BW61)='Final FTE By Grade'!K61</f>
        <v>1</v>
      </c>
      <c r="AA61" s="4" t="b">
        <f>SUMIF('Final FTE BGBP'!$C$3:$BW$3,'Cross Check'!AA$4,'Final FTE BGBP'!$C61:$BW61)='Final FTE By Grade'!L61</f>
        <v>1</v>
      </c>
      <c r="AB61" s="4" t="b">
        <f>SUMIF('Final FTE BGBP'!$C$3:$BW$3,'Cross Check'!AB$4,'Final FTE BGBP'!$C61:$BW61)='Final FTE By Grade'!M61</f>
        <v>1</v>
      </c>
      <c r="AC61" s="4" t="b">
        <f>SUMIF('Final FTE BGBP'!$C$3:$BW$3,'Cross Check'!AC$4,'Final FTE BGBP'!$C61:$BW61)='Final FTE By Grade'!N61</f>
        <v>1</v>
      </c>
      <c r="AD61" s="4" t="b">
        <f>SUMIF('Final FTE BGBP'!$C$3:$BW$3,'Cross Check'!AD$4,'Final FTE BGBP'!$C61:$BW61)='Final FTE By Grade'!O61</f>
        <v>1</v>
      </c>
      <c r="AE61" s="4" t="b">
        <f>SUMIF('Final FTE BGBP'!$C$3:$BW$3,'Cross Check'!AE$4,'Final FTE BGBP'!$C61:$BW61)='Final FTE By Grade'!P61</f>
        <v>1</v>
      </c>
      <c r="AK61" s="44"/>
    </row>
    <row r="62" spans="1:37" ht="15">
      <c r="A62">
        <v>58</v>
      </c>
      <c r="B62" t="s">
        <v>69</v>
      </c>
      <c r="C62" s="1" t="b">
        <f>'Final FTE By Grade'!Q62='Final FTE By Prog'!M62</f>
        <v>1</v>
      </c>
      <c r="D62" s="1" t="b">
        <f>'Final FTE By Prog'!M62='Final FTE BGBP'!BX62</f>
        <v>1</v>
      </c>
      <c r="E62" s="1" t="b">
        <f>'Final FTE By Grade'!Q62='Final FTE BGBP'!BX62</f>
        <v>1</v>
      </c>
      <c r="G62" t="b">
        <f>SUMIF('Final FTE BGBP'!$C$2:$BW$2,'Cross Check'!G$4,'Final FTE BGBP'!$C62:$BW62)='Final FTE By Prog'!C62</f>
        <v>1</v>
      </c>
      <c r="H62" t="b">
        <f>SUMIF('Final FTE BGBP'!$C$2:$BW$2,'Cross Check'!H$4,'Final FTE BGBP'!$C62:$BW62)='Final FTE By Prog'!D62</f>
        <v>1</v>
      </c>
      <c r="I62" t="b">
        <f>SUMIF('Final FTE BGBP'!$C$2:$BW$2,'Cross Check'!I$4,'Final FTE BGBP'!$C62:$BW62)='Final FTE By Prog'!E62</f>
        <v>1</v>
      </c>
      <c r="J62" t="b">
        <f>SUMIF('Final FTE BGBP'!$C$2:$BW$2,'Cross Check'!J$4,'Final FTE BGBP'!$C62:$BW62)='Final FTE By Prog'!F62</f>
        <v>1</v>
      </c>
      <c r="K62" t="b">
        <f>SUMIF('Final FTE BGBP'!$C$2:$BW$2,'Cross Check'!K$4,'Final FTE BGBP'!$C62:$BW62)='Final FTE By Prog'!G62</f>
        <v>1</v>
      </c>
      <c r="L62" t="b">
        <f>SUMIF('Final FTE BGBP'!$C$2:$BW$2,'Cross Check'!L$4,'Final FTE BGBP'!$C62:$BW62)='Final FTE By Prog'!H62</f>
        <v>1</v>
      </c>
      <c r="M62" t="b">
        <f>SUMIF('Final FTE BGBP'!$C$2:$BW$2,'Cross Check'!M$4,'Final FTE BGBP'!$C62:$BW62)='Final FTE By Prog'!I62</f>
        <v>1</v>
      </c>
      <c r="N62" t="b">
        <f>SUMIF('Final FTE BGBP'!$C$2:$BW$2,'Cross Check'!N$4,'Final FTE BGBP'!$C62:$BW62)='Final FTE By Prog'!J62</f>
        <v>1</v>
      </c>
      <c r="O62" t="b">
        <f>SUMIF('Final FTE BGBP'!$C$2:$BW$2,'Cross Check'!O$4,'Final FTE BGBP'!$C62:$BW62)='Final FTE By Prog'!K62</f>
        <v>1</v>
      </c>
      <c r="P62" t="b">
        <f>SUMIF('Final FTE BGBP'!$C$2:$BW$2,'Cross Check'!P$4,'Final FTE BGBP'!$C62:$BW62)='Final FTE By Prog'!L62</f>
        <v>1</v>
      </c>
      <c r="R62" s="4" t="b">
        <f>SUMIF('Final FTE BGBP'!$C$3:$BW$3,'Cross Check'!R$4,'Final FTE BGBP'!$C62:$BW62)='Final FTE By Grade'!C62</f>
        <v>1</v>
      </c>
      <c r="S62" s="4" t="b">
        <f>SUMIF('Final FTE BGBP'!$C$3:$BW$3,'Cross Check'!S$4,'Final FTE BGBP'!$C62:$BW62)='Final FTE By Grade'!D62</f>
        <v>1</v>
      </c>
      <c r="T62" s="4" t="b">
        <f>SUMIF('Final FTE BGBP'!$C$3:$BW$3,'Cross Check'!T$4,'Final FTE BGBP'!$C62:$BW62)='Final FTE By Grade'!E62</f>
        <v>1</v>
      </c>
      <c r="U62" s="4" t="b">
        <f>SUMIF('Final FTE BGBP'!$C$3:$BW$3,'Cross Check'!U$4,'Final FTE BGBP'!$C62:$BW62)='Final FTE By Grade'!F62</f>
        <v>1</v>
      </c>
      <c r="V62" s="4" t="b">
        <f>SUMIF('Final FTE BGBP'!$C$3:$BW$3,'Cross Check'!V$4,'Final FTE BGBP'!$C62:$BW62)='Final FTE By Grade'!G62</f>
        <v>1</v>
      </c>
      <c r="W62" s="4" t="b">
        <f>SUMIF('Final FTE BGBP'!$C$3:$BW$3,'Cross Check'!W$4,'Final FTE BGBP'!$C62:$BW62)='Final FTE By Grade'!H62</f>
        <v>1</v>
      </c>
      <c r="X62" s="4" t="b">
        <f>SUMIF('Final FTE BGBP'!$C$3:$BW$3,'Cross Check'!X$4,'Final FTE BGBP'!$C62:$BW62)='Final FTE By Grade'!I62</f>
        <v>1</v>
      </c>
      <c r="Y62" s="4" t="b">
        <f>SUMIF('Final FTE BGBP'!$C$3:$BW$3,'Cross Check'!Y$4,'Final FTE BGBP'!$C62:$BW62)='Final FTE By Grade'!J62</f>
        <v>1</v>
      </c>
      <c r="Z62" s="4" t="b">
        <f>SUMIF('Final FTE BGBP'!$C$3:$BW$3,'Cross Check'!Z$4,'Final FTE BGBP'!$C62:$BW62)='Final FTE By Grade'!K62</f>
        <v>1</v>
      </c>
      <c r="AA62" s="4" t="b">
        <f>SUMIF('Final FTE BGBP'!$C$3:$BW$3,'Cross Check'!AA$4,'Final FTE BGBP'!$C62:$BW62)='Final FTE By Grade'!L62</f>
        <v>1</v>
      </c>
      <c r="AB62" s="4" t="b">
        <f>SUMIF('Final FTE BGBP'!$C$3:$BW$3,'Cross Check'!AB$4,'Final FTE BGBP'!$C62:$BW62)='Final FTE By Grade'!M62</f>
        <v>1</v>
      </c>
      <c r="AC62" s="4" t="b">
        <f>SUMIF('Final FTE BGBP'!$C$3:$BW$3,'Cross Check'!AC$4,'Final FTE BGBP'!$C62:$BW62)='Final FTE By Grade'!N62</f>
        <v>1</v>
      </c>
      <c r="AD62" s="4" t="b">
        <f>SUMIF('Final FTE BGBP'!$C$3:$BW$3,'Cross Check'!AD$4,'Final FTE BGBP'!$C62:$BW62)='Final FTE By Grade'!O62</f>
        <v>1</v>
      </c>
      <c r="AE62" s="4" t="b">
        <f>SUMIF('Final FTE BGBP'!$C$3:$BW$3,'Cross Check'!AE$4,'Final FTE BGBP'!$C62:$BW62)='Final FTE By Grade'!P62</f>
        <v>1</v>
      </c>
      <c r="AK62" s="44"/>
    </row>
    <row r="63" spans="1:37" ht="15">
      <c r="A63">
        <v>59</v>
      </c>
      <c r="B63" t="s">
        <v>70</v>
      </c>
      <c r="C63" s="1" t="b">
        <f>'Final FTE By Grade'!Q63='Final FTE By Prog'!M63</f>
        <v>1</v>
      </c>
      <c r="D63" s="1" t="b">
        <f>'Final FTE By Prog'!M63='Final FTE BGBP'!BX63</f>
        <v>1</v>
      </c>
      <c r="E63" s="1" t="b">
        <f>'Final FTE By Grade'!Q63='Final FTE BGBP'!BX63</f>
        <v>1</v>
      </c>
      <c r="G63" t="b">
        <f>SUMIF('Final FTE BGBP'!$C$2:$BW$2,'Cross Check'!G$4,'Final FTE BGBP'!$C63:$BW63)='Final FTE By Prog'!C63</f>
        <v>1</v>
      </c>
      <c r="H63" t="b">
        <f>SUMIF('Final FTE BGBP'!$C$2:$BW$2,'Cross Check'!H$4,'Final FTE BGBP'!$C63:$BW63)='Final FTE By Prog'!D63</f>
        <v>1</v>
      </c>
      <c r="I63" t="b">
        <f>SUMIF('Final FTE BGBP'!$C$2:$BW$2,'Cross Check'!I$4,'Final FTE BGBP'!$C63:$BW63)='Final FTE By Prog'!E63</f>
        <v>1</v>
      </c>
      <c r="J63" t="b">
        <f>SUMIF('Final FTE BGBP'!$C$2:$BW$2,'Cross Check'!J$4,'Final FTE BGBP'!$C63:$BW63)='Final FTE By Prog'!F63</f>
        <v>1</v>
      </c>
      <c r="K63" t="b">
        <f>SUMIF('Final FTE BGBP'!$C$2:$BW$2,'Cross Check'!K$4,'Final FTE BGBP'!$C63:$BW63)='Final FTE By Prog'!G63</f>
        <v>1</v>
      </c>
      <c r="L63" t="b">
        <f>SUMIF('Final FTE BGBP'!$C$2:$BW$2,'Cross Check'!L$4,'Final FTE BGBP'!$C63:$BW63)='Final FTE By Prog'!H63</f>
        <v>1</v>
      </c>
      <c r="M63" t="b">
        <f>SUMIF('Final FTE BGBP'!$C$2:$BW$2,'Cross Check'!M$4,'Final FTE BGBP'!$C63:$BW63)='Final FTE By Prog'!I63</f>
        <v>1</v>
      </c>
      <c r="N63" t="b">
        <f>SUMIF('Final FTE BGBP'!$C$2:$BW$2,'Cross Check'!N$4,'Final FTE BGBP'!$C63:$BW63)='Final FTE By Prog'!J63</f>
        <v>1</v>
      </c>
      <c r="O63" t="b">
        <f>SUMIF('Final FTE BGBP'!$C$2:$BW$2,'Cross Check'!O$4,'Final FTE BGBP'!$C63:$BW63)='Final FTE By Prog'!K63</f>
        <v>1</v>
      </c>
      <c r="P63" t="b">
        <f>SUMIF('Final FTE BGBP'!$C$2:$BW$2,'Cross Check'!P$4,'Final FTE BGBP'!$C63:$BW63)='Final FTE By Prog'!L63</f>
        <v>1</v>
      </c>
      <c r="R63" s="4" t="b">
        <f>SUMIF('Final FTE BGBP'!$C$3:$BW$3,'Cross Check'!R$4,'Final FTE BGBP'!$C63:$BW63)='Final FTE By Grade'!C63</f>
        <v>1</v>
      </c>
      <c r="S63" s="4" t="b">
        <f>SUMIF('Final FTE BGBP'!$C$3:$BW$3,'Cross Check'!S$4,'Final FTE BGBP'!$C63:$BW63)='Final FTE By Grade'!D63</f>
        <v>1</v>
      </c>
      <c r="T63" s="4" t="b">
        <f>SUMIF('Final FTE BGBP'!$C$3:$BW$3,'Cross Check'!T$4,'Final FTE BGBP'!$C63:$BW63)='Final FTE By Grade'!E63</f>
        <v>1</v>
      </c>
      <c r="U63" s="4" t="b">
        <f>SUMIF('Final FTE BGBP'!$C$3:$BW$3,'Cross Check'!U$4,'Final FTE BGBP'!$C63:$BW63)='Final FTE By Grade'!F63</f>
        <v>1</v>
      </c>
      <c r="V63" s="4" t="b">
        <f>SUMIF('Final FTE BGBP'!$C$3:$BW$3,'Cross Check'!V$4,'Final FTE BGBP'!$C63:$BW63)='Final FTE By Grade'!G63</f>
        <v>1</v>
      </c>
      <c r="W63" s="4" t="b">
        <f>SUMIF('Final FTE BGBP'!$C$3:$BW$3,'Cross Check'!W$4,'Final FTE BGBP'!$C63:$BW63)='Final FTE By Grade'!H63</f>
        <v>1</v>
      </c>
      <c r="X63" s="4" t="b">
        <f>SUMIF('Final FTE BGBP'!$C$3:$BW$3,'Cross Check'!X$4,'Final FTE BGBP'!$C63:$BW63)='Final FTE By Grade'!I63</f>
        <v>1</v>
      </c>
      <c r="Y63" s="4" t="b">
        <f>SUMIF('Final FTE BGBP'!$C$3:$BW$3,'Cross Check'!Y$4,'Final FTE BGBP'!$C63:$BW63)='Final FTE By Grade'!J63</f>
        <v>1</v>
      </c>
      <c r="Z63" s="4" t="b">
        <f>SUMIF('Final FTE BGBP'!$C$3:$BW$3,'Cross Check'!Z$4,'Final FTE BGBP'!$C63:$BW63)='Final FTE By Grade'!K63</f>
        <v>1</v>
      </c>
      <c r="AA63" s="4" t="b">
        <f>SUMIF('Final FTE BGBP'!$C$3:$BW$3,'Cross Check'!AA$4,'Final FTE BGBP'!$C63:$BW63)='Final FTE By Grade'!L63</f>
        <v>1</v>
      </c>
      <c r="AB63" s="4" t="b">
        <f>SUMIF('Final FTE BGBP'!$C$3:$BW$3,'Cross Check'!AB$4,'Final FTE BGBP'!$C63:$BW63)='Final FTE By Grade'!M63</f>
        <v>1</v>
      </c>
      <c r="AC63" s="4" t="b">
        <f>SUMIF('Final FTE BGBP'!$C$3:$BW$3,'Cross Check'!AC$4,'Final FTE BGBP'!$C63:$BW63)='Final FTE By Grade'!N63</f>
        <v>1</v>
      </c>
      <c r="AD63" s="4" t="b">
        <f>SUMIF('Final FTE BGBP'!$C$3:$BW$3,'Cross Check'!AD$4,'Final FTE BGBP'!$C63:$BW63)='Final FTE By Grade'!O63</f>
        <v>1</v>
      </c>
      <c r="AE63" s="4" t="b">
        <f>SUMIF('Final FTE BGBP'!$C$3:$BW$3,'Cross Check'!AE$4,'Final FTE BGBP'!$C63:$BW63)='Final FTE By Grade'!P63</f>
        <v>1</v>
      </c>
      <c r="AK63" s="44"/>
    </row>
    <row r="64" spans="1:37" ht="15">
      <c r="A64">
        <v>60</v>
      </c>
      <c r="B64" t="s">
        <v>71</v>
      </c>
      <c r="C64" s="1" t="b">
        <f>'Final FTE By Grade'!Q64='Final FTE By Prog'!M64</f>
        <v>1</v>
      </c>
      <c r="D64" s="1" t="b">
        <f>'Final FTE By Prog'!M64='Final FTE BGBP'!BX64</f>
        <v>1</v>
      </c>
      <c r="E64" s="1" t="b">
        <f>'Final FTE By Grade'!Q64='Final FTE BGBP'!BX64</f>
        <v>1</v>
      </c>
      <c r="G64" t="b">
        <f>SUMIF('Final FTE BGBP'!$C$2:$BW$2,'Cross Check'!G$4,'Final FTE BGBP'!$C64:$BW64)='Final FTE By Prog'!C64</f>
        <v>1</v>
      </c>
      <c r="H64" t="b">
        <f>SUMIF('Final FTE BGBP'!$C$2:$BW$2,'Cross Check'!H$4,'Final FTE BGBP'!$C64:$BW64)='Final FTE By Prog'!D64</f>
        <v>1</v>
      </c>
      <c r="I64" t="b">
        <f>SUMIF('Final FTE BGBP'!$C$2:$BW$2,'Cross Check'!I$4,'Final FTE BGBP'!$C64:$BW64)='Final FTE By Prog'!E64</f>
        <v>1</v>
      </c>
      <c r="J64" t="b">
        <f>SUMIF('Final FTE BGBP'!$C$2:$BW$2,'Cross Check'!J$4,'Final FTE BGBP'!$C64:$BW64)='Final FTE By Prog'!F64</f>
        <v>1</v>
      </c>
      <c r="K64" t="b">
        <f>SUMIF('Final FTE BGBP'!$C$2:$BW$2,'Cross Check'!K$4,'Final FTE BGBP'!$C64:$BW64)='Final FTE By Prog'!G64</f>
        <v>1</v>
      </c>
      <c r="L64" t="b">
        <f>SUMIF('Final FTE BGBP'!$C$2:$BW$2,'Cross Check'!L$4,'Final FTE BGBP'!$C64:$BW64)='Final FTE By Prog'!H64</f>
        <v>1</v>
      </c>
      <c r="M64" t="b">
        <f>SUMIF('Final FTE BGBP'!$C$2:$BW$2,'Cross Check'!M$4,'Final FTE BGBP'!$C64:$BW64)='Final FTE By Prog'!I64</f>
        <v>1</v>
      </c>
      <c r="N64" t="b">
        <f>SUMIF('Final FTE BGBP'!$C$2:$BW$2,'Cross Check'!N$4,'Final FTE BGBP'!$C64:$BW64)='Final FTE By Prog'!J64</f>
        <v>1</v>
      </c>
      <c r="O64" t="b">
        <f>SUMIF('Final FTE BGBP'!$C$2:$BW$2,'Cross Check'!O$4,'Final FTE BGBP'!$C64:$BW64)='Final FTE By Prog'!K64</f>
        <v>1</v>
      </c>
      <c r="P64" t="b">
        <f>SUMIF('Final FTE BGBP'!$C$2:$BW$2,'Cross Check'!P$4,'Final FTE BGBP'!$C64:$BW64)='Final FTE By Prog'!L64</f>
        <v>1</v>
      </c>
      <c r="R64" s="4" t="b">
        <f>SUMIF('Final FTE BGBP'!$C$3:$BW$3,'Cross Check'!R$4,'Final FTE BGBP'!$C64:$BW64)='Final FTE By Grade'!C64</f>
        <v>1</v>
      </c>
      <c r="S64" s="4" t="b">
        <f>SUMIF('Final FTE BGBP'!$C$3:$BW$3,'Cross Check'!S$4,'Final FTE BGBP'!$C64:$BW64)='Final FTE By Grade'!D64</f>
        <v>1</v>
      </c>
      <c r="T64" s="4" t="b">
        <f>SUMIF('Final FTE BGBP'!$C$3:$BW$3,'Cross Check'!T$4,'Final FTE BGBP'!$C64:$BW64)='Final FTE By Grade'!E64</f>
        <v>1</v>
      </c>
      <c r="U64" s="4" t="b">
        <f>SUMIF('Final FTE BGBP'!$C$3:$BW$3,'Cross Check'!U$4,'Final FTE BGBP'!$C64:$BW64)='Final FTE By Grade'!F64</f>
        <v>1</v>
      </c>
      <c r="V64" s="4" t="b">
        <f>SUMIF('Final FTE BGBP'!$C$3:$BW$3,'Cross Check'!V$4,'Final FTE BGBP'!$C64:$BW64)='Final FTE By Grade'!G64</f>
        <v>1</v>
      </c>
      <c r="W64" s="4" t="b">
        <f>SUMIF('Final FTE BGBP'!$C$3:$BW$3,'Cross Check'!W$4,'Final FTE BGBP'!$C64:$BW64)='Final FTE By Grade'!H64</f>
        <v>1</v>
      </c>
      <c r="X64" s="4" t="b">
        <f>SUMIF('Final FTE BGBP'!$C$3:$BW$3,'Cross Check'!X$4,'Final FTE BGBP'!$C64:$BW64)='Final FTE By Grade'!I64</f>
        <v>1</v>
      </c>
      <c r="Y64" s="4" t="b">
        <f>SUMIF('Final FTE BGBP'!$C$3:$BW$3,'Cross Check'!Y$4,'Final FTE BGBP'!$C64:$BW64)='Final FTE By Grade'!J64</f>
        <v>1</v>
      </c>
      <c r="Z64" s="4" t="b">
        <f>SUMIF('Final FTE BGBP'!$C$3:$BW$3,'Cross Check'!Z$4,'Final FTE BGBP'!$C64:$BW64)='Final FTE By Grade'!K64</f>
        <v>1</v>
      </c>
      <c r="AA64" s="4" t="b">
        <f>SUMIF('Final FTE BGBP'!$C$3:$BW$3,'Cross Check'!AA$4,'Final FTE BGBP'!$C64:$BW64)='Final FTE By Grade'!L64</f>
        <v>1</v>
      </c>
      <c r="AB64" s="4" t="b">
        <f>SUMIF('Final FTE BGBP'!$C$3:$BW$3,'Cross Check'!AB$4,'Final FTE BGBP'!$C64:$BW64)='Final FTE By Grade'!M64</f>
        <v>1</v>
      </c>
      <c r="AC64" s="4" t="b">
        <f>SUMIF('Final FTE BGBP'!$C$3:$BW$3,'Cross Check'!AC$4,'Final FTE BGBP'!$C64:$BW64)='Final FTE By Grade'!N64</f>
        <v>1</v>
      </c>
      <c r="AD64" s="4" t="b">
        <f>SUMIF('Final FTE BGBP'!$C$3:$BW$3,'Cross Check'!AD$4,'Final FTE BGBP'!$C64:$BW64)='Final FTE By Grade'!O64</f>
        <v>1</v>
      </c>
      <c r="AE64" s="4" t="b">
        <f>SUMIF('Final FTE BGBP'!$C$3:$BW$3,'Cross Check'!AE$4,'Final FTE BGBP'!$C64:$BW64)='Final FTE By Grade'!P64</f>
        <v>1</v>
      </c>
      <c r="AK64" s="44"/>
    </row>
    <row r="65" spans="1:37" ht="15">
      <c r="A65">
        <v>61</v>
      </c>
      <c r="B65" t="s">
        <v>72</v>
      </c>
      <c r="C65" s="1" t="b">
        <f>'Final FTE By Grade'!Q65='Final FTE By Prog'!M65</f>
        <v>1</v>
      </c>
      <c r="D65" s="1" t="b">
        <f>'Final FTE By Prog'!M65='Final FTE BGBP'!BX65</f>
        <v>1</v>
      </c>
      <c r="E65" s="1" t="b">
        <f>'Final FTE By Grade'!Q65='Final FTE BGBP'!BX65</f>
        <v>1</v>
      </c>
      <c r="G65" t="b">
        <f>SUMIF('Final FTE BGBP'!$C$2:$BW$2,'Cross Check'!G$4,'Final FTE BGBP'!$C65:$BW65)='Final FTE By Prog'!C65</f>
        <v>1</v>
      </c>
      <c r="H65" t="b">
        <f>SUMIF('Final FTE BGBP'!$C$2:$BW$2,'Cross Check'!H$4,'Final FTE BGBP'!$C65:$BW65)='Final FTE By Prog'!D65</f>
        <v>1</v>
      </c>
      <c r="I65" t="b">
        <f>SUMIF('Final FTE BGBP'!$C$2:$BW$2,'Cross Check'!I$4,'Final FTE BGBP'!$C65:$BW65)='Final FTE By Prog'!E65</f>
        <v>1</v>
      </c>
      <c r="J65" t="b">
        <f>SUMIF('Final FTE BGBP'!$C$2:$BW$2,'Cross Check'!J$4,'Final FTE BGBP'!$C65:$BW65)='Final FTE By Prog'!F65</f>
        <v>1</v>
      </c>
      <c r="K65" t="b">
        <f>SUMIF('Final FTE BGBP'!$C$2:$BW$2,'Cross Check'!K$4,'Final FTE BGBP'!$C65:$BW65)='Final FTE By Prog'!G65</f>
        <v>1</v>
      </c>
      <c r="L65" t="b">
        <f>SUMIF('Final FTE BGBP'!$C$2:$BW$2,'Cross Check'!L$4,'Final FTE BGBP'!$C65:$BW65)='Final FTE By Prog'!H65</f>
        <v>1</v>
      </c>
      <c r="M65" t="b">
        <f>SUMIF('Final FTE BGBP'!$C$2:$BW$2,'Cross Check'!M$4,'Final FTE BGBP'!$C65:$BW65)='Final FTE By Prog'!I65</f>
        <v>1</v>
      </c>
      <c r="N65" t="b">
        <f>SUMIF('Final FTE BGBP'!$C$2:$BW$2,'Cross Check'!N$4,'Final FTE BGBP'!$C65:$BW65)='Final FTE By Prog'!J65</f>
        <v>1</v>
      </c>
      <c r="O65" t="b">
        <f>SUMIF('Final FTE BGBP'!$C$2:$BW$2,'Cross Check'!O$4,'Final FTE BGBP'!$C65:$BW65)='Final FTE By Prog'!K65</f>
        <v>1</v>
      </c>
      <c r="P65" t="b">
        <f>SUMIF('Final FTE BGBP'!$C$2:$BW$2,'Cross Check'!P$4,'Final FTE BGBP'!$C65:$BW65)='Final FTE By Prog'!L65</f>
        <v>1</v>
      </c>
      <c r="R65" s="4" t="b">
        <f>SUMIF('Final FTE BGBP'!$C$3:$BW$3,'Cross Check'!R$4,'Final FTE BGBP'!$C65:$BW65)='Final FTE By Grade'!C65</f>
        <v>1</v>
      </c>
      <c r="S65" s="4" t="b">
        <f>SUMIF('Final FTE BGBP'!$C$3:$BW$3,'Cross Check'!S$4,'Final FTE BGBP'!$C65:$BW65)='Final FTE By Grade'!D65</f>
        <v>1</v>
      </c>
      <c r="T65" s="4" t="b">
        <f>SUMIF('Final FTE BGBP'!$C$3:$BW$3,'Cross Check'!T$4,'Final FTE BGBP'!$C65:$BW65)='Final FTE By Grade'!E65</f>
        <v>1</v>
      </c>
      <c r="U65" s="4" t="b">
        <f>SUMIF('Final FTE BGBP'!$C$3:$BW$3,'Cross Check'!U$4,'Final FTE BGBP'!$C65:$BW65)='Final FTE By Grade'!F65</f>
        <v>1</v>
      </c>
      <c r="V65" s="4" t="b">
        <f>SUMIF('Final FTE BGBP'!$C$3:$BW$3,'Cross Check'!V$4,'Final FTE BGBP'!$C65:$BW65)='Final FTE By Grade'!G65</f>
        <v>1</v>
      </c>
      <c r="W65" s="4" t="b">
        <f>SUMIF('Final FTE BGBP'!$C$3:$BW$3,'Cross Check'!W$4,'Final FTE BGBP'!$C65:$BW65)='Final FTE By Grade'!H65</f>
        <v>1</v>
      </c>
      <c r="X65" s="4" t="b">
        <f>SUMIF('Final FTE BGBP'!$C$3:$BW$3,'Cross Check'!X$4,'Final FTE BGBP'!$C65:$BW65)='Final FTE By Grade'!I65</f>
        <v>1</v>
      </c>
      <c r="Y65" s="4" t="b">
        <f>SUMIF('Final FTE BGBP'!$C$3:$BW$3,'Cross Check'!Y$4,'Final FTE BGBP'!$C65:$BW65)='Final FTE By Grade'!J65</f>
        <v>1</v>
      </c>
      <c r="Z65" s="4" t="b">
        <f>SUMIF('Final FTE BGBP'!$C$3:$BW$3,'Cross Check'!Z$4,'Final FTE BGBP'!$C65:$BW65)='Final FTE By Grade'!K65</f>
        <v>1</v>
      </c>
      <c r="AA65" s="4" t="b">
        <f>SUMIF('Final FTE BGBP'!$C$3:$BW$3,'Cross Check'!AA$4,'Final FTE BGBP'!$C65:$BW65)='Final FTE By Grade'!L65</f>
        <v>1</v>
      </c>
      <c r="AB65" s="4" t="b">
        <f>SUMIF('Final FTE BGBP'!$C$3:$BW$3,'Cross Check'!AB$4,'Final FTE BGBP'!$C65:$BW65)='Final FTE By Grade'!M65</f>
        <v>1</v>
      </c>
      <c r="AC65" s="4" t="b">
        <f>SUMIF('Final FTE BGBP'!$C$3:$BW$3,'Cross Check'!AC$4,'Final FTE BGBP'!$C65:$BW65)='Final FTE By Grade'!N65</f>
        <v>1</v>
      </c>
      <c r="AD65" s="4" t="b">
        <f>SUMIF('Final FTE BGBP'!$C$3:$BW$3,'Cross Check'!AD$4,'Final FTE BGBP'!$C65:$BW65)='Final FTE By Grade'!O65</f>
        <v>1</v>
      </c>
      <c r="AE65" s="4" t="b">
        <f>SUMIF('Final FTE BGBP'!$C$3:$BW$3,'Cross Check'!AE$4,'Final FTE BGBP'!$C65:$BW65)='Final FTE By Grade'!P65</f>
        <v>1</v>
      </c>
      <c r="AK65" s="44"/>
    </row>
    <row r="66" spans="1:37" ht="15">
      <c r="A66">
        <v>62</v>
      </c>
      <c r="B66" t="s">
        <v>73</v>
      </c>
      <c r="C66" s="1" t="b">
        <f>'Final FTE By Grade'!Q66='Final FTE By Prog'!M66</f>
        <v>1</v>
      </c>
      <c r="D66" s="1" t="b">
        <f>'Final FTE By Prog'!M66='Final FTE BGBP'!BX66</f>
        <v>1</v>
      </c>
      <c r="E66" s="1" t="b">
        <f>'Final FTE By Grade'!Q66='Final FTE BGBP'!BX66</f>
        <v>1</v>
      </c>
      <c r="G66" t="b">
        <f>SUMIF('Final FTE BGBP'!$C$2:$BW$2,'Cross Check'!G$4,'Final FTE BGBP'!$C66:$BW66)='Final FTE By Prog'!C66</f>
        <v>1</v>
      </c>
      <c r="H66" t="b">
        <f>SUMIF('Final FTE BGBP'!$C$2:$BW$2,'Cross Check'!H$4,'Final FTE BGBP'!$C66:$BW66)='Final FTE By Prog'!D66</f>
        <v>1</v>
      </c>
      <c r="I66" t="b">
        <f>SUMIF('Final FTE BGBP'!$C$2:$BW$2,'Cross Check'!I$4,'Final FTE BGBP'!$C66:$BW66)='Final FTE By Prog'!E66</f>
        <v>1</v>
      </c>
      <c r="J66" t="b">
        <f>SUMIF('Final FTE BGBP'!$C$2:$BW$2,'Cross Check'!J$4,'Final FTE BGBP'!$C66:$BW66)='Final FTE By Prog'!F66</f>
        <v>1</v>
      </c>
      <c r="K66" t="b">
        <f>SUMIF('Final FTE BGBP'!$C$2:$BW$2,'Cross Check'!K$4,'Final FTE BGBP'!$C66:$BW66)='Final FTE By Prog'!G66</f>
        <v>1</v>
      </c>
      <c r="L66" t="b">
        <f>SUMIF('Final FTE BGBP'!$C$2:$BW$2,'Cross Check'!L$4,'Final FTE BGBP'!$C66:$BW66)='Final FTE By Prog'!H66</f>
        <v>1</v>
      </c>
      <c r="M66" t="b">
        <f>SUMIF('Final FTE BGBP'!$C$2:$BW$2,'Cross Check'!M$4,'Final FTE BGBP'!$C66:$BW66)='Final FTE By Prog'!I66</f>
        <v>1</v>
      </c>
      <c r="N66" t="b">
        <f>SUMIF('Final FTE BGBP'!$C$2:$BW$2,'Cross Check'!N$4,'Final FTE BGBP'!$C66:$BW66)='Final FTE By Prog'!J66</f>
        <v>1</v>
      </c>
      <c r="O66" t="b">
        <f>SUMIF('Final FTE BGBP'!$C$2:$BW$2,'Cross Check'!O$4,'Final FTE BGBP'!$C66:$BW66)='Final FTE By Prog'!K66</f>
        <v>1</v>
      </c>
      <c r="P66" t="b">
        <f>SUMIF('Final FTE BGBP'!$C$2:$BW$2,'Cross Check'!P$4,'Final FTE BGBP'!$C66:$BW66)='Final FTE By Prog'!L66</f>
        <v>1</v>
      </c>
      <c r="R66" s="4" t="b">
        <f>SUMIF('Final FTE BGBP'!$C$3:$BW$3,'Cross Check'!R$4,'Final FTE BGBP'!$C66:$BW66)='Final FTE By Grade'!C66</f>
        <v>1</v>
      </c>
      <c r="S66" s="4" t="b">
        <f>SUMIF('Final FTE BGBP'!$C$3:$BW$3,'Cross Check'!S$4,'Final FTE BGBP'!$C66:$BW66)='Final FTE By Grade'!D66</f>
        <v>1</v>
      </c>
      <c r="T66" s="4" t="b">
        <f>SUMIF('Final FTE BGBP'!$C$3:$BW$3,'Cross Check'!T$4,'Final FTE BGBP'!$C66:$BW66)='Final FTE By Grade'!E66</f>
        <v>1</v>
      </c>
      <c r="U66" s="4" t="b">
        <f>SUMIF('Final FTE BGBP'!$C$3:$BW$3,'Cross Check'!U$4,'Final FTE BGBP'!$C66:$BW66)='Final FTE By Grade'!F66</f>
        <v>1</v>
      </c>
      <c r="V66" s="4" t="b">
        <f>SUMIF('Final FTE BGBP'!$C$3:$BW$3,'Cross Check'!V$4,'Final FTE BGBP'!$C66:$BW66)='Final FTE By Grade'!G66</f>
        <v>1</v>
      </c>
      <c r="W66" s="4" t="b">
        <f>SUMIF('Final FTE BGBP'!$C$3:$BW$3,'Cross Check'!W$4,'Final FTE BGBP'!$C66:$BW66)='Final FTE By Grade'!H66</f>
        <v>1</v>
      </c>
      <c r="X66" s="4" t="b">
        <f>SUMIF('Final FTE BGBP'!$C$3:$BW$3,'Cross Check'!X$4,'Final FTE BGBP'!$C66:$BW66)='Final FTE By Grade'!I66</f>
        <v>1</v>
      </c>
      <c r="Y66" s="4" t="b">
        <f>SUMIF('Final FTE BGBP'!$C$3:$BW$3,'Cross Check'!Y$4,'Final FTE BGBP'!$C66:$BW66)='Final FTE By Grade'!J66</f>
        <v>1</v>
      </c>
      <c r="Z66" s="4" t="b">
        <f>SUMIF('Final FTE BGBP'!$C$3:$BW$3,'Cross Check'!Z$4,'Final FTE BGBP'!$C66:$BW66)='Final FTE By Grade'!K66</f>
        <v>1</v>
      </c>
      <c r="AA66" s="4" t="b">
        <f>SUMIF('Final FTE BGBP'!$C$3:$BW$3,'Cross Check'!AA$4,'Final FTE BGBP'!$C66:$BW66)='Final FTE By Grade'!L66</f>
        <v>1</v>
      </c>
      <c r="AB66" s="4" t="b">
        <f>SUMIF('Final FTE BGBP'!$C$3:$BW$3,'Cross Check'!AB$4,'Final FTE BGBP'!$C66:$BW66)='Final FTE By Grade'!M66</f>
        <v>1</v>
      </c>
      <c r="AC66" s="4" t="b">
        <f>SUMIF('Final FTE BGBP'!$C$3:$BW$3,'Cross Check'!AC$4,'Final FTE BGBP'!$C66:$BW66)='Final FTE By Grade'!N66</f>
        <v>1</v>
      </c>
      <c r="AD66" s="4" t="b">
        <f>SUMIF('Final FTE BGBP'!$C$3:$BW$3,'Cross Check'!AD$4,'Final FTE BGBP'!$C66:$BW66)='Final FTE By Grade'!O66</f>
        <v>1</v>
      </c>
      <c r="AE66" s="4" t="b">
        <f>SUMIF('Final FTE BGBP'!$C$3:$BW$3,'Cross Check'!AE$4,'Final FTE BGBP'!$C66:$BW66)='Final FTE By Grade'!P66</f>
        <v>1</v>
      </c>
      <c r="AK66" s="44"/>
    </row>
    <row r="67" spans="1:37" ht="15">
      <c r="A67">
        <v>63</v>
      </c>
      <c r="B67" t="s">
        <v>74</v>
      </c>
      <c r="C67" s="1" t="b">
        <f>'Final FTE By Grade'!Q67='Final FTE By Prog'!M67</f>
        <v>1</v>
      </c>
      <c r="D67" s="1" t="b">
        <f>'Final FTE By Prog'!M67='Final FTE BGBP'!BX67</f>
        <v>1</v>
      </c>
      <c r="E67" s="1" t="b">
        <f>'Final FTE By Grade'!Q67='Final FTE BGBP'!BX67</f>
        <v>1</v>
      </c>
      <c r="G67" t="b">
        <f>SUMIF('Final FTE BGBP'!$C$2:$BW$2,'Cross Check'!G$4,'Final FTE BGBP'!$C67:$BW67)='Final FTE By Prog'!C67</f>
        <v>1</v>
      </c>
      <c r="H67" t="b">
        <f>SUMIF('Final FTE BGBP'!$C$2:$BW$2,'Cross Check'!H$4,'Final FTE BGBP'!$C67:$BW67)='Final FTE By Prog'!D67</f>
        <v>1</v>
      </c>
      <c r="I67" t="b">
        <f>SUMIF('Final FTE BGBP'!$C$2:$BW$2,'Cross Check'!I$4,'Final FTE BGBP'!$C67:$BW67)='Final FTE By Prog'!E67</f>
        <v>1</v>
      </c>
      <c r="J67" t="b">
        <f>SUMIF('Final FTE BGBP'!$C$2:$BW$2,'Cross Check'!J$4,'Final FTE BGBP'!$C67:$BW67)='Final FTE By Prog'!F67</f>
        <v>1</v>
      </c>
      <c r="K67" t="b">
        <f>SUMIF('Final FTE BGBP'!$C$2:$BW$2,'Cross Check'!K$4,'Final FTE BGBP'!$C67:$BW67)='Final FTE By Prog'!G67</f>
        <v>1</v>
      </c>
      <c r="L67" t="b">
        <f>SUMIF('Final FTE BGBP'!$C$2:$BW$2,'Cross Check'!L$4,'Final FTE BGBP'!$C67:$BW67)='Final FTE By Prog'!H67</f>
        <v>1</v>
      </c>
      <c r="M67" t="b">
        <f>SUMIF('Final FTE BGBP'!$C$2:$BW$2,'Cross Check'!M$4,'Final FTE BGBP'!$C67:$BW67)='Final FTE By Prog'!I67</f>
        <v>1</v>
      </c>
      <c r="N67" t="b">
        <f>SUMIF('Final FTE BGBP'!$C$2:$BW$2,'Cross Check'!N$4,'Final FTE BGBP'!$C67:$BW67)='Final FTE By Prog'!J67</f>
        <v>1</v>
      </c>
      <c r="O67" t="b">
        <f>SUMIF('Final FTE BGBP'!$C$2:$BW$2,'Cross Check'!O$4,'Final FTE BGBP'!$C67:$BW67)='Final FTE By Prog'!K67</f>
        <v>1</v>
      </c>
      <c r="P67" t="b">
        <f>SUMIF('Final FTE BGBP'!$C$2:$BW$2,'Cross Check'!P$4,'Final FTE BGBP'!$C67:$BW67)='Final FTE By Prog'!L67</f>
        <v>1</v>
      </c>
      <c r="R67" s="4" t="b">
        <f>SUMIF('Final FTE BGBP'!$C$3:$BW$3,'Cross Check'!R$4,'Final FTE BGBP'!$C67:$BW67)='Final FTE By Grade'!C67</f>
        <v>1</v>
      </c>
      <c r="S67" s="4" t="b">
        <f>SUMIF('Final FTE BGBP'!$C$3:$BW$3,'Cross Check'!S$4,'Final FTE BGBP'!$C67:$BW67)='Final FTE By Grade'!D67</f>
        <v>1</v>
      </c>
      <c r="T67" s="4" t="b">
        <f>SUMIF('Final FTE BGBP'!$C$3:$BW$3,'Cross Check'!T$4,'Final FTE BGBP'!$C67:$BW67)='Final FTE By Grade'!E67</f>
        <v>1</v>
      </c>
      <c r="U67" s="4" t="b">
        <f>SUMIF('Final FTE BGBP'!$C$3:$BW$3,'Cross Check'!U$4,'Final FTE BGBP'!$C67:$BW67)='Final FTE By Grade'!F67</f>
        <v>1</v>
      </c>
      <c r="V67" s="4" t="b">
        <f>SUMIF('Final FTE BGBP'!$C$3:$BW$3,'Cross Check'!V$4,'Final FTE BGBP'!$C67:$BW67)='Final FTE By Grade'!G67</f>
        <v>1</v>
      </c>
      <c r="W67" s="4" t="b">
        <f>SUMIF('Final FTE BGBP'!$C$3:$BW$3,'Cross Check'!W$4,'Final FTE BGBP'!$C67:$BW67)='Final FTE By Grade'!H67</f>
        <v>1</v>
      </c>
      <c r="X67" s="4" t="b">
        <f>SUMIF('Final FTE BGBP'!$C$3:$BW$3,'Cross Check'!X$4,'Final FTE BGBP'!$C67:$BW67)='Final FTE By Grade'!I67</f>
        <v>1</v>
      </c>
      <c r="Y67" s="4" t="b">
        <f>SUMIF('Final FTE BGBP'!$C$3:$BW$3,'Cross Check'!Y$4,'Final FTE BGBP'!$C67:$BW67)='Final FTE By Grade'!J67</f>
        <v>1</v>
      </c>
      <c r="Z67" s="4" t="b">
        <f>SUMIF('Final FTE BGBP'!$C$3:$BW$3,'Cross Check'!Z$4,'Final FTE BGBP'!$C67:$BW67)='Final FTE By Grade'!K67</f>
        <v>1</v>
      </c>
      <c r="AA67" s="4" t="b">
        <f>SUMIF('Final FTE BGBP'!$C$3:$BW$3,'Cross Check'!AA$4,'Final FTE BGBP'!$C67:$BW67)='Final FTE By Grade'!L67</f>
        <v>1</v>
      </c>
      <c r="AB67" s="4" t="b">
        <f>SUMIF('Final FTE BGBP'!$C$3:$BW$3,'Cross Check'!AB$4,'Final FTE BGBP'!$C67:$BW67)='Final FTE By Grade'!M67</f>
        <v>1</v>
      </c>
      <c r="AC67" s="4" t="b">
        <f>SUMIF('Final FTE BGBP'!$C$3:$BW$3,'Cross Check'!AC$4,'Final FTE BGBP'!$C67:$BW67)='Final FTE By Grade'!N67</f>
        <v>1</v>
      </c>
      <c r="AD67" s="4" t="b">
        <f>SUMIF('Final FTE BGBP'!$C$3:$BW$3,'Cross Check'!AD$4,'Final FTE BGBP'!$C67:$BW67)='Final FTE By Grade'!O67</f>
        <v>1</v>
      </c>
      <c r="AE67" s="4" t="b">
        <f>SUMIF('Final FTE BGBP'!$C$3:$BW$3,'Cross Check'!AE$4,'Final FTE BGBP'!$C67:$BW67)='Final FTE By Grade'!P67</f>
        <v>1</v>
      </c>
      <c r="AK67" s="44"/>
    </row>
    <row r="68" spans="1:37" ht="15">
      <c r="A68">
        <v>64</v>
      </c>
      <c r="B68" t="s">
        <v>75</v>
      </c>
      <c r="C68" s="1" t="b">
        <f>'Final FTE By Grade'!Q68='Final FTE By Prog'!M68</f>
        <v>1</v>
      </c>
      <c r="D68" s="1" t="b">
        <f>'Final FTE By Prog'!M68='Final FTE BGBP'!BX68</f>
        <v>1</v>
      </c>
      <c r="E68" s="1" t="b">
        <f>'Final FTE By Grade'!Q68='Final FTE BGBP'!BX68</f>
        <v>1</v>
      </c>
      <c r="G68" t="b">
        <f>SUMIF('Final FTE BGBP'!$C$2:$BW$2,'Cross Check'!G$4,'Final FTE BGBP'!$C68:$BW68)='Final FTE By Prog'!C68</f>
        <v>1</v>
      </c>
      <c r="H68" t="b">
        <f>SUMIF('Final FTE BGBP'!$C$2:$BW$2,'Cross Check'!H$4,'Final FTE BGBP'!$C68:$BW68)='Final FTE By Prog'!D68</f>
        <v>1</v>
      </c>
      <c r="I68" t="b">
        <f>SUMIF('Final FTE BGBP'!$C$2:$BW$2,'Cross Check'!I$4,'Final FTE BGBP'!$C68:$BW68)='Final FTE By Prog'!E68</f>
        <v>1</v>
      </c>
      <c r="J68" t="b">
        <f>SUMIF('Final FTE BGBP'!$C$2:$BW$2,'Cross Check'!J$4,'Final FTE BGBP'!$C68:$BW68)='Final FTE By Prog'!F68</f>
        <v>1</v>
      </c>
      <c r="K68" t="b">
        <f>SUMIF('Final FTE BGBP'!$C$2:$BW$2,'Cross Check'!K$4,'Final FTE BGBP'!$C68:$BW68)='Final FTE By Prog'!G68</f>
        <v>1</v>
      </c>
      <c r="L68" t="b">
        <f>SUMIF('Final FTE BGBP'!$C$2:$BW$2,'Cross Check'!L$4,'Final FTE BGBP'!$C68:$BW68)='Final FTE By Prog'!H68</f>
        <v>1</v>
      </c>
      <c r="M68" t="b">
        <f>SUMIF('Final FTE BGBP'!$C$2:$BW$2,'Cross Check'!M$4,'Final FTE BGBP'!$C68:$BW68)='Final FTE By Prog'!I68</f>
        <v>1</v>
      </c>
      <c r="N68" t="b">
        <f>SUMIF('Final FTE BGBP'!$C$2:$BW$2,'Cross Check'!N$4,'Final FTE BGBP'!$C68:$BW68)='Final FTE By Prog'!J68</f>
        <v>1</v>
      </c>
      <c r="O68" t="b">
        <f>SUMIF('Final FTE BGBP'!$C$2:$BW$2,'Cross Check'!O$4,'Final FTE BGBP'!$C68:$BW68)='Final FTE By Prog'!K68</f>
        <v>1</v>
      </c>
      <c r="P68" t="b">
        <f>SUMIF('Final FTE BGBP'!$C$2:$BW$2,'Cross Check'!P$4,'Final FTE BGBP'!$C68:$BW68)='Final FTE By Prog'!L68</f>
        <v>1</v>
      </c>
      <c r="R68" s="4" t="b">
        <f>SUMIF('Final FTE BGBP'!$C$3:$BW$3,'Cross Check'!R$4,'Final FTE BGBP'!$C68:$BW68)='Final FTE By Grade'!C68</f>
        <v>1</v>
      </c>
      <c r="S68" s="4" t="b">
        <f>SUMIF('Final FTE BGBP'!$C$3:$BW$3,'Cross Check'!S$4,'Final FTE BGBP'!$C68:$BW68)='Final FTE By Grade'!D68</f>
        <v>1</v>
      </c>
      <c r="T68" s="4" t="b">
        <f>SUMIF('Final FTE BGBP'!$C$3:$BW$3,'Cross Check'!T$4,'Final FTE BGBP'!$C68:$BW68)='Final FTE By Grade'!E68</f>
        <v>1</v>
      </c>
      <c r="U68" s="4" t="b">
        <f>SUMIF('Final FTE BGBP'!$C$3:$BW$3,'Cross Check'!U$4,'Final FTE BGBP'!$C68:$BW68)='Final FTE By Grade'!F68</f>
        <v>1</v>
      </c>
      <c r="V68" s="4" t="b">
        <f>SUMIF('Final FTE BGBP'!$C$3:$BW$3,'Cross Check'!V$4,'Final FTE BGBP'!$C68:$BW68)='Final FTE By Grade'!G68</f>
        <v>1</v>
      </c>
      <c r="W68" s="4" t="b">
        <f>SUMIF('Final FTE BGBP'!$C$3:$BW$3,'Cross Check'!W$4,'Final FTE BGBP'!$C68:$BW68)='Final FTE By Grade'!H68</f>
        <v>1</v>
      </c>
      <c r="X68" s="4" t="b">
        <f>SUMIF('Final FTE BGBP'!$C$3:$BW$3,'Cross Check'!X$4,'Final FTE BGBP'!$C68:$BW68)='Final FTE By Grade'!I68</f>
        <v>1</v>
      </c>
      <c r="Y68" s="4" t="b">
        <f>SUMIF('Final FTE BGBP'!$C$3:$BW$3,'Cross Check'!Y$4,'Final FTE BGBP'!$C68:$BW68)='Final FTE By Grade'!J68</f>
        <v>1</v>
      </c>
      <c r="Z68" s="4" t="b">
        <f>SUMIF('Final FTE BGBP'!$C$3:$BW$3,'Cross Check'!Z$4,'Final FTE BGBP'!$C68:$BW68)='Final FTE By Grade'!K68</f>
        <v>1</v>
      </c>
      <c r="AA68" s="4" t="b">
        <f>SUMIF('Final FTE BGBP'!$C$3:$BW$3,'Cross Check'!AA$4,'Final FTE BGBP'!$C68:$BW68)='Final FTE By Grade'!L68</f>
        <v>1</v>
      </c>
      <c r="AB68" s="4" t="b">
        <f>SUMIF('Final FTE BGBP'!$C$3:$BW$3,'Cross Check'!AB$4,'Final FTE BGBP'!$C68:$BW68)='Final FTE By Grade'!M68</f>
        <v>1</v>
      </c>
      <c r="AC68" s="4" t="b">
        <f>SUMIF('Final FTE BGBP'!$C$3:$BW$3,'Cross Check'!AC$4,'Final FTE BGBP'!$C68:$BW68)='Final FTE By Grade'!N68</f>
        <v>1</v>
      </c>
      <c r="AD68" s="4" t="b">
        <f>SUMIF('Final FTE BGBP'!$C$3:$BW$3,'Cross Check'!AD$4,'Final FTE BGBP'!$C68:$BW68)='Final FTE By Grade'!O68</f>
        <v>1</v>
      </c>
      <c r="AE68" s="4" t="b">
        <f>SUMIF('Final FTE BGBP'!$C$3:$BW$3,'Cross Check'!AE$4,'Final FTE BGBP'!$C68:$BW68)='Final FTE By Grade'!P68</f>
        <v>1</v>
      </c>
      <c r="AK68" s="44"/>
    </row>
    <row r="69" spans="1:37" ht="15">
      <c r="A69">
        <v>65</v>
      </c>
      <c r="B69" t="s">
        <v>76</v>
      </c>
      <c r="C69" s="1" t="b">
        <f>'Final FTE By Grade'!Q69='Final FTE By Prog'!M69</f>
        <v>1</v>
      </c>
      <c r="D69" s="1" t="b">
        <f>'Final FTE By Prog'!M69='Final FTE BGBP'!BX69</f>
        <v>1</v>
      </c>
      <c r="E69" s="1" t="b">
        <f>'Final FTE By Grade'!Q69='Final FTE BGBP'!BX69</f>
        <v>1</v>
      </c>
      <c r="G69" t="b">
        <f>SUMIF('Final FTE BGBP'!$C$2:$BW$2,'Cross Check'!G$4,'Final FTE BGBP'!$C69:$BW69)='Final FTE By Prog'!C69</f>
        <v>1</v>
      </c>
      <c r="H69" t="b">
        <f>SUMIF('Final FTE BGBP'!$C$2:$BW$2,'Cross Check'!H$4,'Final FTE BGBP'!$C69:$BW69)='Final FTE By Prog'!D69</f>
        <v>1</v>
      </c>
      <c r="I69" t="b">
        <f>SUMIF('Final FTE BGBP'!$C$2:$BW$2,'Cross Check'!I$4,'Final FTE BGBP'!$C69:$BW69)='Final FTE By Prog'!E69</f>
        <v>1</v>
      </c>
      <c r="J69" t="b">
        <f>SUMIF('Final FTE BGBP'!$C$2:$BW$2,'Cross Check'!J$4,'Final FTE BGBP'!$C69:$BW69)='Final FTE By Prog'!F69</f>
        <v>1</v>
      </c>
      <c r="K69" t="b">
        <f>SUMIF('Final FTE BGBP'!$C$2:$BW$2,'Cross Check'!K$4,'Final FTE BGBP'!$C69:$BW69)='Final FTE By Prog'!G69</f>
        <v>1</v>
      </c>
      <c r="L69" t="b">
        <f>SUMIF('Final FTE BGBP'!$C$2:$BW$2,'Cross Check'!L$4,'Final FTE BGBP'!$C69:$BW69)='Final FTE By Prog'!H69</f>
        <v>1</v>
      </c>
      <c r="M69" t="b">
        <f>SUMIF('Final FTE BGBP'!$C$2:$BW$2,'Cross Check'!M$4,'Final FTE BGBP'!$C69:$BW69)='Final FTE By Prog'!I69</f>
        <v>1</v>
      </c>
      <c r="N69" t="b">
        <f>SUMIF('Final FTE BGBP'!$C$2:$BW$2,'Cross Check'!N$4,'Final FTE BGBP'!$C69:$BW69)='Final FTE By Prog'!J69</f>
        <v>1</v>
      </c>
      <c r="O69" t="b">
        <f>SUMIF('Final FTE BGBP'!$C$2:$BW$2,'Cross Check'!O$4,'Final FTE BGBP'!$C69:$BW69)='Final FTE By Prog'!K69</f>
        <v>1</v>
      </c>
      <c r="P69" t="b">
        <f>SUMIF('Final FTE BGBP'!$C$2:$BW$2,'Cross Check'!P$4,'Final FTE BGBP'!$C69:$BW69)='Final FTE By Prog'!L69</f>
        <v>1</v>
      </c>
      <c r="R69" s="4" t="b">
        <f>SUMIF('Final FTE BGBP'!$C$3:$BW$3,'Cross Check'!R$4,'Final FTE BGBP'!$C69:$BW69)='Final FTE By Grade'!C69</f>
        <v>1</v>
      </c>
      <c r="S69" s="4" t="b">
        <f>SUMIF('Final FTE BGBP'!$C$3:$BW$3,'Cross Check'!S$4,'Final FTE BGBP'!$C69:$BW69)='Final FTE By Grade'!D69</f>
        <v>1</v>
      </c>
      <c r="T69" s="4" t="b">
        <f>SUMIF('Final FTE BGBP'!$C$3:$BW$3,'Cross Check'!T$4,'Final FTE BGBP'!$C69:$BW69)='Final FTE By Grade'!E69</f>
        <v>1</v>
      </c>
      <c r="U69" s="4" t="b">
        <f>SUMIF('Final FTE BGBP'!$C$3:$BW$3,'Cross Check'!U$4,'Final FTE BGBP'!$C69:$BW69)='Final FTE By Grade'!F69</f>
        <v>1</v>
      </c>
      <c r="V69" s="4" t="b">
        <f>SUMIF('Final FTE BGBP'!$C$3:$BW$3,'Cross Check'!V$4,'Final FTE BGBP'!$C69:$BW69)='Final FTE By Grade'!G69</f>
        <v>1</v>
      </c>
      <c r="W69" s="4" t="b">
        <f>SUMIF('Final FTE BGBP'!$C$3:$BW$3,'Cross Check'!W$4,'Final FTE BGBP'!$C69:$BW69)='Final FTE By Grade'!H69</f>
        <v>1</v>
      </c>
      <c r="X69" s="4" t="b">
        <f>SUMIF('Final FTE BGBP'!$C$3:$BW$3,'Cross Check'!X$4,'Final FTE BGBP'!$C69:$BW69)='Final FTE By Grade'!I69</f>
        <v>1</v>
      </c>
      <c r="Y69" s="4" t="b">
        <f>SUMIF('Final FTE BGBP'!$C$3:$BW$3,'Cross Check'!Y$4,'Final FTE BGBP'!$C69:$BW69)='Final FTE By Grade'!J69</f>
        <v>1</v>
      </c>
      <c r="Z69" s="4" t="b">
        <f>SUMIF('Final FTE BGBP'!$C$3:$BW$3,'Cross Check'!Z$4,'Final FTE BGBP'!$C69:$BW69)='Final FTE By Grade'!K69</f>
        <v>1</v>
      </c>
      <c r="AA69" s="4" t="b">
        <f>SUMIF('Final FTE BGBP'!$C$3:$BW$3,'Cross Check'!AA$4,'Final FTE BGBP'!$C69:$BW69)='Final FTE By Grade'!L69</f>
        <v>1</v>
      </c>
      <c r="AB69" s="4" t="b">
        <f>SUMIF('Final FTE BGBP'!$C$3:$BW$3,'Cross Check'!AB$4,'Final FTE BGBP'!$C69:$BW69)='Final FTE By Grade'!M69</f>
        <v>1</v>
      </c>
      <c r="AC69" s="4" t="b">
        <f>SUMIF('Final FTE BGBP'!$C$3:$BW$3,'Cross Check'!AC$4,'Final FTE BGBP'!$C69:$BW69)='Final FTE By Grade'!N69</f>
        <v>1</v>
      </c>
      <c r="AD69" s="4" t="b">
        <f>SUMIF('Final FTE BGBP'!$C$3:$BW$3,'Cross Check'!AD$4,'Final FTE BGBP'!$C69:$BW69)='Final FTE By Grade'!O69</f>
        <v>1</v>
      </c>
      <c r="AE69" s="4" t="b">
        <f>SUMIF('Final FTE BGBP'!$C$3:$BW$3,'Cross Check'!AE$4,'Final FTE BGBP'!$C69:$BW69)='Final FTE By Grade'!P69</f>
        <v>1</v>
      </c>
      <c r="AK69" s="44"/>
    </row>
    <row r="70" spans="1:37" ht="15">
      <c r="A70">
        <v>66</v>
      </c>
      <c r="B70" t="s">
        <v>77</v>
      </c>
      <c r="C70" s="1" t="b">
        <f>'Final FTE By Grade'!Q70='Final FTE By Prog'!M70</f>
        <v>1</v>
      </c>
      <c r="D70" s="1" t="b">
        <f>'Final FTE By Prog'!M70='Final FTE BGBP'!BX70</f>
        <v>1</v>
      </c>
      <c r="E70" s="1" t="b">
        <f>'Final FTE By Grade'!Q70='Final FTE BGBP'!BX70</f>
        <v>1</v>
      </c>
      <c r="G70" t="b">
        <f>SUMIF('Final FTE BGBP'!$C$2:$BW$2,'Cross Check'!G$4,'Final FTE BGBP'!$C70:$BW70)='Final FTE By Prog'!C70</f>
        <v>1</v>
      </c>
      <c r="H70" t="b">
        <f>SUMIF('Final FTE BGBP'!$C$2:$BW$2,'Cross Check'!H$4,'Final FTE BGBP'!$C70:$BW70)='Final FTE By Prog'!D70</f>
        <v>1</v>
      </c>
      <c r="I70" t="b">
        <f>SUMIF('Final FTE BGBP'!$C$2:$BW$2,'Cross Check'!I$4,'Final FTE BGBP'!$C70:$BW70)='Final FTE By Prog'!E70</f>
        <v>1</v>
      </c>
      <c r="J70" t="b">
        <f>SUMIF('Final FTE BGBP'!$C$2:$BW$2,'Cross Check'!J$4,'Final FTE BGBP'!$C70:$BW70)='Final FTE By Prog'!F70</f>
        <v>1</v>
      </c>
      <c r="K70" t="b">
        <f>SUMIF('Final FTE BGBP'!$C$2:$BW$2,'Cross Check'!K$4,'Final FTE BGBP'!$C70:$BW70)='Final FTE By Prog'!G70</f>
        <v>1</v>
      </c>
      <c r="L70" t="b">
        <f>SUMIF('Final FTE BGBP'!$C$2:$BW$2,'Cross Check'!L$4,'Final FTE BGBP'!$C70:$BW70)='Final FTE By Prog'!H70</f>
        <v>1</v>
      </c>
      <c r="M70" t="b">
        <f>SUMIF('Final FTE BGBP'!$C$2:$BW$2,'Cross Check'!M$4,'Final FTE BGBP'!$C70:$BW70)='Final FTE By Prog'!I70</f>
        <v>1</v>
      </c>
      <c r="N70" t="b">
        <f>SUMIF('Final FTE BGBP'!$C$2:$BW$2,'Cross Check'!N$4,'Final FTE BGBP'!$C70:$BW70)='Final FTE By Prog'!J70</f>
        <v>1</v>
      </c>
      <c r="O70" t="b">
        <f>SUMIF('Final FTE BGBP'!$C$2:$BW$2,'Cross Check'!O$4,'Final FTE BGBP'!$C70:$BW70)='Final FTE By Prog'!K70</f>
        <v>1</v>
      </c>
      <c r="P70" t="b">
        <f>SUMIF('Final FTE BGBP'!$C$2:$BW$2,'Cross Check'!P$4,'Final FTE BGBP'!$C70:$BW70)='Final FTE By Prog'!L70</f>
        <v>1</v>
      </c>
      <c r="R70" s="4" t="b">
        <f>SUMIF('Final FTE BGBP'!$C$3:$BW$3,'Cross Check'!R$4,'Final FTE BGBP'!$C70:$BW70)='Final FTE By Grade'!C70</f>
        <v>1</v>
      </c>
      <c r="S70" s="4" t="b">
        <f>SUMIF('Final FTE BGBP'!$C$3:$BW$3,'Cross Check'!S$4,'Final FTE BGBP'!$C70:$BW70)='Final FTE By Grade'!D70</f>
        <v>1</v>
      </c>
      <c r="T70" s="4" t="b">
        <f>SUMIF('Final FTE BGBP'!$C$3:$BW$3,'Cross Check'!T$4,'Final FTE BGBP'!$C70:$BW70)='Final FTE By Grade'!E70</f>
        <v>1</v>
      </c>
      <c r="U70" s="4" t="b">
        <f>SUMIF('Final FTE BGBP'!$C$3:$BW$3,'Cross Check'!U$4,'Final FTE BGBP'!$C70:$BW70)='Final FTE By Grade'!F70</f>
        <v>1</v>
      </c>
      <c r="V70" s="4" t="b">
        <f>SUMIF('Final FTE BGBP'!$C$3:$BW$3,'Cross Check'!V$4,'Final FTE BGBP'!$C70:$BW70)='Final FTE By Grade'!G70</f>
        <v>1</v>
      </c>
      <c r="W70" s="4" t="b">
        <f>SUMIF('Final FTE BGBP'!$C$3:$BW$3,'Cross Check'!W$4,'Final FTE BGBP'!$C70:$BW70)='Final FTE By Grade'!H70</f>
        <v>1</v>
      </c>
      <c r="X70" s="4" t="b">
        <f>SUMIF('Final FTE BGBP'!$C$3:$BW$3,'Cross Check'!X$4,'Final FTE BGBP'!$C70:$BW70)='Final FTE By Grade'!I70</f>
        <v>1</v>
      </c>
      <c r="Y70" s="4" t="b">
        <f>SUMIF('Final FTE BGBP'!$C$3:$BW$3,'Cross Check'!Y$4,'Final FTE BGBP'!$C70:$BW70)='Final FTE By Grade'!J70</f>
        <v>1</v>
      </c>
      <c r="Z70" s="4" t="b">
        <f>SUMIF('Final FTE BGBP'!$C$3:$BW$3,'Cross Check'!Z$4,'Final FTE BGBP'!$C70:$BW70)='Final FTE By Grade'!K70</f>
        <v>1</v>
      </c>
      <c r="AA70" s="4" t="b">
        <f>SUMIF('Final FTE BGBP'!$C$3:$BW$3,'Cross Check'!AA$4,'Final FTE BGBP'!$C70:$BW70)='Final FTE By Grade'!L70</f>
        <v>1</v>
      </c>
      <c r="AB70" s="4" t="b">
        <f>SUMIF('Final FTE BGBP'!$C$3:$BW$3,'Cross Check'!AB$4,'Final FTE BGBP'!$C70:$BW70)='Final FTE By Grade'!M70</f>
        <v>1</v>
      </c>
      <c r="AC70" s="4" t="b">
        <f>SUMIF('Final FTE BGBP'!$C$3:$BW$3,'Cross Check'!AC$4,'Final FTE BGBP'!$C70:$BW70)='Final FTE By Grade'!N70</f>
        <v>1</v>
      </c>
      <c r="AD70" s="4" t="b">
        <f>SUMIF('Final FTE BGBP'!$C$3:$BW$3,'Cross Check'!AD$4,'Final FTE BGBP'!$C70:$BW70)='Final FTE By Grade'!O70</f>
        <v>1</v>
      </c>
      <c r="AE70" s="4" t="b">
        <f>SUMIF('Final FTE BGBP'!$C$3:$BW$3,'Cross Check'!AE$4,'Final FTE BGBP'!$C70:$BW70)='Final FTE By Grade'!P70</f>
        <v>1</v>
      </c>
      <c r="AK70" s="44"/>
    </row>
    <row r="71" spans="1:37" ht="15">
      <c r="A71">
        <v>67</v>
      </c>
      <c r="B71" t="s">
        <v>78</v>
      </c>
      <c r="C71" s="1" t="b">
        <f>'Final FTE By Grade'!Q71='Final FTE By Prog'!M71</f>
        <v>1</v>
      </c>
      <c r="D71" s="1" t="b">
        <f>'Final FTE By Prog'!M71='Final FTE BGBP'!BX71</f>
        <v>1</v>
      </c>
      <c r="E71" s="1" t="b">
        <f>'Final FTE By Grade'!Q71='Final FTE BGBP'!BX71</f>
        <v>1</v>
      </c>
      <c r="G71" t="b">
        <f>SUMIF('Final FTE BGBP'!$C$2:$BW$2,'Cross Check'!G$4,'Final FTE BGBP'!$C71:$BW71)='Final FTE By Prog'!C71</f>
        <v>1</v>
      </c>
      <c r="H71" t="b">
        <f>SUMIF('Final FTE BGBP'!$C$2:$BW$2,'Cross Check'!H$4,'Final FTE BGBP'!$C71:$BW71)='Final FTE By Prog'!D71</f>
        <v>1</v>
      </c>
      <c r="I71" t="b">
        <f>SUMIF('Final FTE BGBP'!$C$2:$BW$2,'Cross Check'!I$4,'Final FTE BGBP'!$C71:$BW71)='Final FTE By Prog'!E71</f>
        <v>1</v>
      </c>
      <c r="J71" t="b">
        <f>SUMIF('Final FTE BGBP'!$C$2:$BW$2,'Cross Check'!J$4,'Final FTE BGBP'!$C71:$BW71)='Final FTE By Prog'!F71</f>
        <v>1</v>
      </c>
      <c r="K71" t="b">
        <f>SUMIF('Final FTE BGBP'!$C$2:$BW$2,'Cross Check'!K$4,'Final FTE BGBP'!$C71:$BW71)='Final FTE By Prog'!G71</f>
        <v>1</v>
      </c>
      <c r="L71" t="b">
        <f>SUMIF('Final FTE BGBP'!$C$2:$BW$2,'Cross Check'!L$4,'Final FTE BGBP'!$C71:$BW71)='Final FTE By Prog'!H71</f>
        <v>1</v>
      </c>
      <c r="M71" t="b">
        <f>SUMIF('Final FTE BGBP'!$C$2:$BW$2,'Cross Check'!M$4,'Final FTE BGBP'!$C71:$BW71)='Final FTE By Prog'!I71</f>
        <v>1</v>
      </c>
      <c r="N71" t="b">
        <f>SUMIF('Final FTE BGBP'!$C$2:$BW$2,'Cross Check'!N$4,'Final FTE BGBP'!$C71:$BW71)='Final FTE By Prog'!J71</f>
        <v>1</v>
      </c>
      <c r="O71" t="b">
        <f>SUMIF('Final FTE BGBP'!$C$2:$BW$2,'Cross Check'!O$4,'Final FTE BGBP'!$C71:$BW71)='Final FTE By Prog'!K71</f>
        <v>1</v>
      </c>
      <c r="P71" t="b">
        <f>SUMIF('Final FTE BGBP'!$C$2:$BW$2,'Cross Check'!P$4,'Final FTE BGBP'!$C71:$BW71)='Final FTE By Prog'!L71</f>
        <v>1</v>
      </c>
      <c r="R71" s="4" t="b">
        <f>SUMIF('Final FTE BGBP'!$C$3:$BW$3,'Cross Check'!R$4,'Final FTE BGBP'!$C71:$BW71)='Final FTE By Grade'!C71</f>
        <v>1</v>
      </c>
      <c r="S71" s="4" t="b">
        <f>SUMIF('Final FTE BGBP'!$C$3:$BW$3,'Cross Check'!S$4,'Final FTE BGBP'!$C71:$BW71)='Final FTE By Grade'!D71</f>
        <v>1</v>
      </c>
      <c r="T71" s="4" t="b">
        <f>SUMIF('Final FTE BGBP'!$C$3:$BW$3,'Cross Check'!T$4,'Final FTE BGBP'!$C71:$BW71)='Final FTE By Grade'!E71</f>
        <v>1</v>
      </c>
      <c r="U71" s="4" t="b">
        <f>SUMIF('Final FTE BGBP'!$C$3:$BW$3,'Cross Check'!U$4,'Final FTE BGBP'!$C71:$BW71)='Final FTE By Grade'!F71</f>
        <v>1</v>
      </c>
      <c r="V71" s="4" t="b">
        <f>SUMIF('Final FTE BGBP'!$C$3:$BW$3,'Cross Check'!V$4,'Final FTE BGBP'!$C71:$BW71)='Final FTE By Grade'!G71</f>
        <v>1</v>
      </c>
      <c r="W71" s="4" t="b">
        <f>SUMIF('Final FTE BGBP'!$C$3:$BW$3,'Cross Check'!W$4,'Final FTE BGBP'!$C71:$BW71)='Final FTE By Grade'!H71</f>
        <v>1</v>
      </c>
      <c r="X71" s="4" t="b">
        <f>SUMIF('Final FTE BGBP'!$C$3:$BW$3,'Cross Check'!X$4,'Final FTE BGBP'!$C71:$BW71)='Final FTE By Grade'!I71</f>
        <v>1</v>
      </c>
      <c r="Y71" s="4" t="b">
        <f>SUMIF('Final FTE BGBP'!$C$3:$BW$3,'Cross Check'!Y$4,'Final FTE BGBP'!$C71:$BW71)='Final FTE By Grade'!J71</f>
        <v>1</v>
      </c>
      <c r="Z71" s="4" t="b">
        <f>SUMIF('Final FTE BGBP'!$C$3:$BW$3,'Cross Check'!Z$4,'Final FTE BGBP'!$C71:$BW71)='Final FTE By Grade'!K71</f>
        <v>1</v>
      </c>
      <c r="AA71" s="4" t="b">
        <f>SUMIF('Final FTE BGBP'!$C$3:$BW$3,'Cross Check'!AA$4,'Final FTE BGBP'!$C71:$BW71)='Final FTE By Grade'!L71</f>
        <v>1</v>
      </c>
      <c r="AB71" s="4" t="b">
        <f>SUMIF('Final FTE BGBP'!$C$3:$BW$3,'Cross Check'!AB$4,'Final FTE BGBP'!$C71:$BW71)='Final FTE By Grade'!M71</f>
        <v>1</v>
      </c>
      <c r="AC71" s="4" t="b">
        <f>SUMIF('Final FTE BGBP'!$C$3:$BW$3,'Cross Check'!AC$4,'Final FTE BGBP'!$C71:$BW71)='Final FTE By Grade'!N71</f>
        <v>1</v>
      </c>
      <c r="AD71" s="4" t="b">
        <f>SUMIF('Final FTE BGBP'!$C$3:$BW$3,'Cross Check'!AD$4,'Final FTE BGBP'!$C71:$BW71)='Final FTE By Grade'!O71</f>
        <v>1</v>
      </c>
      <c r="AE71" s="4" t="b">
        <f>SUMIF('Final FTE BGBP'!$C$3:$BW$3,'Cross Check'!AE$4,'Final FTE BGBP'!$C71:$BW71)='Final FTE By Grade'!P71</f>
        <v>1</v>
      </c>
      <c r="AK71" s="44"/>
    </row>
    <row r="72" spans="1:37" ht="15">
      <c r="A72">
        <v>68</v>
      </c>
      <c r="B72" s="3" t="s">
        <v>79</v>
      </c>
      <c r="C72" s="1" t="b">
        <f>'Final FTE By Grade'!Q72='Final FTE By Prog'!M72</f>
        <v>1</v>
      </c>
      <c r="D72" s="1" t="b">
        <f>'Final FTE By Prog'!M72='Final FTE BGBP'!BX72</f>
        <v>1</v>
      </c>
      <c r="E72" s="1" t="b">
        <f>'Final FTE By Grade'!Q72='Final FTE BGBP'!BX72</f>
        <v>1</v>
      </c>
      <c r="G72" t="b">
        <f>SUMIF('Final FTE BGBP'!$C$2:$BW$2,'Cross Check'!G$4,'Final FTE BGBP'!$C72:$BW72)='Final FTE By Prog'!C72</f>
        <v>1</v>
      </c>
      <c r="H72" t="b">
        <f>SUMIF('Final FTE BGBP'!$C$2:$BW$2,'Cross Check'!H$4,'Final FTE BGBP'!$C72:$BW72)='Final FTE By Prog'!D72</f>
        <v>1</v>
      </c>
      <c r="I72" t="b">
        <f>SUMIF('Final FTE BGBP'!$C$2:$BW$2,'Cross Check'!I$4,'Final FTE BGBP'!$C72:$BW72)='Final FTE By Prog'!E72</f>
        <v>1</v>
      </c>
      <c r="J72" t="b">
        <f>SUMIF('Final FTE BGBP'!$C$2:$BW$2,'Cross Check'!J$4,'Final FTE BGBP'!$C72:$BW72)='Final FTE By Prog'!F72</f>
        <v>1</v>
      </c>
      <c r="K72" t="b">
        <f>SUMIF('Final FTE BGBP'!$C$2:$BW$2,'Cross Check'!K$4,'Final FTE BGBP'!$C72:$BW72)='Final FTE By Prog'!G72</f>
        <v>1</v>
      </c>
      <c r="L72" t="b">
        <f>SUMIF('Final FTE BGBP'!$C$2:$BW$2,'Cross Check'!L$4,'Final FTE BGBP'!$C72:$BW72)='Final FTE By Prog'!H72</f>
        <v>1</v>
      </c>
      <c r="M72" t="b">
        <f>SUMIF('Final FTE BGBP'!$C$2:$BW$2,'Cross Check'!M$4,'Final FTE BGBP'!$C72:$BW72)='Final FTE By Prog'!I72</f>
        <v>1</v>
      </c>
      <c r="N72" t="b">
        <f>SUMIF('Final FTE BGBP'!$C$2:$BW$2,'Cross Check'!N$4,'Final FTE BGBP'!$C72:$BW72)='Final FTE By Prog'!J72</f>
        <v>1</v>
      </c>
      <c r="O72" t="b">
        <f>SUMIF('Final FTE BGBP'!$C$2:$BW$2,'Cross Check'!O$4,'Final FTE BGBP'!$C72:$BW72)='Final FTE By Prog'!K72</f>
        <v>1</v>
      </c>
      <c r="P72" t="b">
        <f>SUMIF('Final FTE BGBP'!$C$2:$BW$2,'Cross Check'!P$4,'Final FTE BGBP'!$C72:$BW72)='Final FTE By Prog'!L72</f>
        <v>1</v>
      </c>
      <c r="R72" s="4" t="b">
        <f>SUMIF('Final FTE BGBP'!$C$3:$BW$3,'Cross Check'!R$4,'Final FTE BGBP'!$C72:$BW72)='Final FTE By Grade'!C72</f>
        <v>1</v>
      </c>
      <c r="S72" s="4" t="b">
        <f>SUMIF('Final FTE BGBP'!$C$3:$BW$3,'Cross Check'!S$4,'Final FTE BGBP'!$C72:$BW72)='Final FTE By Grade'!D72</f>
        <v>1</v>
      </c>
      <c r="T72" s="4" t="b">
        <f>SUMIF('Final FTE BGBP'!$C$3:$BW$3,'Cross Check'!T$4,'Final FTE BGBP'!$C72:$BW72)='Final FTE By Grade'!E72</f>
        <v>1</v>
      </c>
      <c r="U72" s="4" t="b">
        <f>SUMIF('Final FTE BGBP'!$C$3:$BW$3,'Cross Check'!U$4,'Final FTE BGBP'!$C72:$BW72)='Final FTE By Grade'!F72</f>
        <v>1</v>
      </c>
      <c r="V72" s="4" t="b">
        <f>SUMIF('Final FTE BGBP'!$C$3:$BW$3,'Cross Check'!V$4,'Final FTE BGBP'!$C72:$BW72)='Final FTE By Grade'!G72</f>
        <v>1</v>
      </c>
      <c r="W72" s="4" t="b">
        <f>SUMIF('Final FTE BGBP'!$C$3:$BW$3,'Cross Check'!W$4,'Final FTE BGBP'!$C72:$BW72)='Final FTE By Grade'!H72</f>
        <v>1</v>
      </c>
      <c r="X72" s="4" t="b">
        <f>SUMIF('Final FTE BGBP'!$C$3:$BW$3,'Cross Check'!X$4,'Final FTE BGBP'!$C72:$BW72)='Final FTE By Grade'!I72</f>
        <v>1</v>
      </c>
      <c r="Y72" s="4" t="b">
        <f>SUMIF('Final FTE BGBP'!$C$3:$BW$3,'Cross Check'!Y$4,'Final FTE BGBP'!$C72:$BW72)='Final FTE By Grade'!J72</f>
        <v>1</v>
      </c>
      <c r="Z72" s="4" t="b">
        <f>SUMIF('Final FTE BGBP'!$C$3:$BW$3,'Cross Check'!Z$4,'Final FTE BGBP'!$C72:$BW72)='Final FTE By Grade'!K72</f>
        <v>1</v>
      </c>
      <c r="AA72" s="4" t="b">
        <f>SUMIF('Final FTE BGBP'!$C$3:$BW$3,'Cross Check'!AA$4,'Final FTE BGBP'!$C72:$BW72)='Final FTE By Grade'!L72</f>
        <v>1</v>
      </c>
      <c r="AB72" s="4" t="b">
        <f>SUMIF('Final FTE BGBP'!$C$3:$BW$3,'Cross Check'!AB$4,'Final FTE BGBP'!$C72:$BW72)='Final FTE By Grade'!M72</f>
        <v>1</v>
      </c>
      <c r="AC72" s="4" t="b">
        <f>SUMIF('Final FTE BGBP'!$C$3:$BW$3,'Cross Check'!AC$4,'Final FTE BGBP'!$C72:$BW72)='Final FTE By Grade'!N72</f>
        <v>1</v>
      </c>
      <c r="AD72" s="4" t="b">
        <f>SUMIF('Final FTE BGBP'!$C$3:$BW$3,'Cross Check'!AD$4,'Final FTE BGBP'!$C72:$BW72)='Final FTE By Grade'!O72</f>
        <v>1</v>
      </c>
      <c r="AE72" s="4" t="b">
        <f>SUMIF('Final FTE BGBP'!$C$3:$BW$3,'Cross Check'!AE$4,'Final FTE BGBP'!$C72:$BW72)='Final FTE By Grade'!P72</f>
        <v>1</v>
      </c>
      <c r="AK72" s="44"/>
    </row>
    <row r="73" spans="1:37" ht="15">
      <c r="A73">
        <v>69</v>
      </c>
      <c r="B73" s="3" t="s">
        <v>80</v>
      </c>
      <c r="C73" s="1" t="b">
        <f>'Final FTE By Grade'!Q73='Final FTE By Prog'!M73</f>
        <v>1</v>
      </c>
      <c r="D73" s="1" t="b">
        <f>'Final FTE By Prog'!M73='Final FTE BGBP'!BX73</f>
        <v>1</v>
      </c>
      <c r="E73" s="1" t="b">
        <f>'Final FTE By Grade'!Q73='Final FTE BGBP'!BX73</f>
        <v>1</v>
      </c>
      <c r="G73" t="b">
        <f>SUMIF('Final FTE BGBP'!$C$2:$BW$2,'Cross Check'!G$4,'Final FTE BGBP'!$C73:$BW73)='Final FTE By Prog'!C73</f>
        <v>1</v>
      </c>
      <c r="H73" t="b">
        <f>SUMIF('Final FTE BGBP'!$C$2:$BW$2,'Cross Check'!H$4,'Final FTE BGBP'!$C73:$BW73)='Final FTE By Prog'!D73</f>
        <v>1</v>
      </c>
      <c r="I73" t="b">
        <f>SUMIF('Final FTE BGBP'!$C$2:$BW$2,'Cross Check'!I$4,'Final FTE BGBP'!$C73:$BW73)='Final FTE By Prog'!E73</f>
        <v>1</v>
      </c>
      <c r="J73" t="b">
        <f>SUMIF('Final FTE BGBP'!$C$2:$BW$2,'Cross Check'!J$4,'Final FTE BGBP'!$C73:$BW73)='Final FTE By Prog'!F73</f>
        <v>1</v>
      </c>
      <c r="K73" t="b">
        <f>SUMIF('Final FTE BGBP'!$C$2:$BW$2,'Cross Check'!K$4,'Final FTE BGBP'!$C73:$BW73)='Final FTE By Prog'!G73</f>
        <v>1</v>
      </c>
      <c r="L73" t="b">
        <f>SUMIF('Final FTE BGBP'!$C$2:$BW$2,'Cross Check'!L$4,'Final FTE BGBP'!$C73:$BW73)='Final FTE By Prog'!H73</f>
        <v>1</v>
      </c>
      <c r="M73" t="b">
        <f>SUMIF('Final FTE BGBP'!$C$2:$BW$2,'Cross Check'!M$4,'Final FTE BGBP'!$C73:$BW73)='Final FTE By Prog'!I73</f>
        <v>1</v>
      </c>
      <c r="N73" t="b">
        <f>SUMIF('Final FTE BGBP'!$C$2:$BW$2,'Cross Check'!N$4,'Final FTE BGBP'!$C73:$BW73)='Final FTE By Prog'!J73</f>
        <v>1</v>
      </c>
      <c r="O73" t="b">
        <f>SUMIF('Final FTE BGBP'!$C$2:$BW$2,'Cross Check'!O$4,'Final FTE BGBP'!$C73:$BW73)='Final FTE By Prog'!K73</f>
        <v>1</v>
      </c>
      <c r="P73" t="b">
        <f>SUMIF('Final FTE BGBP'!$C$2:$BW$2,'Cross Check'!P$4,'Final FTE BGBP'!$C73:$BW73)='Final FTE By Prog'!L73</f>
        <v>1</v>
      </c>
      <c r="R73" s="4" t="b">
        <f>SUMIF('Final FTE BGBP'!$C$3:$BW$3,'Cross Check'!R$4,'Final FTE BGBP'!$C73:$BW73)='Final FTE By Grade'!C73</f>
        <v>1</v>
      </c>
      <c r="S73" s="4" t="b">
        <f>SUMIF('Final FTE BGBP'!$C$3:$BW$3,'Cross Check'!S$4,'Final FTE BGBP'!$C73:$BW73)='Final FTE By Grade'!D73</f>
        <v>1</v>
      </c>
      <c r="T73" s="4" t="b">
        <f>SUMIF('Final FTE BGBP'!$C$3:$BW$3,'Cross Check'!T$4,'Final FTE BGBP'!$C73:$BW73)='Final FTE By Grade'!E73</f>
        <v>1</v>
      </c>
      <c r="U73" s="4" t="b">
        <f>SUMIF('Final FTE BGBP'!$C$3:$BW$3,'Cross Check'!U$4,'Final FTE BGBP'!$C73:$BW73)='Final FTE By Grade'!F73</f>
        <v>1</v>
      </c>
      <c r="V73" s="4" t="b">
        <f>SUMIF('Final FTE BGBP'!$C$3:$BW$3,'Cross Check'!V$4,'Final FTE BGBP'!$C73:$BW73)='Final FTE By Grade'!G73</f>
        <v>1</v>
      </c>
      <c r="W73" s="4" t="b">
        <f>SUMIF('Final FTE BGBP'!$C$3:$BW$3,'Cross Check'!W$4,'Final FTE BGBP'!$C73:$BW73)='Final FTE By Grade'!H73</f>
        <v>1</v>
      </c>
      <c r="X73" s="4" t="b">
        <f>SUMIF('Final FTE BGBP'!$C$3:$BW$3,'Cross Check'!X$4,'Final FTE BGBP'!$C73:$BW73)='Final FTE By Grade'!I73</f>
        <v>1</v>
      </c>
      <c r="Y73" s="4" t="b">
        <f>SUMIF('Final FTE BGBP'!$C$3:$BW$3,'Cross Check'!Y$4,'Final FTE BGBP'!$C73:$BW73)='Final FTE By Grade'!J73</f>
        <v>1</v>
      </c>
      <c r="Z73" s="4" t="b">
        <f>SUMIF('Final FTE BGBP'!$C$3:$BW$3,'Cross Check'!Z$4,'Final FTE BGBP'!$C73:$BW73)='Final FTE By Grade'!K73</f>
        <v>1</v>
      </c>
      <c r="AA73" s="4" t="b">
        <f>SUMIF('Final FTE BGBP'!$C$3:$BW$3,'Cross Check'!AA$4,'Final FTE BGBP'!$C73:$BW73)='Final FTE By Grade'!L73</f>
        <v>1</v>
      </c>
      <c r="AB73" s="4" t="b">
        <f>SUMIF('Final FTE BGBP'!$C$3:$BW$3,'Cross Check'!AB$4,'Final FTE BGBP'!$C73:$BW73)='Final FTE By Grade'!M73</f>
        <v>1</v>
      </c>
      <c r="AC73" s="4" t="b">
        <f>SUMIF('Final FTE BGBP'!$C$3:$BW$3,'Cross Check'!AC$4,'Final FTE BGBP'!$C73:$BW73)='Final FTE By Grade'!N73</f>
        <v>1</v>
      </c>
      <c r="AD73" s="4" t="b">
        <f>SUMIF('Final FTE BGBP'!$C$3:$BW$3,'Cross Check'!AD$4,'Final FTE BGBP'!$C73:$BW73)='Final FTE By Grade'!O73</f>
        <v>1</v>
      </c>
      <c r="AE73" s="4" t="b">
        <f>SUMIF('Final FTE BGBP'!$C$3:$BW$3,'Cross Check'!AE$4,'Final FTE BGBP'!$C73:$BW73)='Final FTE By Grade'!P73</f>
        <v>1</v>
      </c>
      <c r="AK73" s="44"/>
    </row>
    <row r="74" spans="1:37" ht="15">
      <c r="A74">
        <v>70</v>
      </c>
      <c r="B74" s="3" t="s">
        <v>84</v>
      </c>
      <c r="C74" s="2" t="b">
        <f>'Final FTE By Grade'!Q74='Final FTE By Prog'!M74</f>
        <v>1</v>
      </c>
      <c r="D74" s="2" t="b">
        <f>'Final FTE By Prog'!M74='Final FTE BGBP'!BX74</f>
        <v>1</v>
      </c>
      <c r="E74" s="5" t="b">
        <f>'Final FTE By Grade'!Q74='Final FTE BGBP'!BX74</f>
        <v>1</v>
      </c>
      <c r="G74" t="b">
        <f>SUMIF('Final FTE BGBP'!$C$2:$BW$2,'Cross Check'!G$4,'Final FTE BGBP'!$C74:$BW74)='Final FTE By Prog'!C74</f>
        <v>1</v>
      </c>
      <c r="H74" t="b">
        <f>SUMIF('Final FTE BGBP'!$C$2:$BW$2,'Cross Check'!H$4,'Final FTE BGBP'!$C74:$BW74)='Final FTE By Prog'!D74</f>
        <v>1</v>
      </c>
      <c r="I74" t="b">
        <f>SUMIF('Final FTE BGBP'!$C$2:$BW$2,'Cross Check'!I$4,'Final FTE BGBP'!$C74:$BW74)='Final FTE By Prog'!E74</f>
        <v>1</v>
      </c>
      <c r="J74" t="b">
        <f>SUMIF('Final FTE BGBP'!$C$2:$BW$2,'Cross Check'!J$4,'Final FTE BGBP'!$C74:$BW74)='Final FTE By Prog'!F74</f>
        <v>1</v>
      </c>
      <c r="K74" t="b">
        <f>SUMIF('Final FTE BGBP'!$C$2:$BW$2,'Cross Check'!K$4,'Final FTE BGBP'!$C74:$BW74)='Final FTE By Prog'!G74</f>
        <v>1</v>
      </c>
      <c r="L74" t="b">
        <f>SUMIF('Final FTE BGBP'!$C$2:$BW$2,'Cross Check'!L$4,'Final FTE BGBP'!$C74:$BW74)='Final FTE By Prog'!H74</f>
        <v>1</v>
      </c>
      <c r="M74" t="b">
        <f>SUMIF('Final FTE BGBP'!$C$2:$BW$2,'Cross Check'!M$4,'Final FTE BGBP'!$C74:$BW74)='Final FTE By Prog'!I74</f>
        <v>1</v>
      </c>
      <c r="N74" t="b">
        <f>SUMIF('Final FTE BGBP'!$C$2:$BW$2,'Cross Check'!N$4,'Final FTE BGBP'!$C74:$BW74)='Final FTE By Prog'!J74</f>
        <v>1</v>
      </c>
      <c r="O74" t="b">
        <f>SUMIF('Final FTE BGBP'!$C$2:$BW$2,'Cross Check'!O$4,'Final FTE BGBP'!$C74:$BW74)='Final FTE By Prog'!K74</f>
        <v>1</v>
      </c>
      <c r="P74" t="b">
        <f>SUMIF('Final FTE BGBP'!$C$2:$BW$2,'Cross Check'!P$4,'Final FTE BGBP'!$C74:$BW74)='Final FTE By Prog'!L74</f>
        <v>1</v>
      </c>
      <c r="R74" s="4" t="b">
        <f>SUMIF('Final FTE BGBP'!$C$3:$BW$3,'Cross Check'!R$4,'Final FTE BGBP'!$C74:$BW74)='Final FTE By Grade'!C74</f>
        <v>1</v>
      </c>
      <c r="S74" s="4" t="b">
        <f>SUMIF('Final FTE BGBP'!$C$3:$BW$3,'Cross Check'!S$4,'Final FTE BGBP'!$C74:$BW74)='Final FTE By Grade'!D74</f>
        <v>1</v>
      </c>
      <c r="T74" s="4" t="b">
        <f>SUMIF('Final FTE BGBP'!$C$3:$BW$3,'Cross Check'!T$4,'Final FTE BGBP'!$C74:$BW74)='Final FTE By Grade'!E74</f>
        <v>1</v>
      </c>
      <c r="U74" s="4" t="b">
        <f>SUMIF('Final FTE BGBP'!$C$3:$BW$3,'Cross Check'!U$4,'Final FTE BGBP'!$C74:$BW74)='Final FTE By Grade'!F74</f>
        <v>1</v>
      </c>
      <c r="V74" s="4" t="b">
        <f>SUMIF('Final FTE BGBP'!$C$3:$BW$3,'Cross Check'!V$4,'Final FTE BGBP'!$C74:$BW74)='Final FTE By Grade'!G74</f>
        <v>1</v>
      </c>
      <c r="W74" s="4" t="b">
        <f>SUMIF('Final FTE BGBP'!$C$3:$BW$3,'Cross Check'!W$4,'Final FTE BGBP'!$C74:$BW74)='Final FTE By Grade'!H74</f>
        <v>1</v>
      </c>
      <c r="X74" s="4" t="b">
        <f>SUMIF('Final FTE BGBP'!$C$3:$BW$3,'Cross Check'!X$4,'Final FTE BGBP'!$C74:$BW74)='Final FTE By Grade'!I74</f>
        <v>1</v>
      </c>
      <c r="Y74" s="4" t="b">
        <f>SUMIF('Final FTE BGBP'!$C$3:$BW$3,'Cross Check'!Y$4,'Final FTE BGBP'!$C74:$BW74)='Final FTE By Grade'!J74</f>
        <v>1</v>
      </c>
      <c r="Z74" s="4" t="b">
        <f>SUMIF('Final FTE BGBP'!$C$3:$BW$3,'Cross Check'!Z$4,'Final FTE BGBP'!$C74:$BW74)='Final FTE By Grade'!K74</f>
        <v>1</v>
      </c>
      <c r="AA74" s="4" t="b">
        <f>SUMIF('Final FTE BGBP'!$C$3:$BW$3,'Cross Check'!AA$4,'Final FTE BGBP'!$C74:$BW74)='Final FTE By Grade'!L74</f>
        <v>1</v>
      </c>
      <c r="AB74" s="4" t="b">
        <f>SUMIF('Final FTE BGBP'!$C$3:$BW$3,'Cross Check'!AB$4,'Final FTE BGBP'!$C74:$BW74)='Final FTE By Grade'!M74</f>
        <v>1</v>
      </c>
      <c r="AC74" s="4" t="b">
        <f>SUMIF('Final FTE BGBP'!$C$3:$BW$3,'Cross Check'!AC$4,'Final FTE BGBP'!$C74:$BW74)='Final FTE By Grade'!N74</f>
        <v>1</v>
      </c>
      <c r="AD74" s="4" t="b">
        <f>SUMIF('Final FTE BGBP'!$C$3:$BW$3,'Cross Check'!AD$4,'Final FTE BGBP'!$C74:$BW74)='Final FTE By Grade'!O74</f>
        <v>1</v>
      </c>
      <c r="AE74" s="4" t="b">
        <f>SUMIF('Final FTE BGBP'!$C$3:$BW$3,'Cross Check'!AE$4,'Final FTE BGBP'!$C74:$BW74)='Final FTE By Grade'!P74</f>
        <v>1</v>
      </c>
      <c r="AK74" s="44"/>
    </row>
    <row r="75" spans="1:37" ht="15">
      <c r="A75">
        <v>71</v>
      </c>
      <c r="B75" s="3" t="s">
        <v>85</v>
      </c>
      <c r="C75" s="2" t="b">
        <f>'Final FTE By Grade'!Q75='Final FTE By Prog'!M75</f>
        <v>1</v>
      </c>
      <c r="D75" s="2" t="b">
        <f>'Final FTE By Prog'!M75='Final FTE BGBP'!BX75</f>
        <v>1</v>
      </c>
      <c r="E75" s="5" t="b">
        <f>'Final FTE By Grade'!Q75='Final FTE BGBP'!BX75</f>
        <v>1</v>
      </c>
      <c r="G75" t="b">
        <f>SUMIF('Final FTE BGBP'!$C$2:$BW$2,'Cross Check'!G$4,'Final FTE BGBP'!$C75:$BW75)='Final FTE By Prog'!C75</f>
        <v>1</v>
      </c>
      <c r="H75" t="b">
        <f>SUMIF('Final FTE BGBP'!$C$2:$BW$2,'Cross Check'!H$4,'Final FTE BGBP'!$C75:$BW75)='Final FTE By Prog'!D75</f>
        <v>1</v>
      </c>
      <c r="I75" t="b">
        <f>SUMIF('Final FTE BGBP'!$C$2:$BW$2,'Cross Check'!I$4,'Final FTE BGBP'!$C75:$BW75)='Final FTE By Prog'!E75</f>
        <v>1</v>
      </c>
      <c r="J75" t="b">
        <f>SUMIF('Final FTE BGBP'!$C$2:$BW$2,'Cross Check'!J$4,'Final FTE BGBP'!$C75:$BW75)='Final FTE By Prog'!F75</f>
        <v>1</v>
      </c>
      <c r="K75" t="b">
        <f>SUMIF('Final FTE BGBP'!$C$2:$BW$2,'Cross Check'!K$4,'Final FTE BGBP'!$C75:$BW75)='Final FTE By Prog'!G75</f>
        <v>1</v>
      </c>
      <c r="L75" t="b">
        <f>SUMIF('Final FTE BGBP'!$C$2:$BW$2,'Cross Check'!L$4,'Final FTE BGBP'!$C75:$BW75)='Final FTE By Prog'!H75</f>
        <v>1</v>
      </c>
      <c r="M75" t="b">
        <f>SUMIF('Final FTE BGBP'!$C$2:$BW$2,'Cross Check'!M$4,'Final FTE BGBP'!$C75:$BW75)='Final FTE By Prog'!I75</f>
        <v>1</v>
      </c>
      <c r="N75" t="b">
        <f>SUMIF('Final FTE BGBP'!$C$2:$BW$2,'Cross Check'!N$4,'Final FTE BGBP'!$C75:$BW75)='Final FTE By Prog'!J75</f>
        <v>1</v>
      </c>
      <c r="O75" t="b">
        <f>SUMIF('Final FTE BGBP'!$C$2:$BW$2,'Cross Check'!O$4,'Final FTE BGBP'!$C75:$BW75)='Final FTE By Prog'!K75</f>
        <v>1</v>
      </c>
      <c r="P75" t="b">
        <f>SUMIF('Final FTE BGBP'!$C$2:$BW$2,'Cross Check'!P$4,'Final FTE BGBP'!$C75:$BW75)='Final FTE By Prog'!L75</f>
        <v>1</v>
      </c>
      <c r="R75" s="4" t="b">
        <f>SUMIF('Final FTE BGBP'!$C$3:$BW$3,'Cross Check'!R$4,'Final FTE BGBP'!$C75:$BW75)='Final FTE By Grade'!C75</f>
        <v>1</v>
      </c>
      <c r="S75" s="4" t="b">
        <f>SUMIF('Final FTE BGBP'!$C$3:$BW$3,'Cross Check'!S$4,'Final FTE BGBP'!$C75:$BW75)='Final FTE By Grade'!D75</f>
        <v>1</v>
      </c>
      <c r="T75" s="4" t="b">
        <f>SUMIF('Final FTE BGBP'!$C$3:$BW$3,'Cross Check'!T$4,'Final FTE BGBP'!$C75:$BW75)='Final FTE By Grade'!E75</f>
        <v>1</v>
      </c>
      <c r="U75" s="4" t="b">
        <f>SUMIF('Final FTE BGBP'!$C$3:$BW$3,'Cross Check'!U$4,'Final FTE BGBP'!$C75:$BW75)='Final FTE By Grade'!F75</f>
        <v>1</v>
      </c>
      <c r="V75" s="4" t="b">
        <f>SUMIF('Final FTE BGBP'!$C$3:$BW$3,'Cross Check'!V$4,'Final FTE BGBP'!$C75:$BW75)='Final FTE By Grade'!G75</f>
        <v>1</v>
      </c>
      <c r="W75" s="4" t="b">
        <f>SUMIF('Final FTE BGBP'!$C$3:$BW$3,'Cross Check'!W$4,'Final FTE BGBP'!$C75:$BW75)='Final FTE By Grade'!H75</f>
        <v>1</v>
      </c>
      <c r="X75" s="4" t="b">
        <f>SUMIF('Final FTE BGBP'!$C$3:$BW$3,'Cross Check'!X$4,'Final FTE BGBP'!$C75:$BW75)='Final FTE By Grade'!I75</f>
        <v>1</v>
      </c>
      <c r="Y75" s="4" t="b">
        <f>SUMIF('Final FTE BGBP'!$C$3:$BW$3,'Cross Check'!Y$4,'Final FTE BGBP'!$C75:$BW75)='Final FTE By Grade'!J75</f>
        <v>1</v>
      </c>
      <c r="Z75" s="4" t="b">
        <f>SUMIF('Final FTE BGBP'!$C$3:$BW$3,'Cross Check'!Z$4,'Final FTE BGBP'!$C75:$BW75)='Final FTE By Grade'!K75</f>
        <v>1</v>
      </c>
      <c r="AA75" s="4" t="b">
        <f>SUMIF('Final FTE BGBP'!$C$3:$BW$3,'Cross Check'!AA$4,'Final FTE BGBP'!$C75:$BW75)='Final FTE By Grade'!L75</f>
        <v>1</v>
      </c>
      <c r="AB75" s="4" t="b">
        <f>SUMIF('Final FTE BGBP'!$C$3:$BW$3,'Cross Check'!AB$4,'Final FTE BGBP'!$C75:$BW75)='Final FTE By Grade'!M75</f>
        <v>1</v>
      </c>
      <c r="AC75" s="4" t="b">
        <f>SUMIF('Final FTE BGBP'!$C$3:$BW$3,'Cross Check'!AC$4,'Final FTE BGBP'!$C75:$BW75)='Final FTE By Grade'!N75</f>
        <v>1</v>
      </c>
      <c r="AD75" s="4" t="b">
        <f>SUMIF('Final FTE BGBP'!$C$3:$BW$3,'Cross Check'!AD$4,'Final FTE BGBP'!$C75:$BW75)='Final FTE By Grade'!O75</f>
        <v>1</v>
      </c>
      <c r="AE75" s="4" t="b">
        <f>SUMIF('Final FTE BGBP'!$C$3:$BW$3,'Cross Check'!AE$4,'Final FTE BGBP'!$C75:$BW75)='Final FTE By Grade'!P75</f>
        <v>1</v>
      </c>
      <c r="AK75" s="44"/>
    </row>
    <row r="76" spans="1:37" ht="15">
      <c r="A76">
        <v>72</v>
      </c>
      <c r="B76" s="3" t="s">
        <v>86</v>
      </c>
      <c r="C76" s="2" t="b">
        <f>'Final FTE By Grade'!Q76='Final FTE By Prog'!M76</f>
        <v>1</v>
      </c>
      <c r="D76" s="2" t="b">
        <f>'Final FTE By Prog'!M76='Final FTE BGBP'!BX76</f>
        <v>1</v>
      </c>
      <c r="E76" s="5" t="b">
        <f>'Final FTE By Grade'!Q76='Final FTE BGBP'!BX76</f>
        <v>1</v>
      </c>
      <c r="G76" t="b">
        <f>SUMIF('Final FTE BGBP'!$C$2:$BW$2,'Cross Check'!G$4,'Final FTE BGBP'!$C76:$BW76)='Final FTE By Prog'!C76</f>
        <v>1</v>
      </c>
      <c r="H76" t="b">
        <f>SUMIF('Final FTE BGBP'!$C$2:$BW$2,'Cross Check'!H$4,'Final FTE BGBP'!$C76:$BW76)='Final FTE By Prog'!D76</f>
        <v>1</v>
      </c>
      <c r="I76" t="b">
        <f>SUMIF('Final FTE BGBP'!$C$2:$BW$2,'Cross Check'!I$4,'Final FTE BGBP'!$C76:$BW76)='Final FTE By Prog'!E76</f>
        <v>1</v>
      </c>
      <c r="J76" t="b">
        <f>SUMIF('Final FTE BGBP'!$C$2:$BW$2,'Cross Check'!J$4,'Final FTE BGBP'!$C76:$BW76)='Final FTE By Prog'!F76</f>
        <v>1</v>
      </c>
      <c r="K76" t="b">
        <f>SUMIF('Final FTE BGBP'!$C$2:$BW$2,'Cross Check'!K$4,'Final FTE BGBP'!$C76:$BW76)='Final FTE By Prog'!G76</f>
        <v>1</v>
      </c>
      <c r="L76" t="b">
        <f>SUMIF('Final FTE BGBP'!$C$2:$BW$2,'Cross Check'!L$4,'Final FTE BGBP'!$C76:$BW76)='Final FTE By Prog'!H76</f>
        <v>1</v>
      </c>
      <c r="M76" t="b">
        <f>SUMIF('Final FTE BGBP'!$C$2:$BW$2,'Cross Check'!M$4,'Final FTE BGBP'!$C76:$BW76)='Final FTE By Prog'!I76</f>
        <v>1</v>
      </c>
      <c r="N76" t="b">
        <f>SUMIF('Final FTE BGBP'!$C$2:$BW$2,'Cross Check'!N$4,'Final FTE BGBP'!$C76:$BW76)='Final FTE By Prog'!J76</f>
        <v>1</v>
      </c>
      <c r="O76" t="b">
        <f>SUMIF('Final FTE BGBP'!$C$2:$BW$2,'Cross Check'!O$4,'Final FTE BGBP'!$C76:$BW76)='Final FTE By Prog'!K76</f>
        <v>1</v>
      </c>
      <c r="P76" t="b">
        <f>SUMIF('Final FTE BGBP'!$C$2:$BW$2,'Cross Check'!P$4,'Final FTE BGBP'!$C76:$BW76)='Final FTE By Prog'!L76</f>
        <v>1</v>
      </c>
      <c r="R76" s="4" t="b">
        <f>SUMIF('Final FTE BGBP'!$C$3:$BW$3,'Cross Check'!R$4,'Final FTE BGBP'!$C76:$BW76)='Final FTE By Grade'!C76</f>
        <v>1</v>
      </c>
      <c r="S76" s="4" t="b">
        <f>SUMIF('Final FTE BGBP'!$C$3:$BW$3,'Cross Check'!S$4,'Final FTE BGBP'!$C76:$BW76)='Final FTE By Grade'!D76</f>
        <v>1</v>
      </c>
      <c r="T76" s="4" t="b">
        <f>SUMIF('Final FTE BGBP'!$C$3:$BW$3,'Cross Check'!T$4,'Final FTE BGBP'!$C76:$BW76)='Final FTE By Grade'!E76</f>
        <v>1</v>
      </c>
      <c r="U76" s="4" t="b">
        <f>SUMIF('Final FTE BGBP'!$C$3:$BW$3,'Cross Check'!U$4,'Final FTE BGBP'!$C76:$BW76)='Final FTE By Grade'!F76</f>
        <v>1</v>
      </c>
      <c r="V76" s="4" t="b">
        <f>SUMIF('Final FTE BGBP'!$C$3:$BW$3,'Cross Check'!V$4,'Final FTE BGBP'!$C76:$BW76)='Final FTE By Grade'!G76</f>
        <v>1</v>
      </c>
      <c r="W76" s="4" t="b">
        <f>SUMIF('Final FTE BGBP'!$C$3:$BW$3,'Cross Check'!W$4,'Final FTE BGBP'!$C76:$BW76)='Final FTE By Grade'!H76</f>
        <v>1</v>
      </c>
      <c r="X76" s="4" t="b">
        <f>SUMIF('Final FTE BGBP'!$C$3:$BW$3,'Cross Check'!X$4,'Final FTE BGBP'!$C76:$BW76)='Final FTE By Grade'!I76</f>
        <v>1</v>
      </c>
      <c r="Y76" s="4" t="b">
        <f>SUMIF('Final FTE BGBP'!$C$3:$BW$3,'Cross Check'!Y$4,'Final FTE BGBP'!$C76:$BW76)='Final FTE By Grade'!J76</f>
        <v>1</v>
      </c>
      <c r="Z76" s="4" t="b">
        <f>SUMIF('Final FTE BGBP'!$C$3:$BW$3,'Cross Check'!Z$4,'Final FTE BGBP'!$C76:$BW76)='Final FTE By Grade'!K76</f>
        <v>1</v>
      </c>
      <c r="AA76" s="4" t="b">
        <f>SUMIF('Final FTE BGBP'!$C$3:$BW$3,'Cross Check'!AA$4,'Final FTE BGBP'!$C76:$BW76)='Final FTE By Grade'!L76</f>
        <v>1</v>
      </c>
      <c r="AB76" s="4" t="b">
        <f>SUMIF('Final FTE BGBP'!$C$3:$BW$3,'Cross Check'!AB$4,'Final FTE BGBP'!$C76:$BW76)='Final FTE By Grade'!M76</f>
        <v>1</v>
      </c>
      <c r="AC76" s="4" t="b">
        <f>SUMIF('Final FTE BGBP'!$C$3:$BW$3,'Cross Check'!AC$4,'Final FTE BGBP'!$C76:$BW76)='Final FTE By Grade'!N76</f>
        <v>1</v>
      </c>
      <c r="AD76" s="4" t="b">
        <f>SUMIF('Final FTE BGBP'!$C$3:$BW$3,'Cross Check'!AD$4,'Final FTE BGBP'!$C76:$BW76)='Final FTE By Grade'!O76</f>
        <v>1</v>
      </c>
      <c r="AE76" s="4" t="b">
        <f>SUMIF('Final FTE BGBP'!$C$3:$BW$3,'Cross Check'!AE$4,'Final FTE BGBP'!$C76:$BW76)='Final FTE By Grade'!P76</f>
        <v>1</v>
      </c>
      <c r="AK76" s="44"/>
    </row>
    <row r="77" spans="1:37" ht="15">
      <c r="A77">
        <v>73</v>
      </c>
      <c r="B77" s="3" t="s">
        <v>87</v>
      </c>
      <c r="C77" s="5" t="b">
        <f>'Final FTE By Grade'!Q77='Final FTE By Prog'!M77</f>
        <v>1</v>
      </c>
      <c r="D77" s="5" t="b">
        <f>'Final FTE By Prog'!M77='Final FTE BGBP'!BX77</f>
        <v>1</v>
      </c>
      <c r="E77" s="5" t="b">
        <f>'Final FTE By Grade'!Q77='Final FTE BGBP'!BX77</f>
        <v>1</v>
      </c>
      <c r="G77" t="b">
        <f>SUMIF('Final FTE BGBP'!$C$2:$BW$2,'Cross Check'!G$4,'Final FTE BGBP'!$C77:$BW77)='Final FTE By Prog'!C77</f>
        <v>1</v>
      </c>
      <c r="H77" t="b">
        <f>SUMIF('Final FTE BGBP'!$C$2:$BW$2,'Cross Check'!H$4,'Final FTE BGBP'!$C77:$BW77)='Final FTE By Prog'!D77</f>
        <v>1</v>
      </c>
      <c r="I77" t="b">
        <f>SUMIF('Final FTE BGBP'!$C$2:$BW$2,'Cross Check'!I$4,'Final FTE BGBP'!$C77:$BW77)='Final FTE By Prog'!E77</f>
        <v>1</v>
      </c>
      <c r="J77" t="b">
        <f>SUMIF('Final FTE BGBP'!$C$2:$BW$2,'Cross Check'!J$4,'Final FTE BGBP'!$C77:$BW77)='Final FTE By Prog'!F77</f>
        <v>1</v>
      </c>
      <c r="K77" t="b">
        <f>SUMIF('Final FTE BGBP'!$C$2:$BW$2,'Cross Check'!K$4,'Final FTE BGBP'!$C77:$BW77)='Final FTE By Prog'!G77</f>
        <v>1</v>
      </c>
      <c r="L77" t="b">
        <f>SUMIF('Final FTE BGBP'!$C$2:$BW$2,'Cross Check'!L$4,'Final FTE BGBP'!$C77:$BW77)='Final FTE By Prog'!H77</f>
        <v>1</v>
      </c>
      <c r="M77" t="b">
        <f>SUMIF('Final FTE BGBP'!$C$2:$BW$2,'Cross Check'!M$4,'Final FTE BGBP'!$C77:$BW77)='Final FTE By Prog'!I77</f>
        <v>1</v>
      </c>
      <c r="N77" t="b">
        <f>SUMIF('Final FTE BGBP'!$C$2:$BW$2,'Cross Check'!N$4,'Final FTE BGBP'!$C77:$BW77)='Final FTE By Prog'!J77</f>
        <v>1</v>
      </c>
      <c r="O77" t="b">
        <f>SUMIF('Final FTE BGBP'!$C$2:$BW$2,'Cross Check'!O$4,'Final FTE BGBP'!$C77:$BW77)='Final FTE By Prog'!K77</f>
        <v>1</v>
      </c>
      <c r="P77" t="b">
        <f>SUMIF('Final FTE BGBP'!$C$2:$BW$2,'Cross Check'!P$4,'Final FTE BGBP'!$C77:$BW77)='Final FTE By Prog'!L77</f>
        <v>1</v>
      </c>
      <c r="R77" s="4" t="b">
        <f>SUMIF('Final FTE BGBP'!$C$3:$BW$3,'Cross Check'!R$4,'Final FTE BGBP'!$C77:$BW77)='Final FTE By Grade'!C77</f>
        <v>1</v>
      </c>
      <c r="S77" s="4" t="b">
        <f>SUMIF('Final FTE BGBP'!$C$3:$BW$3,'Cross Check'!S$4,'Final FTE BGBP'!$C77:$BW77)='Final FTE By Grade'!D77</f>
        <v>1</v>
      </c>
      <c r="T77" s="4" t="b">
        <f>SUMIF('Final FTE BGBP'!$C$3:$BW$3,'Cross Check'!T$4,'Final FTE BGBP'!$C77:$BW77)='Final FTE By Grade'!E77</f>
        <v>1</v>
      </c>
      <c r="U77" s="4" t="b">
        <f>SUMIF('Final FTE BGBP'!$C$3:$BW$3,'Cross Check'!U$4,'Final FTE BGBP'!$C77:$BW77)='Final FTE By Grade'!F77</f>
        <v>1</v>
      </c>
      <c r="V77" s="4" t="b">
        <f>SUMIF('Final FTE BGBP'!$C$3:$BW$3,'Cross Check'!V$4,'Final FTE BGBP'!$C77:$BW77)='Final FTE By Grade'!G77</f>
        <v>1</v>
      </c>
      <c r="W77" s="4" t="b">
        <f>SUMIF('Final FTE BGBP'!$C$3:$BW$3,'Cross Check'!W$4,'Final FTE BGBP'!$C77:$BW77)='Final FTE By Grade'!H77</f>
        <v>1</v>
      </c>
      <c r="X77" s="4" t="b">
        <f>SUMIF('Final FTE BGBP'!$C$3:$BW$3,'Cross Check'!X$4,'Final FTE BGBP'!$C77:$BW77)='Final FTE By Grade'!I77</f>
        <v>1</v>
      </c>
      <c r="Y77" s="4" t="b">
        <f>SUMIF('Final FTE BGBP'!$C$3:$BW$3,'Cross Check'!Y$4,'Final FTE BGBP'!$C77:$BW77)='Final FTE By Grade'!J77</f>
        <v>1</v>
      </c>
      <c r="Z77" s="4" t="b">
        <f>SUMIF('Final FTE BGBP'!$C$3:$BW$3,'Cross Check'!Z$4,'Final FTE BGBP'!$C77:$BW77)='Final FTE By Grade'!K77</f>
        <v>1</v>
      </c>
      <c r="AA77" s="4" t="b">
        <f>SUMIF('Final FTE BGBP'!$C$3:$BW$3,'Cross Check'!AA$4,'Final FTE BGBP'!$C77:$BW77)='Final FTE By Grade'!L77</f>
        <v>1</v>
      </c>
      <c r="AB77" s="4" t="b">
        <f>SUMIF('Final FTE BGBP'!$C$3:$BW$3,'Cross Check'!AB$4,'Final FTE BGBP'!$C77:$BW77)='Final FTE By Grade'!M77</f>
        <v>1</v>
      </c>
      <c r="AC77" s="4" t="b">
        <f>SUMIF('Final FTE BGBP'!$C$3:$BW$3,'Cross Check'!AC$4,'Final FTE BGBP'!$C77:$BW77)='Final FTE By Grade'!N77</f>
        <v>1</v>
      </c>
      <c r="AD77" s="4" t="b">
        <f>SUMIF('Final FTE BGBP'!$C$3:$BW$3,'Cross Check'!AD$4,'Final FTE BGBP'!$C77:$BW77)='Final FTE By Grade'!O77</f>
        <v>1</v>
      </c>
      <c r="AE77" s="4" t="b">
        <f>SUMIF('Final FTE BGBP'!$C$3:$BW$3,'Cross Check'!AE$4,'Final FTE BGBP'!$C77:$BW77)='Final FTE By Grade'!P77</f>
        <v>1</v>
      </c>
      <c r="AK77" s="44"/>
    </row>
    <row r="78" spans="1:37" ht="15">
      <c r="A78">
        <v>74</v>
      </c>
      <c r="B78" s="3" t="s">
        <v>88</v>
      </c>
      <c r="C78" s="5" t="b">
        <f>'Final FTE By Grade'!Q78='Final FTE By Prog'!M78</f>
        <v>1</v>
      </c>
      <c r="D78" s="5" t="b">
        <f>'Final FTE By Prog'!M78='Final FTE BGBP'!BX78</f>
        <v>1</v>
      </c>
      <c r="E78" s="5" t="b">
        <f>'Final FTE By Grade'!Q78='Final FTE BGBP'!BX78</f>
        <v>1</v>
      </c>
      <c r="G78" t="b">
        <f>SUMIF('Final FTE BGBP'!$C$2:$BW$2,'Cross Check'!G$4,'Final FTE BGBP'!$C78:$BW78)='Final FTE By Prog'!C78</f>
        <v>1</v>
      </c>
      <c r="H78" t="b">
        <f>SUMIF('Final FTE BGBP'!$C$2:$BW$2,'Cross Check'!H$4,'Final FTE BGBP'!$C78:$BW78)='Final FTE By Prog'!D78</f>
        <v>1</v>
      </c>
      <c r="I78" t="b">
        <f>SUMIF('Final FTE BGBP'!$C$2:$BW$2,'Cross Check'!I$4,'Final FTE BGBP'!$C78:$BW78)='Final FTE By Prog'!E78</f>
        <v>1</v>
      </c>
      <c r="J78" t="b">
        <f>SUMIF('Final FTE BGBP'!$C$2:$BW$2,'Cross Check'!J$4,'Final FTE BGBP'!$C78:$BW78)='Final FTE By Prog'!F78</f>
        <v>1</v>
      </c>
      <c r="K78" t="b">
        <f>SUMIF('Final FTE BGBP'!$C$2:$BW$2,'Cross Check'!K$4,'Final FTE BGBP'!$C78:$BW78)='Final FTE By Prog'!G78</f>
        <v>1</v>
      </c>
      <c r="L78" t="b">
        <f>SUMIF('Final FTE BGBP'!$C$2:$BW$2,'Cross Check'!L$4,'Final FTE BGBP'!$C78:$BW78)='Final FTE By Prog'!H78</f>
        <v>1</v>
      </c>
      <c r="M78" t="b">
        <f>SUMIF('Final FTE BGBP'!$C$2:$BW$2,'Cross Check'!M$4,'Final FTE BGBP'!$C78:$BW78)='Final FTE By Prog'!I78</f>
        <v>1</v>
      </c>
      <c r="N78" t="b">
        <f>SUMIF('Final FTE BGBP'!$C$2:$BW$2,'Cross Check'!N$4,'Final FTE BGBP'!$C78:$BW78)='Final FTE By Prog'!J78</f>
        <v>1</v>
      </c>
      <c r="O78" t="b">
        <f>SUMIF('Final FTE BGBP'!$C$2:$BW$2,'Cross Check'!O$4,'Final FTE BGBP'!$C78:$BW78)='Final FTE By Prog'!K78</f>
        <v>1</v>
      </c>
      <c r="P78" t="b">
        <f>SUMIF('Final FTE BGBP'!$C$2:$BW$2,'Cross Check'!P$4,'Final FTE BGBP'!$C78:$BW78)='Final FTE By Prog'!L78</f>
        <v>1</v>
      </c>
      <c r="R78" s="4" t="b">
        <f>SUMIF('Final FTE BGBP'!$C$3:$BW$3,'Cross Check'!R$4,'Final FTE BGBP'!$C78:$BW78)='Final FTE By Grade'!C78</f>
        <v>1</v>
      </c>
      <c r="S78" s="4" t="b">
        <f>SUMIF('Final FTE BGBP'!$C$3:$BW$3,'Cross Check'!S$4,'Final FTE BGBP'!$C78:$BW78)='Final FTE By Grade'!D78</f>
        <v>1</v>
      </c>
      <c r="T78" s="4" t="b">
        <f>SUMIF('Final FTE BGBP'!$C$3:$BW$3,'Cross Check'!T$4,'Final FTE BGBP'!$C78:$BW78)='Final FTE By Grade'!E78</f>
        <v>1</v>
      </c>
      <c r="U78" s="4" t="b">
        <f>SUMIF('Final FTE BGBP'!$C$3:$BW$3,'Cross Check'!U$4,'Final FTE BGBP'!$C78:$BW78)='Final FTE By Grade'!F78</f>
        <v>1</v>
      </c>
      <c r="V78" s="4" t="b">
        <f>SUMIF('Final FTE BGBP'!$C$3:$BW$3,'Cross Check'!V$4,'Final FTE BGBP'!$C78:$BW78)='Final FTE By Grade'!G78</f>
        <v>1</v>
      </c>
      <c r="W78" s="4" t="b">
        <f>SUMIF('Final FTE BGBP'!$C$3:$BW$3,'Cross Check'!W$4,'Final FTE BGBP'!$C78:$BW78)='Final FTE By Grade'!H78</f>
        <v>1</v>
      </c>
      <c r="X78" s="4" t="b">
        <f>SUMIF('Final FTE BGBP'!$C$3:$BW$3,'Cross Check'!X$4,'Final FTE BGBP'!$C78:$BW78)='Final FTE By Grade'!I78</f>
        <v>1</v>
      </c>
      <c r="Y78" s="4" t="b">
        <f>SUMIF('Final FTE BGBP'!$C$3:$BW$3,'Cross Check'!Y$4,'Final FTE BGBP'!$C78:$BW78)='Final FTE By Grade'!J78</f>
        <v>1</v>
      </c>
      <c r="Z78" s="4" t="b">
        <f>SUMIF('Final FTE BGBP'!$C$3:$BW$3,'Cross Check'!Z$4,'Final FTE BGBP'!$C78:$BW78)='Final FTE By Grade'!K78</f>
        <v>1</v>
      </c>
      <c r="AA78" s="4" t="b">
        <f>SUMIF('Final FTE BGBP'!$C$3:$BW$3,'Cross Check'!AA$4,'Final FTE BGBP'!$C78:$BW78)='Final FTE By Grade'!L78</f>
        <v>1</v>
      </c>
      <c r="AB78" s="4" t="b">
        <f>SUMIF('Final FTE BGBP'!$C$3:$BW$3,'Cross Check'!AB$4,'Final FTE BGBP'!$C78:$BW78)='Final FTE By Grade'!M78</f>
        <v>1</v>
      </c>
      <c r="AC78" s="4" t="b">
        <f>SUMIF('Final FTE BGBP'!$C$3:$BW$3,'Cross Check'!AC$4,'Final FTE BGBP'!$C78:$BW78)='Final FTE By Grade'!N78</f>
        <v>1</v>
      </c>
      <c r="AD78" s="4" t="b">
        <f>SUMIF('Final FTE BGBP'!$C$3:$BW$3,'Cross Check'!AD$4,'Final FTE BGBP'!$C78:$BW78)='Final FTE By Grade'!O78</f>
        <v>1</v>
      </c>
      <c r="AE78" s="4" t="b">
        <f>SUMIF('Final FTE BGBP'!$C$3:$BW$3,'Cross Check'!AE$4,'Final FTE BGBP'!$C78:$BW78)='Final FTE By Grade'!P78</f>
        <v>1</v>
      </c>
      <c r="AK78" s="44"/>
    </row>
  </sheetData>
  <sheetProtection/>
  <mergeCells count="4">
    <mergeCell ref="C3:E3"/>
    <mergeCell ref="G3:P3"/>
    <mergeCell ref="R3:AE3"/>
    <mergeCell ref="AG3:AP3"/>
  </mergeCells>
  <conditionalFormatting sqref="C5:AP78">
    <cfRule type="cellIs" priority="1" dxfId="3" operator="equal" stopIfTrue="1">
      <formula>FALSE</formula>
    </cfRule>
  </conditionalFormatting>
  <printOptions/>
  <pageMargins left="0.75" right="0.75" top="1" bottom="1" header="0.5" footer="0.5"/>
  <pageSetup horizontalDpi="300" verticalDpi="300" orientation="landscape" scale="73" r:id="rId1"/>
  <colBreaks count="2" manualBreakCount="2">
    <brk id="16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HP225"/>
  <sheetViews>
    <sheetView zoomScale="85" zoomScaleNormal="85" zoomScalePageLayoutView="0" workbookViewId="0" topLeftCell="E12">
      <selection activeCell="M21" sqref="M21"/>
    </sheetView>
  </sheetViews>
  <sheetFormatPr defaultColWidth="6.5546875" defaultRowHeight="15"/>
  <cols>
    <col min="1" max="1" width="30.3359375" style="16" customWidth="1"/>
    <col min="2" max="3" width="12.3359375" style="16" bestFit="1" customWidth="1"/>
    <col min="4" max="4" width="1.77734375" style="16" customWidth="1"/>
    <col min="5" max="5" width="9.6640625" style="16" customWidth="1"/>
    <col min="6" max="6" width="1.77734375" style="16" customWidth="1"/>
    <col min="7" max="7" width="12.77734375" style="16" bestFit="1" customWidth="1"/>
    <col min="8" max="8" width="1.77734375" style="16" customWidth="1"/>
    <col min="9" max="9" width="7.10546875" style="16" customWidth="1"/>
    <col min="10" max="10" width="12.77734375" style="16" bestFit="1" customWidth="1"/>
    <col min="11" max="11" width="1.77734375" style="16" customWidth="1"/>
    <col min="12" max="12" width="9.10546875" style="16" customWidth="1"/>
    <col min="13" max="13" width="12.88671875" style="16" bestFit="1" customWidth="1"/>
    <col min="14" max="14" width="1.5625" style="16" customWidth="1"/>
    <col min="15" max="15" width="5.6640625" style="16" bestFit="1" customWidth="1"/>
    <col min="16" max="16" width="6.5546875" style="16" customWidth="1"/>
    <col min="17" max="17" width="14.4453125" style="16" bestFit="1" customWidth="1"/>
    <col min="18" max="18" width="0.671875" style="16" customWidth="1"/>
    <col min="19" max="19" width="7.77734375" style="24" bestFit="1" customWidth="1"/>
    <col min="20" max="20" width="6.5546875" style="16" customWidth="1"/>
    <col min="21" max="21" width="9.6640625" style="16" bestFit="1" customWidth="1"/>
    <col min="22" max="22" width="6.5546875" style="16" customWidth="1"/>
    <col min="23" max="23" width="9.6640625" style="16" bestFit="1" customWidth="1"/>
    <col min="24" max="24" width="7.77734375" style="16" bestFit="1" customWidth="1"/>
    <col min="25" max="16384" width="6.5546875" style="16" customWidth="1"/>
  </cols>
  <sheetData>
    <row r="1" ht="13.5" customHeight="1">
      <c r="M1" s="17"/>
    </row>
    <row r="2" ht="13.5" customHeight="1">
      <c r="M2" s="18"/>
    </row>
    <row r="3" spans="1:15" ht="13.5" customHeight="1">
      <c r="A3" s="175">
        <f>Diff!A3</f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2" customHeight="1">
      <c r="A4" s="174" t="str">
        <f>Diff!A4</f>
        <v>2010-11 Projected Student Enrollment (FTE) for Florida School Districts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2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2" customHeight="1">
      <c r="A6" s="174" t="str">
        <f>Diff!A6</f>
        <v>School District PreK-12 Programs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12" customHeight="1">
      <c r="A7" s="173">
        <f>Cover!A14</f>
        <v>39975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2" ht="13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5" ht="12.75" customHeight="1">
      <c r="B9" s="19"/>
      <c r="C9" s="22"/>
      <c r="D9" s="19"/>
      <c r="E9" s="19"/>
      <c r="F9" s="19"/>
      <c r="G9" s="23"/>
      <c r="H9" s="19"/>
      <c r="I9" s="19"/>
      <c r="J9" s="19"/>
      <c r="K9" s="19"/>
      <c r="L9" s="19"/>
      <c r="M9" s="19"/>
      <c r="N9" s="19"/>
      <c r="O9" s="19"/>
    </row>
    <row r="10" spans="1:15" ht="14.25" customHeight="1">
      <c r="A10" s="20"/>
      <c r="B10" s="24"/>
      <c r="C10" s="24"/>
      <c r="D10" s="24"/>
      <c r="E10" s="24"/>
      <c r="F10" s="26"/>
      <c r="G10" s="41"/>
      <c r="H10" s="24"/>
      <c r="I10" s="24"/>
      <c r="J10" s="24"/>
      <c r="K10" s="24"/>
      <c r="L10" s="24"/>
      <c r="M10" s="41"/>
      <c r="O10" s="24"/>
    </row>
    <row r="11" spans="2:15" ht="12.75" customHeight="1">
      <c r="B11" s="19"/>
      <c r="C11" s="22"/>
      <c r="D11" s="19"/>
      <c r="E11" s="19"/>
      <c r="F11" s="19"/>
      <c r="G11" s="42"/>
      <c r="H11" s="19"/>
      <c r="I11" s="19"/>
      <c r="J11" s="27"/>
      <c r="K11" s="27"/>
      <c r="L11" s="27"/>
      <c r="M11" s="19"/>
      <c r="N11" s="19"/>
      <c r="O11" s="19"/>
    </row>
    <row r="12" spans="2:15" ht="12.75" customHeight="1">
      <c r="B12" s="19"/>
      <c r="C12" s="22"/>
      <c r="D12" s="19"/>
      <c r="E12" s="19"/>
      <c r="F12" s="19"/>
      <c r="G12" s="42"/>
      <c r="H12" s="19"/>
      <c r="I12" s="19"/>
      <c r="J12" s="19"/>
      <c r="K12" s="19"/>
      <c r="L12" s="19"/>
      <c r="M12" s="19"/>
      <c r="N12" s="19"/>
      <c r="O12" s="19"/>
    </row>
    <row r="13" spans="2:15" ht="12.75" customHeight="1">
      <c r="B13" s="19"/>
      <c r="C13" s="22"/>
      <c r="D13" s="19"/>
      <c r="E13" s="19"/>
      <c r="F13" s="19"/>
      <c r="G13" s="42"/>
      <c r="H13" s="19"/>
      <c r="I13" s="19"/>
      <c r="J13" s="28" t="str">
        <f>Diff!J13</f>
        <v>2009-10</v>
      </c>
      <c r="K13" s="28"/>
      <c r="L13" s="28"/>
      <c r="M13" s="28" t="str">
        <f>Diff!M13</f>
        <v>2010-11</v>
      </c>
      <c r="N13" s="19"/>
      <c r="O13" s="19"/>
    </row>
    <row r="14" spans="2:15" ht="14.25">
      <c r="B14" s="19" t="str">
        <f>Diff!B14</f>
        <v>2006-07</v>
      </c>
      <c r="C14" s="22" t="str">
        <f>Diff!C14</f>
        <v>2007-08</v>
      </c>
      <c r="D14" s="19"/>
      <c r="E14" s="19" t="s">
        <v>108</v>
      </c>
      <c r="F14" s="19"/>
      <c r="G14" s="42" t="str">
        <f>Diff!G14</f>
        <v>2008-09</v>
      </c>
      <c r="H14" s="19"/>
      <c r="I14" s="19" t="s">
        <v>108</v>
      </c>
      <c r="J14" s="28" t="str">
        <f>Diff!J14</f>
        <v>Appropriated</v>
      </c>
      <c r="K14" s="28"/>
      <c r="L14" s="19" t="s">
        <v>109</v>
      </c>
      <c r="M14" s="28" t="str">
        <f>Diff!M14</f>
        <v>Projections</v>
      </c>
      <c r="N14" s="23"/>
      <c r="O14" s="19" t="s">
        <v>109</v>
      </c>
    </row>
    <row r="15" spans="2:15" ht="15" customHeight="1">
      <c r="B15" s="19" t="str">
        <f>Diff!B15</f>
        <v>Final</v>
      </c>
      <c r="C15" s="19" t="str">
        <f>Diff!C15</f>
        <v>Final</v>
      </c>
      <c r="D15" s="19"/>
      <c r="E15" s="19" t="s">
        <v>102</v>
      </c>
      <c r="F15" s="19"/>
      <c r="G15" s="28" t="str">
        <f>Diff!G15</f>
        <v>4th Calc</v>
      </c>
      <c r="H15" s="19"/>
      <c r="I15" s="19" t="s">
        <v>103</v>
      </c>
      <c r="J15" s="28" t="str">
        <f>Diff!J15</f>
        <v>FTE</v>
      </c>
      <c r="K15" s="28"/>
      <c r="L15" s="19" t="s">
        <v>208</v>
      </c>
      <c r="M15" s="28" t="str">
        <f>Diff!M15</f>
        <v> 6/11/09</v>
      </c>
      <c r="N15" s="19"/>
      <c r="O15" s="19" t="s">
        <v>209</v>
      </c>
    </row>
    <row r="16" spans="2:19" ht="12" customHeight="1">
      <c r="B16" s="52">
        <v>1</v>
      </c>
      <c r="C16" s="53">
        <v>2</v>
      </c>
      <c r="D16" s="52"/>
      <c r="E16" s="52">
        <v>3</v>
      </c>
      <c r="F16" s="52"/>
      <c r="G16" s="52">
        <v>4</v>
      </c>
      <c r="H16" s="52"/>
      <c r="I16" s="52">
        <v>5</v>
      </c>
      <c r="J16" s="52">
        <v>6</v>
      </c>
      <c r="K16" s="52"/>
      <c r="L16" s="52">
        <v>7</v>
      </c>
      <c r="M16" s="52">
        <v>8</v>
      </c>
      <c r="N16" s="52"/>
      <c r="O16" s="52">
        <v>9</v>
      </c>
      <c r="S16" s="94">
        <f>COUNTIF(S18:S43,FALSE)</f>
        <v>17</v>
      </c>
    </row>
    <row r="17" spans="1:23" ht="13.5" customHeight="1">
      <c r="A17" s="20" t="str">
        <f>Diff!A17</f>
        <v>PK-12 Basic</v>
      </c>
      <c r="C17" s="24"/>
      <c r="I17" s="24"/>
      <c r="J17" s="24"/>
      <c r="K17" s="24"/>
      <c r="L17" s="24"/>
      <c r="N17" s="24"/>
      <c r="Q17" s="20"/>
      <c r="S17" s="94"/>
      <c r="W17" s="24"/>
    </row>
    <row r="18" spans="1:224" ht="13.5" customHeight="1">
      <c r="A18" s="20" t="str">
        <f>Diff!A18</f>
        <v>PK-3 (101)</v>
      </c>
      <c r="B18" s="18">
        <f>Diff!B18</f>
        <v>603364.26</v>
      </c>
      <c r="C18" s="18">
        <f>Diff!C18</f>
        <v>603566.3000000002</v>
      </c>
      <c r="D18" s="30"/>
      <c r="E18" s="43">
        <f>(C18-B18)/B18</f>
        <v>0.000334855763581611</v>
      </c>
      <c r="F18" s="29"/>
      <c r="G18" s="18">
        <f>Diff!G18</f>
        <v>590070.0199999998</v>
      </c>
      <c r="I18" s="43">
        <f>(G18-C18)/C18</f>
        <v>-0.022360890593130157</v>
      </c>
      <c r="J18" s="18">
        <f>Diff!J18</f>
        <v>585011.75</v>
      </c>
      <c r="K18" s="29"/>
      <c r="L18" s="43">
        <f>(J18-G18)/G18</f>
        <v>-0.008572321637353797</v>
      </c>
      <c r="M18" s="18">
        <f>Diff!M18</f>
        <v>587648.77</v>
      </c>
      <c r="N18" s="29"/>
      <c r="O18" s="43">
        <f>(M18-J18)/J18</f>
        <v>0.004507635957739342</v>
      </c>
      <c r="P18" s="19"/>
      <c r="Q18" s="20"/>
      <c r="R18" s="24"/>
      <c r="S18" s="97" t="b">
        <f>M18='Final FTE By Prog'!C80</f>
        <v>0</v>
      </c>
      <c r="T18" s="24"/>
      <c r="U18" s="31"/>
      <c r="V18" s="24"/>
      <c r="W18" s="31"/>
      <c r="X18" s="31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4" ht="13.5" customHeight="1">
      <c r="A19" s="20" t="str">
        <f>Diff!A19</f>
        <v>4-8 (102)</v>
      </c>
      <c r="B19" s="18">
        <f>Diff!B19</f>
        <v>733827.5799999997</v>
      </c>
      <c r="C19" s="18">
        <f>Diff!C19</f>
        <v>727253.1400000005</v>
      </c>
      <c r="D19" s="30"/>
      <c r="E19" s="43">
        <f>(C19-B19)/B19</f>
        <v>-0.00895910726059008</v>
      </c>
      <c r="F19" s="29"/>
      <c r="G19" s="18">
        <f>Diff!G19</f>
        <v>733551.87</v>
      </c>
      <c r="I19" s="43">
        <f>(G19-C19)/C19</f>
        <v>0.00866098701203203</v>
      </c>
      <c r="J19" s="18">
        <f>Diff!J19</f>
        <v>726055.5100000002</v>
      </c>
      <c r="K19" s="29"/>
      <c r="L19" s="43">
        <f>(J19-G19)/G19</f>
        <v>-0.0102192637038738</v>
      </c>
      <c r="M19" s="18">
        <f>Diff!M19</f>
        <v>726963.45</v>
      </c>
      <c r="N19" s="29"/>
      <c r="O19" s="43">
        <f>(M19-J19)/J19</f>
        <v>0.001250510446508024</v>
      </c>
      <c r="P19" s="19"/>
      <c r="Q19" s="20"/>
      <c r="S19" s="97" t="b">
        <f>M19='Final FTE By Prog'!D$80</f>
        <v>0</v>
      </c>
      <c r="U19" s="30"/>
      <c r="W19" s="30"/>
      <c r="X19" s="30"/>
    </row>
    <row r="20" spans="1:24" ht="13.5" customHeight="1">
      <c r="A20" s="20" t="str">
        <f>Diff!A20</f>
        <v>9-12 (103)</v>
      </c>
      <c r="B20" s="18">
        <f>Diff!B20</f>
        <v>544225.7300000001</v>
      </c>
      <c r="C20" s="18">
        <f>Diff!C20</f>
        <v>547304.9499999998</v>
      </c>
      <c r="D20" s="30"/>
      <c r="E20" s="43">
        <f>(C20-B20)/B20</f>
        <v>0.005657983131374069</v>
      </c>
      <c r="F20" s="29"/>
      <c r="G20" s="18">
        <f>Diff!G20</f>
        <v>546108.5199999999</v>
      </c>
      <c r="I20" s="43">
        <f>(G20-C20)/C20</f>
        <v>-0.002186039062866022</v>
      </c>
      <c r="J20" s="18">
        <f>Diff!J20</f>
        <v>545063.6900000001</v>
      </c>
      <c r="K20" s="29"/>
      <c r="L20" s="43">
        <f>(J20-G20)/G20</f>
        <v>-0.0019132277958231487</v>
      </c>
      <c r="M20" s="18">
        <f>Diff!M20</f>
        <v>541341.37</v>
      </c>
      <c r="N20" s="29"/>
      <c r="O20" s="43">
        <f>(M20-J20)/J20</f>
        <v>-0.006829146883734018</v>
      </c>
      <c r="P20" s="19"/>
      <c r="Q20" s="20"/>
      <c r="S20" s="97" t="b">
        <f>M20='Final FTE By Prog'!E$80</f>
        <v>0</v>
      </c>
      <c r="U20" s="30"/>
      <c r="W20" s="30"/>
      <c r="X20" s="30"/>
    </row>
    <row r="21" spans="1:24" s="47" customFormat="1" ht="13.5" customHeight="1">
      <c r="A21" s="45" t="str">
        <f>Diff!A21</f>
        <v>Sub-Total (Basic)</v>
      </c>
      <c r="B21" s="95">
        <f>Diff!B21</f>
        <v>1881417.5699999998</v>
      </c>
      <c r="C21" s="95">
        <f>Diff!C21</f>
        <v>1878124.3900000006</v>
      </c>
      <c r="D21" s="48"/>
      <c r="E21" s="49">
        <f>Diff!E21/Percent!B21</f>
        <v>-0.0017503716625752765</v>
      </c>
      <c r="F21" s="46"/>
      <c r="G21" s="95">
        <f>Diff!G21</f>
        <v>1869730.4099999997</v>
      </c>
      <c r="I21" s="49">
        <f>Diff!I21/Diff!C21</f>
        <v>-0.004469341884219346</v>
      </c>
      <c r="J21" s="95">
        <f>Diff!J21</f>
        <v>1856130.9500000002</v>
      </c>
      <c r="K21" s="46"/>
      <c r="L21" s="49">
        <f>Diff!L21/Diff!G21</f>
        <v>-0.007273487090579812</v>
      </c>
      <c r="M21" s="95">
        <f>Diff!M21</f>
        <v>1855953.5899999999</v>
      </c>
      <c r="N21" s="46"/>
      <c r="O21" s="49">
        <f>Diff!O21/Diff!J21</f>
        <v>-9.555360304742252E-05</v>
      </c>
      <c r="P21" s="50"/>
      <c r="Q21" s="45"/>
      <c r="S21" s="94" t="b">
        <f>M21=SUM('Final FTE By Prog'!C80:E80)</f>
        <v>0</v>
      </c>
      <c r="U21" s="48"/>
      <c r="W21" s="48"/>
      <c r="X21" s="48"/>
    </row>
    <row r="22" spans="1:24" ht="13.5" customHeight="1">
      <c r="A22" s="20"/>
      <c r="B22" s="18"/>
      <c r="C22" s="18"/>
      <c r="D22" s="30"/>
      <c r="E22" s="43"/>
      <c r="F22" s="29"/>
      <c r="G22" s="18"/>
      <c r="I22" s="43"/>
      <c r="J22" s="18"/>
      <c r="K22" s="29"/>
      <c r="L22" s="43"/>
      <c r="M22" s="18"/>
      <c r="N22" s="29"/>
      <c r="O22" s="43"/>
      <c r="P22" s="19"/>
      <c r="Q22" s="20"/>
      <c r="S22" s="94"/>
      <c r="U22" s="30"/>
      <c r="W22" s="30"/>
      <c r="X22" s="30"/>
    </row>
    <row r="23" spans="1:24" ht="13.5" customHeight="1">
      <c r="A23" s="20" t="str">
        <f>Diff!A23</f>
        <v>PK-3 ESE in Basic (111)</v>
      </c>
      <c r="B23" s="18">
        <f>Diff!B23</f>
        <v>140968.32999999993</v>
      </c>
      <c r="C23" s="18">
        <f>Diff!C23</f>
        <v>138818.50000000003</v>
      </c>
      <c r="D23" s="30"/>
      <c r="E23" s="43">
        <f>(C23-B23)/B23</f>
        <v>-0.015250446678341873</v>
      </c>
      <c r="F23" s="29"/>
      <c r="G23" s="18">
        <f>Diff!G23</f>
        <v>139265.29999999996</v>
      </c>
      <c r="I23" s="43">
        <f>(G23-C23)/C23</f>
        <v>0.0032185911820105393</v>
      </c>
      <c r="J23" s="18">
        <f>Diff!J23</f>
        <v>138734.67</v>
      </c>
      <c r="K23" s="29"/>
      <c r="L23" s="43">
        <f>(J23-G23)/G23</f>
        <v>-0.0038102097220193876</v>
      </c>
      <c r="M23" s="18">
        <f>Diff!M23</f>
        <v>139249.65999999997</v>
      </c>
      <c r="N23" s="29"/>
      <c r="O23" s="43">
        <f>(M23-J23)/J23</f>
        <v>0.0037120497709762206</v>
      </c>
      <c r="P23" s="19"/>
      <c r="Q23" s="20"/>
      <c r="S23" s="97" t="b">
        <f>M23='Final FTE By Prog'!F$80</f>
        <v>0</v>
      </c>
      <c r="U23" s="30"/>
      <c r="W23" s="30"/>
      <c r="X23" s="30"/>
    </row>
    <row r="24" spans="1:24" ht="13.5" customHeight="1">
      <c r="A24" s="20" t="str">
        <f>Diff!A24</f>
        <v>4-8 ESE in Basic (112)</v>
      </c>
      <c r="B24" s="18">
        <f>Diff!B24</f>
        <v>220461.3</v>
      </c>
      <c r="C24" s="18">
        <f>Diff!C24</f>
        <v>217567.98999999996</v>
      </c>
      <c r="D24" s="30"/>
      <c r="E24" s="43">
        <f>(C24-B24)/B24</f>
        <v>-0.01312389067831872</v>
      </c>
      <c r="F24" s="29"/>
      <c r="G24" s="18">
        <f>Diff!G24</f>
        <v>219251.65000000002</v>
      </c>
      <c r="I24" s="43">
        <f>(G24-C24)/C24</f>
        <v>0.00773854646540634</v>
      </c>
      <c r="J24" s="18">
        <f>Diff!J24</f>
        <v>218878.55000000002</v>
      </c>
      <c r="K24" s="29"/>
      <c r="L24" s="43">
        <f>(J24-G24)/G24</f>
        <v>-0.0017016975698928868</v>
      </c>
      <c r="M24" s="18">
        <f>Diff!M24</f>
        <v>218834.13999999996</v>
      </c>
      <c r="N24" s="29"/>
      <c r="O24" s="43">
        <f>(M24-J24)/J24</f>
        <v>-0.00020289790845225215</v>
      </c>
      <c r="P24" s="19"/>
      <c r="Q24" s="20"/>
      <c r="S24" s="97" t="b">
        <f>M24='Final FTE By Prog'!G$80</f>
        <v>0</v>
      </c>
      <c r="U24" s="30"/>
      <c r="W24" s="30"/>
      <c r="X24" s="30"/>
    </row>
    <row r="25" spans="1:24" ht="13.5" customHeight="1">
      <c r="A25" s="20" t="str">
        <f>Diff!A25</f>
        <v>9-12 ESE in Basic (113)</v>
      </c>
      <c r="B25" s="18">
        <f>Diff!B25</f>
        <v>135758.01000000007</v>
      </c>
      <c r="C25" s="18">
        <f>Diff!C25</f>
        <v>137302.00999999998</v>
      </c>
      <c r="D25" s="29"/>
      <c r="E25" s="43">
        <f>(C25-B25)/B25</f>
        <v>0.01137317790677627</v>
      </c>
      <c r="F25" s="29"/>
      <c r="G25" s="18">
        <f>Diff!G25</f>
        <v>132951.14000000004</v>
      </c>
      <c r="I25" s="43">
        <f>(G25-C25)/C25</f>
        <v>-0.031688319784975744</v>
      </c>
      <c r="J25" s="18">
        <f>Diff!J25</f>
        <v>132012.16999999998</v>
      </c>
      <c r="K25" s="29"/>
      <c r="L25" s="43">
        <f>(J25-G25)/G25</f>
        <v>-0.0070625193586159474</v>
      </c>
      <c r="M25" s="18">
        <f>Diff!M25</f>
        <v>129960.94999999997</v>
      </c>
      <c r="N25" s="29"/>
      <c r="O25" s="43">
        <f>(M25-J25)/J25</f>
        <v>-0.015538112887622527</v>
      </c>
      <c r="P25" s="19"/>
      <c r="Q25" s="20"/>
      <c r="S25" s="97" t="b">
        <f>M25='Final FTE By Prog'!H$80</f>
        <v>0</v>
      </c>
      <c r="U25" s="30"/>
      <c r="W25" s="30"/>
      <c r="X25" s="30"/>
    </row>
    <row r="26" spans="1:24" s="47" customFormat="1" ht="13.5" customHeight="1">
      <c r="A26" s="45" t="str">
        <f>Diff!A26</f>
        <v>Sub-Total (ESE Basic)</v>
      </c>
      <c r="B26" s="95">
        <f>Diff!B26</f>
        <v>497187.63999999996</v>
      </c>
      <c r="C26" s="95">
        <f>Diff!C26</f>
        <v>493688.5</v>
      </c>
      <c r="D26" s="48"/>
      <c r="E26" s="49">
        <f>Diff!E26/Percent!B26</f>
        <v>-0.007037866025792508</v>
      </c>
      <c r="F26" s="46"/>
      <c r="G26" s="95">
        <f>Diff!G26</f>
        <v>491468.08999999997</v>
      </c>
      <c r="I26" s="49">
        <f>Diff!I26/Diff!C26</f>
        <v>-0.004497593117927666</v>
      </c>
      <c r="J26" s="95">
        <f>Diff!J26</f>
        <v>489625.39</v>
      </c>
      <c r="K26" s="46"/>
      <c r="L26" s="49">
        <f>Diff!L26/Diff!G26</f>
        <v>-0.0037493787236521367</v>
      </c>
      <c r="M26" s="95">
        <f>Diff!M26</f>
        <v>488044.7499999999</v>
      </c>
      <c r="N26" s="46"/>
      <c r="O26" s="49">
        <f>Diff!O26/Diff!J26</f>
        <v>-0.0032282639591058185</v>
      </c>
      <c r="P26" s="50"/>
      <c r="Q26" s="45"/>
      <c r="S26" s="97" t="b">
        <f>M26=SUM('Final FTE By Prog'!F80:H80)</f>
        <v>0</v>
      </c>
      <c r="U26" s="48"/>
      <c r="W26" s="48"/>
      <c r="X26" s="48"/>
    </row>
    <row r="27" spans="1:24" ht="13.5" customHeight="1">
      <c r="A27" s="20"/>
      <c r="B27" s="18"/>
      <c r="C27" s="18"/>
      <c r="D27" s="30"/>
      <c r="E27" s="43"/>
      <c r="F27" s="29"/>
      <c r="G27" s="18"/>
      <c r="I27" s="43"/>
      <c r="J27" s="18"/>
      <c r="K27" s="29"/>
      <c r="L27" s="43"/>
      <c r="M27" s="18"/>
      <c r="N27" s="29"/>
      <c r="O27" s="43"/>
      <c r="P27" s="19"/>
      <c r="Q27" s="20"/>
      <c r="S27" s="94"/>
      <c r="U27" s="30"/>
      <c r="W27" s="30"/>
      <c r="X27" s="30"/>
    </row>
    <row r="28" spans="1:24" s="47" customFormat="1" ht="13.5" customHeight="1">
      <c r="A28" s="45" t="str">
        <f>Diff!A28</f>
        <v>Total K-12 Basic</v>
      </c>
      <c r="B28" s="95">
        <f>Diff!B28</f>
        <v>2378605.21</v>
      </c>
      <c r="C28" s="95">
        <f>Diff!C28</f>
        <v>2371812.8900000006</v>
      </c>
      <c r="D28" s="48"/>
      <c r="E28" s="49">
        <f>Diff!E28/Percent!B28</f>
        <v>-0.002855589473798961</v>
      </c>
      <c r="F28" s="46"/>
      <c r="G28" s="95">
        <f>G21+G26</f>
        <v>2361198.4999999995</v>
      </c>
      <c r="I28" s="49">
        <f>Diff!I28/Diff!C28</f>
        <v>-0.004475222326665515</v>
      </c>
      <c r="J28" s="95">
        <f>Diff!J28</f>
        <v>2345756.3400000003</v>
      </c>
      <c r="K28" s="46"/>
      <c r="L28" s="49">
        <f>Diff!L28/Diff!G28</f>
        <v>-0.0065399668854605915</v>
      </c>
      <c r="M28" s="95">
        <f>Diff!M28</f>
        <v>2343998.34</v>
      </c>
      <c r="N28" s="46"/>
      <c r="O28" s="49">
        <f>Diff!O28/Diff!J28</f>
        <v>-0.0007494384519069297</v>
      </c>
      <c r="P28" s="50"/>
      <c r="Q28" s="45"/>
      <c r="S28" s="94" t="b">
        <f>M28=SUM('Final FTE By Prog'!C80:H80)</f>
        <v>0</v>
      </c>
      <c r="U28" s="48"/>
      <c r="W28" s="48"/>
      <c r="X28" s="48"/>
    </row>
    <row r="29" spans="2:23" ht="12" customHeight="1">
      <c r="B29" s="18"/>
      <c r="C29" s="18"/>
      <c r="E29" s="29"/>
      <c r="F29" s="29"/>
      <c r="G29" s="18"/>
      <c r="I29" s="29"/>
      <c r="J29" s="18"/>
      <c r="K29" s="29"/>
      <c r="L29" s="29"/>
      <c r="M29" s="18"/>
      <c r="N29" s="29"/>
      <c r="P29" s="19"/>
      <c r="S29" s="94"/>
      <c r="W29" s="30"/>
    </row>
    <row r="30" spans="1:24" ht="13.5" customHeight="1">
      <c r="A30" s="20" t="str">
        <f>Diff!A30</f>
        <v>ESOL (130)</v>
      </c>
      <c r="B30" s="18">
        <f>Diff!B30</f>
        <v>159019.16999999998</v>
      </c>
      <c r="C30" s="18">
        <f>Diff!C30</f>
        <v>158749.7500000001</v>
      </c>
      <c r="E30" s="43">
        <f>(C30-B30)/B30</f>
        <v>-0.001694261138452027</v>
      </c>
      <c r="F30" s="29"/>
      <c r="G30" s="18">
        <f>Diff!G30</f>
        <v>157454.20999999993</v>
      </c>
      <c r="I30" s="43">
        <f>(G30-C30)/C30</f>
        <v>-0.008160894741567486</v>
      </c>
      <c r="J30" s="18">
        <f>Diff!J30</f>
        <v>163110.12999999995</v>
      </c>
      <c r="K30" s="29"/>
      <c r="L30" s="43">
        <f>(J30-G30)/G30</f>
        <v>0.03592104650615576</v>
      </c>
      <c r="M30" s="18">
        <f>Diff!M30</f>
        <v>163060.55999999997</v>
      </c>
      <c r="N30" s="29"/>
      <c r="O30" s="43">
        <f>(M30-J30)/J30</f>
        <v>-0.0003039050977396554</v>
      </c>
      <c r="P30" s="19"/>
      <c r="Q30" s="20"/>
      <c r="S30" s="97" t="b">
        <f>M30='Final FTE By Prog'!I$80</f>
        <v>0</v>
      </c>
      <c r="U30" s="30"/>
      <c r="W30" s="30"/>
      <c r="X30" s="30"/>
    </row>
    <row r="31" spans="2:23" ht="12" customHeight="1">
      <c r="B31" s="18"/>
      <c r="C31" s="18"/>
      <c r="E31" s="29"/>
      <c r="F31" s="29"/>
      <c r="G31" s="18"/>
      <c r="I31" s="29"/>
      <c r="J31" s="18"/>
      <c r="K31" s="29"/>
      <c r="L31" s="29"/>
      <c r="M31" s="18"/>
      <c r="N31" s="29"/>
      <c r="P31" s="19"/>
      <c r="S31" s="94"/>
      <c r="W31" s="30"/>
    </row>
    <row r="32" spans="1:23" ht="13.5" customHeight="1">
      <c r="A32" s="20" t="str">
        <f>Diff!A32</f>
        <v>Exceptional Students</v>
      </c>
      <c r="B32" s="18"/>
      <c r="C32" s="18"/>
      <c r="E32" s="29"/>
      <c r="F32" s="29"/>
      <c r="G32" s="18"/>
      <c r="I32" s="29"/>
      <c r="J32" s="18"/>
      <c r="K32" s="29"/>
      <c r="L32" s="29"/>
      <c r="M32" s="18"/>
      <c r="N32" s="29"/>
      <c r="O32" s="30"/>
      <c r="P32" s="19"/>
      <c r="Q32" s="20"/>
      <c r="S32" s="94"/>
      <c r="W32" s="30"/>
    </row>
    <row r="33" spans="1:23" ht="13.5" customHeight="1">
      <c r="A33" s="20" t="str">
        <f>Diff!A33</f>
        <v>ESE Support Level IV (254)</v>
      </c>
      <c r="B33" s="18">
        <f>Diff!B33</f>
        <v>19147.370000000006</v>
      </c>
      <c r="C33" s="18">
        <f>Diff!C33</f>
        <v>19397.659999999996</v>
      </c>
      <c r="E33" s="43">
        <f>(C33-B33)/B33</f>
        <v>0.013071769125472055</v>
      </c>
      <c r="F33" s="29"/>
      <c r="G33" s="18">
        <f>Diff!G33</f>
        <v>20347.71</v>
      </c>
      <c r="I33" s="43">
        <f>(G33-C33)/C33</f>
        <v>0.048977557086782794</v>
      </c>
      <c r="J33" s="18">
        <f>Diff!J33</f>
        <v>20481.900000000005</v>
      </c>
      <c r="K33" s="29"/>
      <c r="L33" s="43">
        <f>(J33-G33)/G33</f>
        <v>0.006594845316746011</v>
      </c>
      <c r="M33" s="18">
        <f>Diff!M33</f>
        <v>20446.08</v>
      </c>
      <c r="N33" s="29"/>
      <c r="O33" s="43">
        <f>(M33-J33)/J33</f>
        <v>-0.00174886118963589</v>
      </c>
      <c r="P33" s="19"/>
      <c r="Q33" s="32"/>
      <c r="S33" s="97" t="b">
        <f>M33='Final FTE By Prog'!J$80</f>
        <v>0</v>
      </c>
      <c r="W33" s="30"/>
    </row>
    <row r="34" spans="1:23" ht="13.5" customHeight="1">
      <c r="A34" s="20" t="str">
        <f>Diff!A34</f>
        <v>ESE Support Level V (255)</v>
      </c>
      <c r="B34" s="18">
        <f>Diff!B34</f>
        <v>6065.409999999998</v>
      </c>
      <c r="C34" s="18">
        <f>Diff!C34</f>
        <v>6034.58</v>
      </c>
      <c r="D34" s="30"/>
      <c r="E34" s="43">
        <f>(C34-B34)/B34</f>
        <v>-0.005082921022651085</v>
      </c>
      <c r="F34" s="29"/>
      <c r="G34" s="18">
        <f>Diff!G34</f>
        <v>6017.319999999998</v>
      </c>
      <c r="I34" s="43">
        <f>(G34-C34)/C34</f>
        <v>-0.002860182481631205</v>
      </c>
      <c r="J34" s="18">
        <f>Diff!J34</f>
        <v>6118.409999999998</v>
      </c>
      <c r="K34" s="29"/>
      <c r="L34" s="43">
        <f>(J34-G34)/G34</f>
        <v>0.016799837801546234</v>
      </c>
      <c r="M34" s="18">
        <f>Diff!M34</f>
        <v>6103.830000000001</v>
      </c>
      <c r="N34" s="29"/>
      <c r="O34" s="43">
        <f>(M34-J34)/J34</f>
        <v>-0.002382972046658724</v>
      </c>
      <c r="P34" s="19"/>
      <c r="Q34" s="32"/>
      <c r="S34" s="97" t="b">
        <f>M34='Final FTE By Prog'!K$80</f>
        <v>0</v>
      </c>
      <c r="W34" s="30"/>
    </row>
    <row r="35" spans="1:19" s="47" customFormat="1" ht="13.5" customHeight="1">
      <c r="A35" s="45" t="str">
        <f>Diff!A35</f>
        <v>Sub-Total (ESE)</v>
      </c>
      <c r="B35" s="95">
        <f>Diff!B35</f>
        <v>25212.780000000006</v>
      </c>
      <c r="C35" s="95">
        <f>Diff!C35</f>
        <v>25432.239999999998</v>
      </c>
      <c r="D35" s="48"/>
      <c r="E35" s="49">
        <f>Diff!E35/Percent!B35</f>
        <v>0.008704315827131787</v>
      </c>
      <c r="F35" s="46"/>
      <c r="G35" s="95">
        <f>SUM(G33+G34)</f>
        <v>26365.03</v>
      </c>
      <c r="I35" s="49">
        <f>Diff!I35/Diff!C35</f>
        <v>0.036677461364001004</v>
      </c>
      <c r="J35" s="95">
        <f>Diff!J35</f>
        <v>26600.310000000005</v>
      </c>
      <c r="K35" s="46"/>
      <c r="L35" s="49">
        <f>Diff!L35/Diff!G35</f>
        <v>0.008923942055063321</v>
      </c>
      <c r="M35" s="95">
        <f>Diff!M35</f>
        <v>26549.910000000003</v>
      </c>
      <c r="N35" s="46"/>
      <c r="O35" s="49">
        <f>Diff!O35/Diff!J35</f>
        <v>-0.0018947147608430672</v>
      </c>
      <c r="P35" s="50"/>
      <c r="Q35" s="51"/>
      <c r="S35" s="94" t="b">
        <f>M35=SUM('Final FTE By Prog'!J80:K80)</f>
        <v>0</v>
      </c>
    </row>
    <row r="36" spans="2:24" ht="12" customHeight="1">
      <c r="B36" s="18"/>
      <c r="C36" s="18"/>
      <c r="D36" s="30"/>
      <c r="E36" s="29"/>
      <c r="F36" s="29"/>
      <c r="G36" s="18"/>
      <c r="I36" s="29"/>
      <c r="J36" s="18"/>
      <c r="K36" s="29"/>
      <c r="L36" s="29"/>
      <c r="M36" s="18"/>
      <c r="N36" s="29"/>
      <c r="P36" s="19"/>
      <c r="Q36" s="32"/>
      <c r="S36" s="98"/>
      <c r="U36" s="30"/>
      <c r="X36" s="30"/>
    </row>
    <row r="37" spans="1:24" s="47" customFormat="1" ht="13.5" customHeight="1">
      <c r="A37" s="45" t="str">
        <f>Diff!A37</f>
        <v>Sub-Total ESE (ESE and ESE Basic)</v>
      </c>
      <c r="B37" s="95">
        <f>Diff!B37</f>
        <v>522400.42</v>
      </c>
      <c r="C37" s="95">
        <f>Diff!C37</f>
        <v>519120.74</v>
      </c>
      <c r="E37" s="49">
        <f>Diff!E37/Percent!B37</f>
        <v>-0.006278096024501652</v>
      </c>
      <c r="F37" s="46"/>
      <c r="G37" s="95">
        <f>G26+G35</f>
        <v>517833.12</v>
      </c>
      <c r="I37" s="49">
        <f>Diff!I37/Diff!C37</f>
        <v>-0.002480386354819874</v>
      </c>
      <c r="J37" s="95">
        <f>Diff!J37</f>
        <v>516225.7</v>
      </c>
      <c r="K37" s="46"/>
      <c r="L37" s="49">
        <f>Diff!L37/Diff!G37</f>
        <v>-0.003104127445536863</v>
      </c>
      <c r="M37" s="95">
        <f>Diff!M37</f>
        <v>514594.6599999999</v>
      </c>
      <c r="N37" s="46"/>
      <c r="O37" s="49">
        <f>Diff!O37/Diff!J37</f>
        <v>-0.0031595482363626906</v>
      </c>
      <c r="P37" s="50"/>
      <c r="Q37" s="51"/>
      <c r="S37" s="98" t="b">
        <f>M37=SUM('Final FTE By Prog'!F80:H80,'Final FTE By Prog'!J80:K80)</f>
        <v>0</v>
      </c>
      <c r="U37" s="48"/>
      <c r="X37" s="48"/>
    </row>
    <row r="38" spans="2:24" ht="12" customHeight="1">
      <c r="B38" s="18"/>
      <c r="C38" s="18"/>
      <c r="E38" s="29"/>
      <c r="F38" s="29"/>
      <c r="G38" s="18"/>
      <c r="I38" s="29"/>
      <c r="J38" s="18"/>
      <c r="K38" s="29"/>
      <c r="L38" s="29"/>
      <c r="M38" s="18"/>
      <c r="N38" s="29"/>
      <c r="P38" s="19"/>
      <c r="S38" s="98"/>
      <c r="U38" s="30"/>
      <c r="X38" s="30"/>
    </row>
    <row r="39" spans="1:19" ht="13.5" customHeight="1">
      <c r="A39" s="20" t="str">
        <f>Diff!A39</f>
        <v>Career Education (300)</v>
      </c>
      <c r="B39" s="18">
        <f>Diff!B39</f>
        <v>75493.94</v>
      </c>
      <c r="C39" s="18">
        <f>Diff!C39</f>
        <v>75282.22</v>
      </c>
      <c r="E39" s="43">
        <f>(C39-B39)/B39</f>
        <v>-0.0028044635105811296</v>
      </c>
      <c r="F39" s="29"/>
      <c r="G39" s="18">
        <f>Diff!G39</f>
        <v>72988.72</v>
      </c>
      <c r="I39" s="43">
        <f>(G39-C39)/C39</f>
        <v>-0.030465360878039995</v>
      </c>
      <c r="J39" s="18">
        <f>Diff!J39</f>
        <v>72539.94999999997</v>
      </c>
      <c r="K39" s="29"/>
      <c r="L39" s="43">
        <f>(J39-G39)/G39</f>
        <v>-0.006148484313740989</v>
      </c>
      <c r="M39" s="18">
        <f>Diff!M39</f>
        <v>71720.34999999996</v>
      </c>
      <c r="N39" s="29"/>
      <c r="O39" s="43">
        <f>(M39-J39)/J39</f>
        <v>-0.011298601667081467</v>
      </c>
      <c r="P39" s="19"/>
      <c r="S39" s="97" t="b">
        <f>M39='Final FTE By Prog'!L$80</f>
        <v>0</v>
      </c>
    </row>
    <row r="40" spans="2:24" ht="12" customHeight="1">
      <c r="B40" s="18"/>
      <c r="C40" s="18"/>
      <c r="D40" s="30"/>
      <c r="E40" s="29"/>
      <c r="F40" s="29"/>
      <c r="G40" s="18"/>
      <c r="I40" s="29"/>
      <c r="J40" s="18"/>
      <c r="K40" s="29"/>
      <c r="L40" s="29"/>
      <c r="M40" s="18"/>
      <c r="N40" s="29"/>
      <c r="S40" s="98"/>
      <c r="U40" s="30"/>
      <c r="X40" s="30"/>
    </row>
    <row r="41" spans="1:19" s="47" customFormat="1" ht="13.5" customHeight="1">
      <c r="A41" s="45" t="str">
        <f>Diff!A41</f>
        <v>Total Group Two</v>
      </c>
      <c r="B41" s="95">
        <f>Diff!B41</f>
        <v>259725.88999999998</v>
      </c>
      <c r="C41" s="95">
        <f>Diff!C41</f>
        <v>259464.21000000008</v>
      </c>
      <c r="D41" s="48"/>
      <c r="E41" s="49">
        <f>Diff!E41/Percent!B41</f>
        <v>-0.0010075237397392525</v>
      </c>
      <c r="F41" s="46"/>
      <c r="G41" s="95">
        <f>G30+G35+G39</f>
        <v>256807.95999999993</v>
      </c>
      <c r="I41" s="49">
        <f>Diff!I41/Diff!C41</f>
        <v>-0.010237442767155226</v>
      </c>
      <c r="J41" s="95">
        <f>Diff!J41</f>
        <v>262250.3899999999</v>
      </c>
      <c r="K41" s="46"/>
      <c r="L41" s="49">
        <f>Diff!L41/Diff!G41</f>
        <v>0.021192606335099447</v>
      </c>
      <c r="M41" s="95">
        <f>Diff!M41</f>
        <v>261330.81999999995</v>
      </c>
      <c r="N41" s="46"/>
      <c r="O41" s="49">
        <f>Diff!O41/Diff!J41</f>
        <v>-0.003506458083818099</v>
      </c>
      <c r="S41" s="94" t="b">
        <f>M41=SUM('Final FTE By Prog'!I80:L80)</f>
        <v>0</v>
      </c>
    </row>
    <row r="42" spans="2:24" ht="12" customHeight="1">
      <c r="B42" s="18"/>
      <c r="C42" s="18"/>
      <c r="D42" s="30"/>
      <c r="E42" s="29"/>
      <c r="F42" s="29"/>
      <c r="G42" s="18"/>
      <c r="I42" s="29"/>
      <c r="J42" s="18"/>
      <c r="K42" s="29"/>
      <c r="L42" s="29"/>
      <c r="M42" s="18"/>
      <c r="N42" s="29"/>
      <c r="Q42" s="20"/>
      <c r="S42" s="98"/>
      <c r="U42" s="30"/>
      <c r="X42" s="30"/>
    </row>
    <row r="43" spans="1:19" s="47" customFormat="1" ht="13.5" customHeight="1">
      <c r="A43" s="45" t="str">
        <f>Diff!A43</f>
        <v>Total</v>
      </c>
      <c r="B43" s="95">
        <f>Diff!B43</f>
        <v>2638331.1</v>
      </c>
      <c r="C43" s="95">
        <f>Diff!C43</f>
        <v>2631277.1000000006</v>
      </c>
      <c r="D43" s="48"/>
      <c r="E43" s="49">
        <f>Diff!E43/Percent!B43</f>
        <v>-0.002673659875365732</v>
      </c>
      <c r="F43" s="46"/>
      <c r="G43" s="95">
        <f>SUM(G28+G41)</f>
        <v>2618006.4599999995</v>
      </c>
      <c r="I43" s="49">
        <f>Diff!I43/Diff!C43</f>
        <v>-0.005043421690555152</v>
      </c>
      <c r="J43" s="95">
        <f>Diff!J43</f>
        <v>2608006.7300000004</v>
      </c>
      <c r="K43" s="46"/>
      <c r="L43" s="49">
        <f>Diff!L43/Diff!G43</f>
        <v>-0.0038195971449203575</v>
      </c>
      <c r="M43" s="95">
        <f>Diff!M43</f>
        <v>2605329.1599999997</v>
      </c>
      <c r="N43" s="46"/>
      <c r="O43" s="49">
        <f>Diff!O43/Diff!J43</f>
        <v>-0.001026672964145596</v>
      </c>
      <c r="S43" s="98" t="b">
        <f>M43='Final FTE By Prog'!M80</f>
        <v>0</v>
      </c>
    </row>
    <row r="44" spans="1:15" ht="13.5" customHeight="1">
      <c r="A44" s="20"/>
      <c r="B44" s="29"/>
      <c r="C44" s="29"/>
      <c r="D44" s="30"/>
      <c r="E44" s="43"/>
      <c r="F44" s="29"/>
      <c r="G44" s="33"/>
      <c r="I44" s="43"/>
      <c r="J44" s="29"/>
      <c r="K44" s="29"/>
      <c r="L44" s="29"/>
      <c r="M44" s="29"/>
      <c r="N44" s="29"/>
      <c r="O44" s="43"/>
    </row>
    <row r="45" spans="1:12" ht="13.5" customHeight="1">
      <c r="A45" s="16" t="s">
        <v>107</v>
      </c>
      <c r="B45" s="35"/>
      <c r="C45" s="30"/>
      <c r="D45" s="18"/>
      <c r="E45" s="30"/>
      <c r="F45" s="30"/>
      <c r="G45" s="30"/>
      <c r="H45" s="30"/>
      <c r="I45" s="30"/>
      <c r="J45" s="30"/>
      <c r="K45" s="30"/>
      <c r="L45" s="30"/>
    </row>
    <row r="46" spans="4:15" ht="13.5" customHeight="1">
      <c r="D46" s="30"/>
      <c r="E46" s="30"/>
      <c r="F46" s="30"/>
      <c r="G46" s="30"/>
      <c r="H46" s="30"/>
      <c r="I46" s="30"/>
      <c r="J46" s="30"/>
      <c r="K46" s="30"/>
      <c r="L46" s="30"/>
      <c r="M46" s="21"/>
      <c r="N46" s="24"/>
      <c r="O46" s="24"/>
    </row>
    <row r="47" spans="4:14" ht="13.5" customHeight="1">
      <c r="D47" s="30"/>
      <c r="E47" s="30"/>
      <c r="F47" s="30"/>
      <c r="G47" s="30"/>
      <c r="H47" s="30"/>
      <c r="I47" s="30"/>
      <c r="J47" s="30"/>
      <c r="K47" s="30"/>
      <c r="L47" s="30"/>
      <c r="M47" s="21"/>
      <c r="N47" s="21"/>
    </row>
    <row r="48" spans="1:8" ht="13.5" customHeight="1">
      <c r="A48" s="20"/>
      <c r="B48" s="36"/>
      <c r="C48" s="36"/>
      <c r="D48" s="36"/>
      <c r="E48" s="36"/>
      <c r="F48" s="36"/>
      <c r="G48" s="36"/>
      <c r="H48" s="36"/>
    </row>
    <row r="49" spans="1:8" ht="13.5" customHeight="1">
      <c r="A49" s="20"/>
      <c r="B49" s="36"/>
      <c r="C49" s="36"/>
      <c r="D49" s="36"/>
      <c r="E49" s="36"/>
      <c r="F49" s="36"/>
      <c r="G49" s="36"/>
      <c r="H49" s="36"/>
    </row>
    <row r="50" spans="1:8" ht="13.5" customHeight="1">
      <c r="A50" s="20"/>
      <c r="B50" s="36"/>
      <c r="C50" s="36"/>
      <c r="D50" s="36"/>
      <c r="E50" s="36"/>
      <c r="F50" s="36"/>
      <c r="G50" s="36"/>
      <c r="H50" s="36"/>
    </row>
    <row r="51" spans="1:8" ht="13.5" customHeight="1">
      <c r="A51" s="20"/>
      <c r="B51" s="36"/>
      <c r="C51" s="36"/>
      <c r="D51" s="36"/>
      <c r="E51" s="36"/>
      <c r="F51" s="36"/>
      <c r="G51" s="36"/>
      <c r="H51" s="36"/>
    </row>
    <row r="52" spans="1:8" ht="13.5" customHeight="1">
      <c r="A52" s="20"/>
      <c r="B52" s="36"/>
      <c r="C52" s="36"/>
      <c r="D52" s="36"/>
      <c r="E52" s="36"/>
      <c r="F52" s="36"/>
      <c r="G52" s="36"/>
      <c r="H52" s="36"/>
    </row>
    <row r="53" spans="1:8" ht="13.5" customHeight="1">
      <c r="A53" s="20"/>
      <c r="B53" s="36"/>
      <c r="C53" s="36"/>
      <c r="D53" s="36"/>
      <c r="E53" s="36"/>
      <c r="F53" s="36"/>
      <c r="G53" s="36"/>
      <c r="H53" s="36"/>
    </row>
    <row r="54" spans="1:8" ht="13.5" customHeight="1">
      <c r="A54" s="20"/>
      <c r="B54" s="36"/>
      <c r="C54" s="36"/>
      <c r="D54" s="36"/>
      <c r="E54" s="36"/>
      <c r="F54" s="36"/>
      <c r="G54" s="36"/>
      <c r="H54" s="36"/>
    </row>
    <row r="55" spans="1:8" ht="13.5" customHeight="1">
      <c r="A55" s="20"/>
      <c r="B55" s="36"/>
      <c r="C55" s="36"/>
      <c r="D55" s="36"/>
      <c r="E55" s="36"/>
      <c r="F55" s="36"/>
      <c r="G55" s="36"/>
      <c r="H55" s="36"/>
    </row>
    <row r="56" spans="1:8" ht="13.5" customHeight="1">
      <c r="A56" s="20"/>
      <c r="B56" s="36"/>
      <c r="C56" s="36"/>
      <c r="D56" s="36"/>
      <c r="E56" s="36"/>
      <c r="F56" s="36"/>
      <c r="G56" s="36"/>
      <c r="H56" s="36"/>
    </row>
    <row r="57" spans="1:8" ht="13.5" customHeight="1">
      <c r="A57" s="20"/>
      <c r="B57" s="36"/>
      <c r="C57" s="36"/>
      <c r="D57" s="36"/>
      <c r="E57" s="36"/>
      <c r="F57" s="36"/>
      <c r="G57" s="36"/>
      <c r="H57" s="36"/>
    </row>
    <row r="58" spans="1:8" ht="13.5" customHeight="1">
      <c r="A58" s="20"/>
      <c r="B58" s="36"/>
      <c r="C58" s="36"/>
      <c r="D58" s="36"/>
      <c r="E58" s="36"/>
      <c r="F58" s="36"/>
      <c r="G58" s="36"/>
      <c r="H58" s="36"/>
    </row>
    <row r="59" spans="1:8" ht="13.5" customHeight="1">
      <c r="A59" s="20"/>
      <c r="B59" s="36"/>
      <c r="C59" s="36"/>
      <c r="D59" s="36"/>
      <c r="E59" s="36"/>
      <c r="F59" s="36"/>
      <c r="G59" s="36"/>
      <c r="H59" s="36"/>
    </row>
    <row r="60" spans="1:8" ht="13.5" customHeight="1">
      <c r="A60" s="20"/>
      <c r="B60" s="36"/>
      <c r="C60" s="36"/>
      <c r="D60" s="36"/>
      <c r="E60" s="36"/>
      <c r="F60" s="36"/>
      <c r="G60" s="36"/>
      <c r="H60" s="36"/>
    </row>
    <row r="61" ht="13.5" customHeight="1">
      <c r="B61" s="29"/>
    </row>
    <row r="62" spans="1:8" ht="13.5" customHeight="1">
      <c r="A62" s="32"/>
      <c r="B62" s="37"/>
      <c r="C62" s="30"/>
      <c r="D62" s="30"/>
      <c r="E62" s="30"/>
      <c r="F62" s="30"/>
      <c r="G62" s="30"/>
      <c r="H62" s="36"/>
    </row>
    <row r="63" spans="1:8" ht="13.5" customHeight="1">
      <c r="A63" s="32"/>
      <c r="B63" s="37"/>
      <c r="C63" s="30"/>
      <c r="D63" s="30"/>
      <c r="E63" s="30"/>
      <c r="F63" s="30"/>
      <c r="G63" s="30"/>
      <c r="H63" s="36"/>
    </row>
    <row r="64" spans="1:8" ht="13.5" customHeight="1">
      <c r="A64" s="32"/>
      <c r="B64" s="37"/>
      <c r="C64" s="30"/>
      <c r="D64" s="30"/>
      <c r="E64" s="30"/>
      <c r="F64" s="30"/>
      <c r="G64" s="30"/>
      <c r="H64" s="36"/>
    </row>
    <row r="65" spans="1:8" ht="13.5" customHeight="1">
      <c r="A65" s="32"/>
      <c r="B65" s="37"/>
      <c r="C65" s="30"/>
      <c r="D65" s="30"/>
      <c r="E65" s="30"/>
      <c r="F65" s="30"/>
      <c r="G65" s="30"/>
      <c r="H65" s="36"/>
    </row>
    <row r="66" spans="1:8" ht="13.5" customHeight="1">
      <c r="A66" s="32"/>
      <c r="B66" s="37"/>
      <c r="C66" s="30"/>
      <c r="D66" s="30"/>
      <c r="E66" s="30"/>
      <c r="F66" s="30"/>
      <c r="G66" s="30"/>
      <c r="H66" s="36"/>
    </row>
    <row r="67" spans="1:7" ht="13.5" customHeight="1">
      <c r="A67" s="20"/>
      <c r="B67" s="37"/>
      <c r="C67" s="30"/>
      <c r="D67" s="30"/>
      <c r="E67" s="30"/>
      <c r="F67" s="30"/>
      <c r="G67" s="30"/>
    </row>
    <row r="68" spans="1:2" ht="13.5" customHeight="1">
      <c r="A68" s="20"/>
      <c r="B68" s="37"/>
    </row>
    <row r="69" spans="2:7" ht="13.5" customHeight="1">
      <c r="B69" s="29"/>
      <c r="C69" s="30"/>
      <c r="D69" s="30"/>
      <c r="E69" s="30"/>
      <c r="F69" s="30"/>
      <c r="G69" s="30"/>
    </row>
    <row r="70" spans="1:8" ht="13.5" customHeight="1">
      <c r="A70" s="21"/>
      <c r="B70" s="21"/>
      <c r="C70" s="21"/>
      <c r="D70" s="21"/>
      <c r="E70" s="21"/>
      <c r="F70" s="21"/>
      <c r="G70" s="21"/>
      <c r="H70" s="21"/>
    </row>
    <row r="71" spans="1:8" ht="13.5" customHeight="1">
      <c r="A71" s="21"/>
      <c r="B71" s="21"/>
      <c r="C71" s="21"/>
      <c r="D71" s="21"/>
      <c r="E71" s="21"/>
      <c r="F71" s="21"/>
      <c r="G71" s="21"/>
      <c r="H71" s="21"/>
    </row>
    <row r="72" spans="1:8" ht="13.5" customHeight="1">
      <c r="A72" s="21"/>
      <c r="B72" s="21"/>
      <c r="C72" s="21"/>
      <c r="D72" s="21"/>
      <c r="E72" s="21"/>
      <c r="F72" s="21"/>
      <c r="G72" s="21"/>
      <c r="H72" s="21"/>
    </row>
    <row r="73" spans="1:8" ht="13.5" customHeight="1">
      <c r="A73" s="21"/>
      <c r="B73" s="21"/>
      <c r="C73" s="21"/>
      <c r="D73" s="21"/>
      <c r="E73" s="21"/>
      <c r="F73" s="21"/>
      <c r="G73" s="21"/>
      <c r="H73" s="21"/>
    </row>
    <row r="74" spans="1:8" ht="13.5" customHeight="1">
      <c r="A74" s="20"/>
      <c r="B74" s="21"/>
      <c r="C74" s="21"/>
      <c r="D74" s="21"/>
      <c r="E74" s="21"/>
      <c r="F74" s="21"/>
      <c r="G74" s="21"/>
      <c r="H74" s="21"/>
    </row>
    <row r="75" ht="13.5" customHeight="1"/>
    <row r="76" spans="2:8" ht="13.5" customHeight="1">
      <c r="B76" s="24"/>
      <c r="C76" s="24"/>
      <c r="D76" s="24"/>
      <c r="E76" s="24"/>
      <c r="F76" s="24"/>
      <c r="G76" s="24"/>
      <c r="H76" s="24"/>
    </row>
    <row r="77" spans="2:8" ht="13.5" customHeight="1">
      <c r="B77" s="24"/>
      <c r="C77" s="24"/>
      <c r="D77" s="24"/>
      <c r="E77" s="24"/>
      <c r="F77" s="24"/>
      <c r="G77" s="24"/>
      <c r="H77" s="24"/>
    </row>
    <row r="78" spans="2:8" ht="13.5" customHeight="1">
      <c r="B78" s="24"/>
      <c r="C78" s="24"/>
      <c r="D78" s="24"/>
      <c r="E78" s="24"/>
      <c r="F78" s="24"/>
      <c r="G78" s="24"/>
      <c r="H78" s="24"/>
    </row>
    <row r="79" spans="2:8" ht="13.5" customHeight="1">
      <c r="B79" s="25"/>
      <c r="C79" s="24"/>
      <c r="D79" s="24"/>
      <c r="E79" s="24"/>
      <c r="F79" s="24"/>
      <c r="G79" s="24"/>
      <c r="H79" s="24"/>
    </row>
    <row r="80" spans="1:8" ht="13.5" customHeight="1">
      <c r="A80" s="20"/>
      <c r="B80" s="24"/>
      <c r="C80" s="24"/>
      <c r="D80" s="24"/>
      <c r="E80" s="24"/>
      <c r="F80" s="24"/>
      <c r="G80" s="24"/>
      <c r="H80" s="24"/>
    </row>
    <row r="81" ht="13.5" customHeight="1">
      <c r="B81" s="29"/>
    </row>
    <row r="82" spans="1:2" ht="13.5" customHeight="1">
      <c r="A82" s="20"/>
      <c r="B82" s="38"/>
    </row>
    <row r="83" spans="1:7" ht="13.5" customHeight="1">
      <c r="A83" s="20"/>
      <c r="B83" s="37"/>
      <c r="C83" s="36"/>
      <c r="D83" s="36"/>
      <c r="E83" s="36"/>
      <c r="F83" s="36"/>
      <c r="G83" s="36"/>
    </row>
    <row r="84" spans="1:7" ht="13.5" customHeight="1">
      <c r="A84" s="20"/>
      <c r="B84" s="37"/>
      <c r="C84" s="36"/>
      <c r="D84" s="36"/>
      <c r="E84" s="36"/>
      <c r="F84" s="36"/>
      <c r="G84" s="36"/>
    </row>
    <row r="85" spans="1:7" ht="13.5" customHeight="1">
      <c r="A85" s="20"/>
      <c r="B85" s="29"/>
      <c r="C85" s="30"/>
      <c r="D85" s="30"/>
      <c r="E85" s="30"/>
      <c r="F85" s="30"/>
      <c r="G85" s="30"/>
    </row>
    <row r="86" spans="1:7" ht="13.5" customHeight="1">
      <c r="A86" s="20"/>
      <c r="B86" s="37"/>
      <c r="C86" s="30"/>
      <c r="D86" s="30"/>
      <c r="E86" s="30"/>
      <c r="F86" s="30"/>
      <c r="G86" s="30"/>
    </row>
    <row r="87" spans="1:7" ht="13.5" customHeight="1">
      <c r="A87" s="20"/>
      <c r="B87" s="29"/>
      <c r="C87" s="29"/>
      <c r="D87" s="29"/>
      <c r="E87" s="29"/>
      <c r="F87" s="29"/>
      <c r="G87" s="29"/>
    </row>
    <row r="88" spans="1:7" ht="13.5" customHeight="1">
      <c r="A88" s="20"/>
      <c r="B88" s="29"/>
      <c r="C88" s="29"/>
      <c r="D88" s="29"/>
      <c r="E88" s="29"/>
      <c r="F88" s="29"/>
      <c r="G88" s="29"/>
    </row>
    <row r="89" spans="1:7" ht="13.5" customHeight="1">
      <c r="A89" s="20"/>
      <c r="B89" s="37"/>
      <c r="C89" s="36"/>
      <c r="D89" s="36"/>
      <c r="E89" s="36"/>
      <c r="F89" s="36"/>
      <c r="G89" s="36"/>
    </row>
    <row r="90" spans="1:7" ht="13.5" customHeight="1">
      <c r="A90" s="20"/>
      <c r="B90" s="37"/>
      <c r="C90" s="36"/>
      <c r="D90" s="36"/>
      <c r="E90" s="36"/>
      <c r="F90" s="36"/>
      <c r="G90" s="36"/>
    </row>
    <row r="91" spans="1:7" ht="13.5" customHeight="1">
      <c r="A91" s="20"/>
      <c r="B91" s="37"/>
      <c r="C91" s="36"/>
      <c r="D91" s="36"/>
      <c r="E91" s="36"/>
      <c r="F91" s="36"/>
      <c r="G91" s="36"/>
    </row>
    <row r="92" spans="1:7" ht="13.5" customHeight="1">
      <c r="A92" s="20"/>
      <c r="B92" s="29"/>
      <c r="C92" s="30"/>
      <c r="D92" s="30"/>
      <c r="E92" s="30"/>
      <c r="F92" s="30"/>
      <c r="G92" s="30"/>
    </row>
    <row r="93" spans="1:7" ht="13.5" customHeight="1">
      <c r="A93" s="20"/>
      <c r="B93" s="37"/>
      <c r="C93" s="29"/>
      <c r="D93" s="29"/>
      <c r="E93" s="29"/>
      <c r="F93" s="29"/>
      <c r="G93" s="29"/>
    </row>
    <row r="94" ht="13.5" customHeight="1">
      <c r="B94" s="29"/>
    </row>
    <row r="95" spans="1:2" ht="13.5" customHeight="1">
      <c r="A95" s="20"/>
      <c r="B95" s="29"/>
    </row>
    <row r="96" spans="1:7" ht="13.5" customHeight="1">
      <c r="A96" s="20"/>
      <c r="B96" s="37"/>
      <c r="C96" s="36"/>
      <c r="D96" s="36"/>
      <c r="E96" s="36"/>
      <c r="F96" s="36"/>
      <c r="G96" s="36"/>
    </row>
    <row r="97" spans="1:7" ht="13.5" customHeight="1">
      <c r="A97" s="20"/>
      <c r="B97" s="37"/>
      <c r="C97" s="36"/>
      <c r="D97" s="36"/>
      <c r="E97" s="36"/>
      <c r="F97" s="36"/>
      <c r="G97" s="36"/>
    </row>
    <row r="98" spans="1:7" ht="13.5" customHeight="1">
      <c r="A98" s="20"/>
      <c r="B98" s="37"/>
      <c r="C98" s="36"/>
      <c r="D98" s="36"/>
      <c r="E98" s="36"/>
      <c r="F98" s="36"/>
      <c r="G98" s="36"/>
    </row>
    <row r="99" spans="1:7" ht="13.5" customHeight="1">
      <c r="A99" s="20"/>
      <c r="B99" s="37"/>
      <c r="C99" s="36"/>
      <c r="D99" s="36"/>
      <c r="E99" s="36"/>
      <c r="F99" s="36"/>
      <c r="G99" s="36"/>
    </row>
    <row r="100" spans="1:7" ht="13.5" customHeight="1">
      <c r="A100" s="20"/>
      <c r="B100" s="37"/>
      <c r="C100" s="36"/>
      <c r="D100" s="36"/>
      <c r="E100" s="36"/>
      <c r="F100" s="36"/>
      <c r="G100" s="36"/>
    </row>
    <row r="101" spans="1:7" ht="13.5" customHeight="1">
      <c r="A101" s="20"/>
      <c r="B101" s="37"/>
      <c r="C101" s="36"/>
      <c r="D101" s="36"/>
      <c r="E101" s="36"/>
      <c r="F101" s="36"/>
      <c r="G101" s="36"/>
    </row>
    <row r="102" spans="1:7" ht="13.5" customHeight="1">
      <c r="A102" s="20"/>
      <c r="B102" s="37"/>
      <c r="C102" s="36"/>
      <c r="D102" s="36"/>
      <c r="E102" s="36"/>
      <c r="F102" s="36"/>
      <c r="G102" s="36"/>
    </row>
    <row r="103" spans="1:7" ht="13.5" customHeight="1">
      <c r="A103" s="20"/>
      <c r="B103" s="37"/>
      <c r="C103" s="36"/>
      <c r="D103" s="36"/>
      <c r="E103" s="36"/>
      <c r="F103" s="36"/>
      <c r="G103" s="36"/>
    </row>
    <row r="104" spans="1:7" ht="13.5" customHeight="1">
      <c r="A104" s="20"/>
      <c r="B104" s="37"/>
      <c r="C104" s="36"/>
      <c r="D104" s="36"/>
      <c r="E104" s="36"/>
      <c r="F104" s="36"/>
      <c r="G104" s="36"/>
    </row>
    <row r="105" spans="1:7" ht="13.5" customHeight="1">
      <c r="A105" s="20"/>
      <c r="B105" s="29"/>
      <c r="C105" s="36"/>
      <c r="D105" s="36"/>
      <c r="E105" s="36"/>
      <c r="F105" s="36"/>
      <c r="G105" s="36"/>
    </row>
    <row r="106" spans="1:7" ht="13.5" customHeight="1">
      <c r="A106" s="20"/>
      <c r="B106" s="37"/>
      <c r="C106" s="30"/>
      <c r="D106" s="30"/>
      <c r="E106" s="30"/>
      <c r="F106" s="30"/>
      <c r="G106" s="30"/>
    </row>
    <row r="107" ht="13.5" customHeight="1">
      <c r="B107" s="29"/>
    </row>
    <row r="108" ht="13.5" customHeight="1">
      <c r="B108" s="37"/>
    </row>
    <row r="109" ht="13.5" customHeight="1"/>
    <row r="110" ht="13.5" customHeight="1">
      <c r="A110" s="20"/>
    </row>
    <row r="111" ht="13.5" customHeight="1"/>
    <row r="112" ht="13.5" customHeight="1"/>
    <row r="113" ht="13.5" customHeight="1"/>
    <row r="114" ht="13.5" customHeight="1"/>
    <row r="115" spans="1:8" ht="13.5" customHeight="1">
      <c r="A115" s="21"/>
      <c r="B115" s="21"/>
      <c r="C115" s="21"/>
      <c r="D115" s="21"/>
      <c r="E115" s="21"/>
      <c r="F115" s="21"/>
      <c r="G115" s="21"/>
      <c r="H115" s="21"/>
    </row>
    <row r="116" spans="1:8" ht="13.5" customHeight="1">
      <c r="A116" s="21"/>
      <c r="B116" s="21"/>
      <c r="C116" s="21"/>
      <c r="D116" s="21"/>
      <c r="E116" s="21"/>
      <c r="F116" s="21"/>
      <c r="G116" s="21"/>
      <c r="H116" s="21"/>
    </row>
    <row r="117" spans="1:8" ht="13.5" customHeight="1">
      <c r="A117" s="21"/>
      <c r="B117" s="21"/>
      <c r="C117" s="21"/>
      <c r="D117" s="21"/>
      <c r="E117" s="21"/>
      <c r="F117" s="21"/>
      <c r="G117" s="21"/>
      <c r="H117" s="21"/>
    </row>
    <row r="118" spans="1:8" ht="13.5" customHeight="1">
      <c r="A118" s="21"/>
      <c r="B118" s="21"/>
      <c r="C118" s="21"/>
      <c r="D118" s="21"/>
      <c r="E118" s="21"/>
      <c r="F118" s="21"/>
      <c r="G118" s="21"/>
      <c r="H118" s="21"/>
    </row>
    <row r="119" spans="1:8" ht="13.5" customHeight="1">
      <c r="A119" s="20"/>
      <c r="B119" s="21"/>
      <c r="C119" s="21"/>
      <c r="D119" s="21"/>
      <c r="E119" s="21"/>
      <c r="F119" s="21"/>
      <c r="G119" s="21"/>
      <c r="H119" s="21"/>
    </row>
    <row r="120" spans="1:8" ht="13.5" customHeight="1">
      <c r="A120" s="20"/>
      <c r="B120" s="21"/>
      <c r="C120" s="21"/>
      <c r="D120" s="21"/>
      <c r="E120" s="21"/>
      <c r="F120" s="21"/>
      <c r="G120" s="21"/>
      <c r="H120" s="21"/>
    </row>
    <row r="121" spans="1:8" ht="13.5" customHeight="1">
      <c r="A121" s="21"/>
      <c r="B121" s="21"/>
      <c r="C121" s="21"/>
      <c r="D121" s="21"/>
      <c r="E121" s="21"/>
      <c r="F121" s="21"/>
      <c r="G121" s="21"/>
      <c r="H121" s="21"/>
    </row>
    <row r="122" spans="1:8" ht="13.5" customHeight="1">
      <c r="A122" s="21"/>
      <c r="B122" s="21"/>
      <c r="C122" s="21"/>
      <c r="D122" s="21"/>
      <c r="E122" s="21"/>
      <c r="F122" s="21"/>
      <c r="G122" s="21"/>
      <c r="H122" s="21"/>
    </row>
    <row r="123" spans="1:12" ht="13.5" customHeight="1">
      <c r="A123" s="20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3.5" customHeight="1">
      <c r="A124" s="20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2:12" ht="13.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3.5" customHeight="1">
      <c r="A126" s="20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3.5" customHeight="1">
      <c r="A127" s="20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3.5" customHeight="1">
      <c r="A128" s="20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3.5" customHeight="1">
      <c r="A129" s="20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 customHeight="1">
      <c r="A130" s="20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3.5" customHeight="1">
      <c r="A131" s="20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3.5" customHeight="1">
      <c r="A132" s="20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3.5" customHeight="1">
      <c r="A133" s="20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3.5" customHeight="1">
      <c r="A134" s="20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2:12" ht="13.5" customHeight="1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3.5" customHeight="1">
      <c r="A136" s="20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2:12" ht="13.5" customHeight="1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3.5" customHeight="1">
      <c r="A138" s="20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3.5" customHeight="1">
      <c r="A139" s="20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3.5" customHeight="1">
      <c r="A140" s="20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2:12" ht="13.5" customHeight="1"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3.5" customHeight="1">
      <c r="A142" s="20"/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2:12" ht="13.5" customHeight="1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3.5" customHeight="1">
      <c r="A144" s="20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2:12" ht="13.5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2:12" ht="13.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2:12" ht="13.5" customHeight="1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2:12" ht="13.5" customHeight="1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2:12" ht="13.5" customHeight="1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2:12" ht="13.5" customHeight="1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2:12" ht="13.5" customHeight="1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 ht="13.5" customHeight="1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2:12" ht="13.5" customHeight="1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2:12" ht="13.5" customHeight="1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2:12" ht="14.2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2:12" ht="14.2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2:12" ht="14.2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2:12" ht="14.2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2:12" ht="14.2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2:12" ht="14.2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2:12" ht="14.2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2:12" ht="14.2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2:12" ht="14.2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2:12" ht="14.2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2:12" ht="14.2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2:12" ht="14.2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2:12" ht="14.2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2:12" ht="14.2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2:12" ht="14.2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2:12" ht="14.2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2:12" ht="14.2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2:12" ht="14.2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2:12" ht="14.2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2:12" ht="14.2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2:12" ht="14.2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2:12" ht="14.2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2:12" ht="14.2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2:12" ht="14.2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2:12" ht="14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2:12" ht="14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2:12" ht="14.2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2:12" ht="14.2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2:12" ht="14.2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2:12" ht="14.2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2:12" ht="14.2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2:12" ht="14.2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2:12" ht="14.2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2:12" ht="14.2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2:12" ht="14.2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2:12" ht="14.2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2:12" ht="14.2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2:12" ht="14.2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2:12" ht="14.2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2:12" ht="14.2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2:12" ht="14.2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2:12" ht="14.25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2:12" ht="14.25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2:12" ht="14.2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2:12" ht="14.25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2:12" ht="14.25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2:12" ht="14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2:12" ht="14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2:12" ht="14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2:12" ht="14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2:12" ht="14.25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2:12" ht="14.25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2:12" ht="14.25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2:12" ht="14.25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2:12" ht="14.25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2:12" ht="14.25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2:12" ht="14.25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2:12" ht="14.25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2:12" ht="14.2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2:12" ht="14.2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2:12" ht="14.2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2:12" ht="14.2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2:12" ht="14.2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2:12" ht="14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2:12" ht="14.2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2:12" ht="14.2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2:12" ht="14.2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2:12" ht="14.2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2:12" ht="14.2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2:12" ht="14.2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2:12" ht="14.2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</sheetData>
  <sheetProtection/>
  <mergeCells count="5">
    <mergeCell ref="A7:O7"/>
    <mergeCell ref="A6:O6"/>
    <mergeCell ref="A3:O3"/>
    <mergeCell ref="A4:O4"/>
    <mergeCell ref="A5:O5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78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2.5546875" style="76" bestFit="1" customWidth="1"/>
    <col min="2" max="2" width="8.88671875" style="76" bestFit="1" customWidth="1"/>
    <col min="3" max="9" width="8.77734375" style="76" bestFit="1" customWidth="1"/>
    <col min="10" max="10" width="7.99609375" style="76" bestFit="1" customWidth="1"/>
    <col min="11" max="11" width="7.21484375" style="76" bestFit="1" customWidth="1"/>
    <col min="12" max="12" width="7.99609375" style="76" bestFit="1" customWidth="1"/>
    <col min="13" max="13" width="9.99609375" style="76" bestFit="1" customWidth="1"/>
    <col min="14" max="16384" width="7.10546875" style="76" customWidth="1"/>
  </cols>
  <sheetData>
    <row r="1" spans="1:13" ht="12.75">
      <c r="A1" s="74" t="s">
        <v>318</v>
      </c>
      <c r="B1" s="74" t="s">
        <v>1</v>
      </c>
      <c r="C1" s="74" t="s">
        <v>220</v>
      </c>
      <c r="D1" s="74" t="s">
        <v>221</v>
      </c>
      <c r="E1" s="74" t="s">
        <v>222</v>
      </c>
      <c r="F1" s="74" t="s">
        <v>223</v>
      </c>
      <c r="G1" s="74" t="s">
        <v>224</v>
      </c>
      <c r="H1" s="74" t="s">
        <v>225</v>
      </c>
      <c r="I1" s="74" t="s">
        <v>226</v>
      </c>
      <c r="J1" s="74" t="s">
        <v>227</v>
      </c>
      <c r="K1" s="74" t="s">
        <v>228</v>
      </c>
      <c r="L1" s="74" t="s">
        <v>229</v>
      </c>
      <c r="M1" s="75" t="s">
        <v>230</v>
      </c>
    </row>
    <row r="2" spans="1:13" ht="12.75">
      <c r="A2" s="76">
        <v>1</v>
      </c>
      <c r="B2" s="76" t="s">
        <v>13</v>
      </c>
      <c r="C2" s="77">
        <v>6116.06</v>
      </c>
      <c r="D2" s="77">
        <v>6048.61</v>
      </c>
      <c r="E2" s="77">
        <v>6448.51</v>
      </c>
      <c r="F2" s="77">
        <v>2293.67</v>
      </c>
      <c r="G2" s="77">
        <v>4205.08</v>
      </c>
      <c r="H2" s="77">
        <v>1982.55</v>
      </c>
      <c r="I2" s="77">
        <v>318.22</v>
      </c>
      <c r="J2" s="77">
        <v>144.47</v>
      </c>
      <c r="K2" s="77">
        <v>44.65</v>
      </c>
      <c r="L2" s="77">
        <v>636.44</v>
      </c>
      <c r="M2" s="78">
        <f aca="true" t="shared" si="0" ref="M2:M33">SUM(C2:L2)</f>
        <v>28238.260000000002</v>
      </c>
    </row>
    <row r="3" spans="1:13" ht="12.75">
      <c r="A3" s="76">
        <v>2</v>
      </c>
      <c r="B3" s="76" t="s">
        <v>14</v>
      </c>
      <c r="C3" s="77">
        <v>1439.8</v>
      </c>
      <c r="D3" s="77">
        <v>1646.89</v>
      </c>
      <c r="E3" s="77">
        <v>958.96</v>
      </c>
      <c r="F3" s="77">
        <v>177.42</v>
      </c>
      <c r="G3" s="77">
        <v>171.73</v>
      </c>
      <c r="H3" s="77">
        <v>86.9</v>
      </c>
      <c r="I3" s="77">
        <v>0</v>
      </c>
      <c r="J3" s="77">
        <v>3.5</v>
      </c>
      <c r="K3" s="77">
        <v>0.72</v>
      </c>
      <c r="L3" s="77">
        <v>232.92</v>
      </c>
      <c r="M3" s="78">
        <f t="shared" si="0"/>
        <v>4718.839999999999</v>
      </c>
    </row>
    <row r="4" spans="1:13" ht="12.75">
      <c r="A4" s="76">
        <v>3</v>
      </c>
      <c r="B4" s="76" t="s">
        <v>15</v>
      </c>
      <c r="C4" s="77">
        <v>6543.09</v>
      </c>
      <c r="D4" s="77">
        <v>7911.21</v>
      </c>
      <c r="E4" s="77">
        <v>5978.04</v>
      </c>
      <c r="F4" s="77">
        <v>1699.23</v>
      </c>
      <c r="G4" s="77">
        <v>2085.62</v>
      </c>
      <c r="H4" s="77">
        <v>1229.94</v>
      </c>
      <c r="I4" s="77">
        <v>270.97</v>
      </c>
      <c r="J4" s="77">
        <v>359.82</v>
      </c>
      <c r="K4" s="77">
        <v>107.79</v>
      </c>
      <c r="L4" s="77">
        <v>761.52</v>
      </c>
      <c r="M4" s="78">
        <f t="shared" si="0"/>
        <v>26947.23</v>
      </c>
    </row>
    <row r="5" spans="1:13" ht="12.75">
      <c r="A5" s="76">
        <v>4</v>
      </c>
      <c r="B5" s="76" t="s">
        <v>16</v>
      </c>
      <c r="C5" s="77">
        <v>874.97</v>
      </c>
      <c r="D5" s="77">
        <v>1002.43</v>
      </c>
      <c r="E5" s="77">
        <v>597.02</v>
      </c>
      <c r="F5" s="77">
        <v>298.93</v>
      </c>
      <c r="G5" s="77">
        <v>362.71</v>
      </c>
      <c r="H5" s="77">
        <v>293.01</v>
      </c>
      <c r="I5" s="77">
        <v>3.76</v>
      </c>
      <c r="J5" s="77">
        <v>7</v>
      </c>
      <c r="K5" s="77">
        <v>5.98</v>
      </c>
      <c r="L5" s="77">
        <v>130.11</v>
      </c>
      <c r="M5" s="78">
        <f t="shared" si="0"/>
        <v>3575.92</v>
      </c>
    </row>
    <row r="6" spans="1:13" ht="12.75">
      <c r="A6" s="76">
        <v>5</v>
      </c>
      <c r="B6" s="76" t="s">
        <v>17</v>
      </c>
      <c r="C6" s="77">
        <v>16957.17</v>
      </c>
      <c r="D6" s="77">
        <v>20723.46</v>
      </c>
      <c r="E6" s="77">
        <v>15959.08</v>
      </c>
      <c r="F6" s="77">
        <v>4761.61</v>
      </c>
      <c r="G6" s="77">
        <v>7162.75</v>
      </c>
      <c r="H6" s="77">
        <v>4553.99</v>
      </c>
      <c r="I6" s="77">
        <v>907.75</v>
      </c>
      <c r="J6" s="77">
        <v>833.12</v>
      </c>
      <c r="K6" s="77">
        <v>253.07</v>
      </c>
      <c r="L6" s="77">
        <v>1928.69</v>
      </c>
      <c r="M6" s="78">
        <f t="shared" si="0"/>
        <v>74040.69000000002</v>
      </c>
    </row>
    <row r="7" spans="1:13" ht="12.75">
      <c r="A7" s="76">
        <v>6</v>
      </c>
      <c r="B7" s="76" t="s">
        <v>18</v>
      </c>
      <c r="C7" s="77">
        <v>61947.15</v>
      </c>
      <c r="D7" s="77">
        <v>78779.59</v>
      </c>
      <c r="E7" s="77">
        <v>56909.95</v>
      </c>
      <c r="F7" s="77">
        <v>11875.12</v>
      </c>
      <c r="G7" s="77">
        <v>17649.35</v>
      </c>
      <c r="H7" s="77">
        <v>10046.59</v>
      </c>
      <c r="I7" s="77">
        <v>19850.53</v>
      </c>
      <c r="J7" s="77">
        <v>1689.15</v>
      </c>
      <c r="K7" s="77">
        <v>1063.83</v>
      </c>
      <c r="L7" s="77">
        <v>7340.69</v>
      </c>
      <c r="M7" s="78">
        <f t="shared" si="0"/>
        <v>267151.94999999995</v>
      </c>
    </row>
    <row r="8" spans="1:13" ht="12.75">
      <c r="A8" s="76">
        <v>7</v>
      </c>
      <c r="B8" s="76" t="s">
        <v>19</v>
      </c>
      <c r="C8" s="77">
        <v>550</v>
      </c>
      <c r="D8" s="77">
        <v>616</v>
      </c>
      <c r="E8" s="77">
        <v>420.2</v>
      </c>
      <c r="F8" s="77">
        <v>221.52</v>
      </c>
      <c r="G8" s="77">
        <v>207.51</v>
      </c>
      <c r="H8" s="77">
        <v>107.19</v>
      </c>
      <c r="I8" s="77">
        <v>2.83</v>
      </c>
      <c r="J8" s="77">
        <v>33.2</v>
      </c>
      <c r="K8" s="77">
        <v>3.48</v>
      </c>
      <c r="L8" s="77">
        <v>73.39</v>
      </c>
      <c r="M8" s="78">
        <f t="shared" si="0"/>
        <v>2235.3199999999997</v>
      </c>
    </row>
    <row r="9" spans="1:13" ht="12.75">
      <c r="A9" s="76">
        <v>8</v>
      </c>
      <c r="B9" s="76" t="s">
        <v>20</v>
      </c>
      <c r="C9" s="77">
        <v>3717.96</v>
      </c>
      <c r="D9" s="77">
        <v>5035.47</v>
      </c>
      <c r="E9" s="77">
        <v>4387.93</v>
      </c>
      <c r="F9" s="77">
        <v>893.41</v>
      </c>
      <c r="G9" s="77">
        <v>1516.28</v>
      </c>
      <c r="H9" s="77">
        <v>1039.22</v>
      </c>
      <c r="I9" s="77">
        <v>137.55</v>
      </c>
      <c r="J9" s="77">
        <v>114.85</v>
      </c>
      <c r="K9" s="77">
        <v>37.73</v>
      </c>
      <c r="L9" s="77">
        <v>564.12</v>
      </c>
      <c r="M9" s="78">
        <f t="shared" si="0"/>
        <v>17444.519999999997</v>
      </c>
    </row>
    <row r="10" spans="1:13" ht="12.75">
      <c r="A10" s="76">
        <v>9</v>
      </c>
      <c r="B10" s="76" t="s">
        <v>21</v>
      </c>
      <c r="C10" s="77">
        <v>3547.43</v>
      </c>
      <c r="D10" s="77">
        <v>4608.31</v>
      </c>
      <c r="E10" s="77">
        <v>3145.04</v>
      </c>
      <c r="F10" s="77">
        <v>973.33</v>
      </c>
      <c r="G10" s="77">
        <v>1378.65</v>
      </c>
      <c r="H10" s="77">
        <v>846.77</v>
      </c>
      <c r="I10" s="77">
        <v>65.26</v>
      </c>
      <c r="J10" s="77">
        <v>138.95</v>
      </c>
      <c r="K10" s="77">
        <v>33.93</v>
      </c>
      <c r="L10" s="77">
        <v>773.92</v>
      </c>
      <c r="M10" s="78">
        <f t="shared" si="0"/>
        <v>15511.59</v>
      </c>
    </row>
    <row r="11" spans="1:13" ht="12.75">
      <c r="A11" s="76">
        <v>10</v>
      </c>
      <c r="B11" s="76" t="s">
        <v>22</v>
      </c>
      <c r="C11" s="77">
        <v>7903.1</v>
      </c>
      <c r="D11" s="77">
        <v>10088</v>
      </c>
      <c r="E11" s="77">
        <v>7805.49</v>
      </c>
      <c r="F11" s="77">
        <v>2402.9</v>
      </c>
      <c r="G11" s="77">
        <v>3030.85</v>
      </c>
      <c r="H11" s="77">
        <v>1576.32</v>
      </c>
      <c r="I11" s="77">
        <v>198.32</v>
      </c>
      <c r="J11" s="77">
        <v>216.57</v>
      </c>
      <c r="K11" s="77">
        <v>92.34</v>
      </c>
      <c r="L11" s="77">
        <v>883.7</v>
      </c>
      <c r="M11" s="78">
        <f t="shared" si="0"/>
        <v>34197.58999999999</v>
      </c>
    </row>
    <row r="12" spans="1:13" ht="12.75">
      <c r="A12" s="76">
        <v>11</v>
      </c>
      <c r="B12" s="76" t="s">
        <v>23</v>
      </c>
      <c r="C12" s="77">
        <v>8872.81</v>
      </c>
      <c r="D12" s="77">
        <v>10846.17</v>
      </c>
      <c r="E12" s="77">
        <v>8291.63</v>
      </c>
      <c r="F12" s="77">
        <v>2028.53</v>
      </c>
      <c r="G12" s="77">
        <v>3367.39</v>
      </c>
      <c r="H12" s="77">
        <v>2387.81</v>
      </c>
      <c r="I12" s="77">
        <v>5531.73</v>
      </c>
      <c r="J12" s="77">
        <v>309.54</v>
      </c>
      <c r="K12" s="77">
        <v>152.04</v>
      </c>
      <c r="L12" s="77">
        <v>986.85</v>
      </c>
      <c r="M12" s="78">
        <f t="shared" si="0"/>
        <v>42774.49999999999</v>
      </c>
    </row>
    <row r="13" spans="1:13" ht="12.75">
      <c r="A13" s="76">
        <v>12</v>
      </c>
      <c r="B13" s="76" t="s">
        <v>24</v>
      </c>
      <c r="C13" s="77">
        <v>2620</v>
      </c>
      <c r="D13" s="77">
        <v>3178.08</v>
      </c>
      <c r="E13" s="77">
        <v>1904.01</v>
      </c>
      <c r="F13" s="77">
        <v>744.37</v>
      </c>
      <c r="G13" s="77">
        <v>801.94</v>
      </c>
      <c r="H13" s="77">
        <v>437.18</v>
      </c>
      <c r="I13" s="77">
        <v>51.63</v>
      </c>
      <c r="J13" s="77">
        <v>40</v>
      </c>
      <c r="K13" s="77">
        <v>16.7</v>
      </c>
      <c r="L13" s="77">
        <v>339.55</v>
      </c>
      <c r="M13" s="78">
        <f t="shared" si="0"/>
        <v>10133.460000000001</v>
      </c>
    </row>
    <row r="14" spans="1:13" ht="12.75">
      <c r="A14" s="76">
        <v>13</v>
      </c>
      <c r="B14" s="76" t="s">
        <v>82</v>
      </c>
      <c r="C14" s="77">
        <v>80837.66</v>
      </c>
      <c r="D14" s="77">
        <v>94556.88</v>
      </c>
      <c r="E14" s="77">
        <v>73936.16</v>
      </c>
      <c r="F14" s="77">
        <v>17055.67</v>
      </c>
      <c r="G14" s="77">
        <v>31987.51</v>
      </c>
      <c r="H14" s="77">
        <v>19074.21</v>
      </c>
      <c r="I14" s="77">
        <v>29023.37</v>
      </c>
      <c r="J14" s="77">
        <v>1989.68</v>
      </c>
      <c r="K14" s="77">
        <v>353.17</v>
      </c>
      <c r="L14" s="77">
        <v>9326.66</v>
      </c>
      <c r="M14" s="78">
        <f t="shared" si="0"/>
        <v>358140.97</v>
      </c>
    </row>
    <row r="15" spans="1:13" ht="12.75">
      <c r="A15" s="76">
        <v>14</v>
      </c>
      <c r="B15" s="76" t="s">
        <v>83</v>
      </c>
      <c r="C15" s="77">
        <v>1200.8</v>
      </c>
      <c r="D15" s="77">
        <v>1416.57</v>
      </c>
      <c r="E15" s="77">
        <v>897.95</v>
      </c>
      <c r="F15" s="77">
        <v>289.49</v>
      </c>
      <c r="G15" s="77">
        <v>321.03</v>
      </c>
      <c r="H15" s="77">
        <v>395.46</v>
      </c>
      <c r="I15" s="77">
        <v>254.48</v>
      </c>
      <c r="J15" s="77">
        <v>7.5</v>
      </c>
      <c r="K15" s="77">
        <v>2.37</v>
      </c>
      <c r="L15" s="77">
        <v>213.85</v>
      </c>
      <c r="M15" s="78">
        <f t="shared" si="0"/>
        <v>4999.499999999999</v>
      </c>
    </row>
    <row r="16" spans="1:13" ht="12.75">
      <c r="A16" s="76">
        <v>15</v>
      </c>
      <c r="B16" s="76" t="s">
        <v>26</v>
      </c>
      <c r="C16" s="77">
        <v>526.5</v>
      </c>
      <c r="D16" s="77">
        <v>620.18</v>
      </c>
      <c r="E16" s="77">
        <v>401.93</v>
      </c>
      <c r="F16" s="77">
        <v>190.46</v>
      </c>
      <c r="G16" s="77">
        <v>153.5</v>
      </c>
      <c r="H16" s="77">
        <v>118.61</v>
      </c>
      <c r="I16" s="77">
        <v>0</v>
      </c>
      <c r="J16" s="77">
        <v>18</v>
      </c>
      <c r="K16" s="77">
        <v>3.49</v>
      </c>
      <c r="L16" s="77">
        <v>87.46</v>
      </c>
      <c r="M16" s="78">
        <f t="shared" si="0"/>
        <v>2120.1299999999997</v>
      </c>
    </row>
    <row r="17" spans="1:13" ht="12.75">
      <c r="A17" s="76">
        <v>16</v>
      </c>
      <c r="B17" s="76" t="s">
        <v>27</v>
      </c>
      <c r="C17" s="77">
        <v>33779.53</v>
      </c>
      <c r="D17" s="77">
        <v>37461.91</v>
      </c>
      <c r="E17" s="77">
        <v>25498.04</v>
      </c>
      <c r="F17" s="77">
        <v>7949.98</v>
      </c>
      <c r="G17" s="77">
        <v>10709.27</v>
      </c>
      <c r="H17" s="77">
        <v>4949.04</v>
      </c>
      <c r="I17" s="77">
        <v>2925.75</v>
      </c>
      <c r="J17" s="77">
        <v>858.8</v>
      </c>
      <c r="K17" s="77">
        <v>341.24</v>
      </c>
      <c r="L17" s="77">
        <v>2743.89</v>
      </c>
      <c r="M17" s="78">
        <f t="shared" si="0"/>
        <v>127217.45000000001</v>
      </c>
    </row>
    <row r="18" spans="1:13" ht="12.75">
      <c r="A18" s="76">
        <v>17</v>
      </c>
      <c r="B18" s="76" t="s">
        <v>28</v>
      </c>
      <c r="C18" s="77">
        <v>10546</v>
      </c>
      <c r="D18" s="77">
        <v>12697.36</v>
      </c>
      <c r="E18" s="77">
        <v>7937.65</v>
      </c>
      <c r="F18" s="77">
        <v>2614.99</v>
      </c>
      <c r="G18" s="77">
        <v>3846.79</v>
      </c>
      <c r="H18" s="77">
        <v>2706.67</v>
      </c>
      <c r="I18" s="77">
        <v>246.23</v>
      </c>
      <c r="J18" s="77">
        <v>267.38</v>
      </c>
      <c r="K18" s="77">
        <v>151.79</v>
      </c>
      <c r="L18" s="77">
        <v>1653.63</v>
      </c>
      <c r="M18" s="78">
        <f t="shared" si="0"/>
        <v>42668.49</v>
      </c>
    </row>
    <row r="19" spans="1:13" ht="12.75">
      <c r="A19" s="76">
        <v>18</v>
      </c>
      <c r="B19" s="76" t="s">
        <v>29</v>
      </c>
      <c r="C19" s="77">
        <v>2843.77</v>
      </c>
      <c r="D19" s="77">
        <v>3431.15</v>
      </c>
      <c r="E19" s="77">
        <v>2205.03</v>
      </c>
      <c r="F19" s="77">
        <v>479</v>
      </c>
      <c r="G19" s="77">
        <v>730.78</v>
      </c>
      <c r="H19" s="77">
        <v>587.56</v>
      </c>
      <c r="I19" s="77">
        <v>245.65</v>
      </c>
      <c r="J19" s="77">
        <v>47.25</v>
      </c>
      <c r="K19" s="77">
        <v>22.6</v>
      </c>
      <c r="L19" s="77">
        <v>380.51</v>
      </c>
      <c r="M19" s="78">
        <f t="shared" si="0"/>
        <v>10973.300000000001</v>
      </c>
    </row>
    <row r="20" spans="1:13" ht="12.75">
      <c r="A20" s="76">
        <v>19</v>
      </c>
      <c r="B20" s="76" t="s">
        <v>30</v>
      </c>
      <c r="C20" s="77">
        <v>359.5</v>
      </c>
      <c r="D20" s="77">
        <v>393.02</v>
      </c>
      <c r="E20" s="77">
        <v>252.95</v>
      </c>
      <c r="F20" s="77">
        <v>85.51</v>
      </c>
      <c r="G20" s="77">
        <v>87.98</v>
      </c>
      <c r="H20" s="77">
        <v>57.91</v>
      </c>
      <c r="I20" s="77">
        <v>0</v>
      </c>
      <c r="J20" s="77">
        <v>7</v>
      </c>
      <c r="K20" s="77">
        <v>6.5</v>
      </c>
      <c r="L20" s="77">
        <v>40.49</v>
      </c>
      <c r="M20" s="78">
        <f t="shared" si="0"/>
        <v>1290.8600000000001</v>
      </c>
    </row>
    <row r="21" spans="1:13" ht="12.75">
      <c r="A21" s="76">
        <v>20</v>
      </c>
      <c r="B21" s="76" t="s">
        <v>31</v>
      </c>
      <c r="C21" s="77">
        <v>1668.22</v>
      </c>
      <c r="D21" s="77">
        <v>1924.22</v>
      </c>
      <c r="E21" s="77">
        <v>1012.65</v>
      </c>
      <c r="F21" s="77">
        <v>341.47</v>
      </c>
      <c r="G21" s="77">
        <v>449.57</v>
      </c>
      <c r="H21" s="77">
        <v>260</v>
      </c>
      <c r="I21" s="77">
        <v>237.27</v>
      </c>
      <c r="J21" s="77">
        <v>86.31</v>
      </c>
      <c r="K21" s="77">
        <v>12.12</v>
      </c>
      <c r="L21" s="77">
        <v>107.56</v>
      </c>
      <c r="M21" s="78">
        <f t="shared" si="0"/>
        <v>6099.390000000001</v>
      </c>
    </row>
    <row r="22" spans="1:13" ht="12.75">
      <c r="A22" s="76">
        <v>21</v>
      </c>
      <c r="B22" s="76" t="s">
        <v>32</v>
      </c>
      <c r="C22" s="77">
        <v>590.46</v>
      </c>
      <c r="D22" s="77">
        <v>683.4</v>
      </c>
      <c r="E22" s="77">
        <v>449.72</v>
      </c>
      <c r="F22" s="77">
        <v>257.11</v>
      </c>
      <c r="G22" s="77">
        <v>382.54</v>
      </c>
      <c r="H22" s="77">
        <v>223.69</v>
      </c>
      <c r="I22" s="77">
        <v>15.1</v>
      </c>
      <c r="J22" s="77">
        <v>53.5</v>
      </c>
      <c r="K22" s="77">
        <v>5.36</v>
      </c>
      <c r="L22" s="77">
        <v>108.28</v>
      </c>
      <c r="M22" s="78">
        <f t="shared" si="0"/>
        <v>2769.1600000000003</v>
      </c>
    </row>
    <row r="23" spans="1:13" ht="12.75">
      <c r="A23" s="76">
        <v>22</v>
      </c>
      <c r="B23" s="76" t="s">
        <v>33</v>
      </c>
      <c r="C23" s="77">
        <v>345.5</v>
      </c>
      <c r="D23" s="77">
        <v>396.33</v>
      </c>
      <c r="E23" s="77">
        <v>185.76</v>
      </c>
      <c r="F23" s="77">
        <v>62.05</v>
      </c>
      <c r="G23" s="77">
        <v>108.67</v>
      </c>
      <c r="H23" s="77">
        <v>48.45</v>
      </c>
      <c r="I23" s="77">
        <v>69.67</v>
      </c>
      <c r="J23" s="77">
        <v>2</v>
      </c>
      <c r="K23" s="77">
        <v>0.5</v>
      </c>
      <c r="L23" s="77">
        <v>63.16</v>
      </c>
      <c r="M23" s="78">
        <f t="shared" si="0"/>
        <v>1282.0900000000001</v>
      </c>
    </row>
    <row r="24" spans="1:13" ht="12.75">
      <c r="A24" s="76">
        <v>23</v>
      </c>
      <c r="B24" s="76" t="s">
        <v>34</v>
      </c>
      <c r="C24" s="77">
        <v>476</v>
      </c>
      <c r="D24" s="77">
        <v>613.5</v>
      </c>
      <c r="E24" s="77">
        <v>437.07</v>
      </c>
      <c r="F24" s="77">
        <v>141.13</v>
      </c>
      <c r="G24" s="77">
        <v>219.34</v>
      </c>
      <c r="H24" s="77">
        <v>180.52</v>
      </c>
      <c r="I24" s="77">
        <v>1</v>
      </c>
      <c r="J24" s="77">
        <v>4</v>
      </c>
      <c r="K24" s="77">
        <v>11.7</v>
      </c>
      <c r="L24" s="77">
        <v>49.46</v>
      </c>
      <c r="M24" s="78">
        <f t="shared" si="0"/>
        <v>2133.72</v>
      </c>
    </row>
    <row r="25" spans="1:13" ht="12.75">
      <c r="A25" s="76">
        <v>24</v>
      </c>
      <c r="B25" s="76" t="s">
        <v>35</v>
      </c>
      <c r="C25" s="77">
        <v>515.22</v>
      </c>
      <c r="D25" s="77">
        <v>614.31</v>
      </c>
      <c r="E25" s="77">
        <v>343.06</v>
      </c>
      <c r="F25" s="77">
        <v>107.93</v>
      </c>
      <c r="G25" s="77">
        <v>92.27</v>
      </c>
      <c r="H25" s="77">
        <v>80.05</v>
      </c>
      <c r="I25" s="77">
        <v>31.59</v>
      </c>
      <c r="J25" s="77">
        <v>28.99</v>
      </c>
      <c r="K25" s="77">
        <v>3.42</v>
      </c>
      <c r="L25" s="77">
        <v>73.64</v>
      </c>
      <c r="M25" s="78">
        <f t="shared" si="0"/>
        <v>1890.48</v>
      </c>
    </row>
    <row r="26" spans="1:13" ht="12.75">
      <c r="A26" s="76">
        <v>25</v>
      </c>
      <c r="B26" s="76" t="s">
        <v>36</v>
      </c>
      <c r="C26" s="77">
        <v>1333</v>
      </c>
      <c r="D26" s="77">
        <v>1407.85</v>
      </c>
      <c r="E26" s="77">
        <v>850.91</v>
      </c>
      <c r="F26" s="77">
        <v>273.54</v>
      </c>
      <c r="G26" s="77">
        <v>474.21</v>
      </c>
      <c r="H26" s="77">
        <v>313.73</v>
      </c>
      <c r="I26" s="77">
        <v>251.53</v>
      </c>
      <c r="J26" s="77">
        <v>10.5</v>
      </c>
      <c r="K26" s="77">
        <v>2.51</v>
      </c>
      <c r="L26" s="77">
        <v>127.5</v>
      </c>
      <c r="M26" s="78">
        <f t="shared" si="0"/>
        <v>5045.28</v>
      </c>
    </row>
    <row r="27" spans="1:13" ht="12.75">
      <c r="A27" s="76">
        <v>26</v>
      </c>
      <c r="B27" s="76" t="s">
        <v>37</v>
      </c>
      <c r="C27" s="77">
        <v>1970.07</v>
      </c>
      <c r="D27" s="77">
        <v>2079.68</v>
      </c>
      <c r="E27" s="77">
        <v>1434.65</v>
      </c>
      <c r="F27" s="77">
        <v>359.66</v>
      </c>
      <c r="G27" s="77">
        <v>574.74</v>
      </c>
      <c r="H27" s="77">
        <v>419.68</v>
      </c>
      <c r="I27" s="77">
        <v>368.08</v>
      </c>
      <c r="J27" s="77">
        <v>18.5</v>
      </c>
      <c r="K27" s="77">
        <v>8.4</v>
      </c>
      <c r="L27" s="77">
        <v>273.53</v>
      </c>
      <c r="M27" s="78">
        <f t="shared" si="0"/>
        <v>7506.989999999999</v>
      </c>
    </row>
    <row r="28" spans="1:13" ht="12.75">
      <c r="A28" s="76">
        <v>27</v>
      </c>
      <c r="B28" s="76" t="s">
        <v>38</v>
      </c>
      <c r="C28" s="77">
        <v>5347.78</v>
      </c>
      <c r="D28" s="77">
        <v>6659.05</v>
      </c>
      <c r="E28" s="77">
        <v>4513.57</v>
      </c>
      <c r="F28" s="77">
        <v>1161.96</v>
      </c>
      <c r="G28" s="77">
        <v>1606.68</v>
      </c>
      <c r="H28" s="77">
        <v>1089.11</v>
      </c>
      <c r="I28" s="77">
        <v>274.12</v>
      </c>
      <c r="J28" s="77">
        <v>91.44</v>
      </c>
      <c r="K28" s="77">
        <v>28.66</v>
      </c>
      <c r="L28" s="77">
        <v>799.62</v>
      </c>
      <c r="M28" s="78">
        <f t="shared" si="0"/>
        <v>21571.989999999998</v>
      </c>
    </row>
    <row r="29" spans="1:13" ht="12.75">
      <c r="A29" s="76">
        <v>28</v>
      </c>
      <c r="B29" s="76" t="s">
        <v>39</v>
      </c>
      <c r="C29" s="77">
        <v>3024.64</v>
      </c>
      <c r="D29" s="77">
        <v>3595.58</v>
      </c>
      <c r="E29" s="77">
        <v>2347.74</v>
      </c>
      <c r="F29" s="77">
        <v>569.13</v>
      </c>
      <c r="G29" s="77">
        <v>899</v>
      </c>
      <c r="H29" s="77">
        <v>658.01</v>
      </c>
      <c r="I29" s="77">
        <v>471.16</v>
      </c>
      <c r="J29" s="77">
        <v>118.32</v>
      </c>
      <c r="K29" s="77">
        <v>31.38</v>
      </c>
      <c r="L29" s="77">
        <v>367.85</v>
      </c>
      <c r="M29" s="78">
        <f t="shared" si="0"/>
        <v>12082.809999999998</v>
      </c>
    </row>
    <row r="30" spans="1:13" ht="12.75">
      <c r="A30" s="76">
        <v>29</v>
      </c>
      <c r="B30" s="76" t="s">
        <v>40</v>
      </c>
      <c r="C30" s="77">
        <v>41414.08</v>
      </c>
      <c r="D30" s="77">
        <v>53098.93</v>
      </c>
      <c r="E30" s="77">
        <v>36216.92</v>
      </c>
      <c r="F30" s="77">
        <v>11939.71</v>
      </c>
      <c r="G30" s="77">
        <v>16988.58</v>
      </c>
      <c r="H30" s="77">
        <v>6433.57</v>
      </c>
      <c r="I30" s="77">
        <v>15183.68</v>
      </c>
      <c r="J30" s="77">
        <v>1226.11</v>
      </c>
      <c r="K30" s="77">
        <v>332.81</v>
      </c>
      <c r="L30" s="77">
        <v>7769.83</v>
      </c>
      <c r="M30" s="78">
        <f t="shared" si="0"/>
        <v>190604.22</v>
      </c>
    </row>
    <row r="31" spans="1:13" ht="12.75">
      <c r="A31" s="76">
        <v>30</v>
      </c>
      <c r="B31" s="76" t="s">
        <v>41</v>
      </c>
      <c r="C31" s="77">
        <v>877</v>
      </c>
      <c r="D31" s="77">
        <v>1115.35</v>
      </c>
      <c r="E31" s="77">
        <v>718.98</v>
      </c>
      <c r="F31" s="77">
        <v>160.6</v>
      </c>
      <c r="G31" s="77">
        <v>207.46</v>
      </c>
      <c r="H31" s="77">
        <v>142.5</v>
      </c>
      <c r="I31" s="77">
        <v>4.16</v>
      </c>
      <c r="J31" s="77">
        <v>3</v>
      </c>
      <c r="K31" s="77">
        <v>0.6</v>
      </c>
      <c r="L31" s="77">
        <v>126.53</v>
      </c>
      <c r="M31" s="78">
        <f t="shared" si="0"/>
        <v>3356.18</v>
      </c>
    </row>
    <row r="32" spans="1:13" ht="12.75">
      <c r="A32" s="76">
        <v>31</v>
      </c>
      <c r="B32" s="76" t="s">
        <v>42</v>
      </c>
      <c r="C32" s="77">
        <v>4050.8</v>
      </c>
      <c r="D32" s="77">
        <v>4862.18</v>
      </c>
      <c r="E32" s="77">
        <v>3501.95</v>
      </c>
      <c r="F32" s="77">
        <v>758.79</v>
      </c>
      <c r="G32" s="77">
        <v>1437.1</v>
      </c>
      <c r="H32" s="77">
        <v>1041.59</v>
      </c>
      <c r="I32" s="77">
        <v>652.66</v>
      </c>
      <c r="J32" s="77">
        <v>81.95</v>
      </c>
      <c r="K32" s="77">
        <v>32.31</v>
      </c>
      <c r="L32" s="77">
        <v>523.14</v>
      </c>
      <c r="M32" s="78">
        <f t="shared" si="0"/>
        <v>16942.47</v>
      </c>
    </row>
    <row r="33" spans="1:13" ht="12.75">
      <c r="A33" s="76">
        <v>32</v>
      </c>
      <c r="B33" s="76" t="s">
        <v>43</v>
      </c>
      <c r="C33" s="77">
        <v>1820</v>
      </c>
      <c r="D33" s="77">
        <v>2163.64</v>
      </c>
      <c r="E33" s="77">
        <v>1366.07</v>
      </c>
      <c r="F33" s="77">
        <v>542.99</v>
      </c>
      <c r="G33" s="77">
        <v>545.02</v>
      </c>
      <c r="H33" s="77">
        <v>295.69</v>
      </c>
      <c r="I33" s="77">
        <v>40.47</v>
      </c>
      <c r="J33" s="77">
        <v>150.24</v>
      </c>
      <c r="K33" s="77">
        <v>5.86</v>
      </c>
      <c r="L33" s="77">
        <v>282.34</v>
      </c>
      <c r="M33" s="78">
        <f t="shared" si="0"/>
        <v>7212.319999999999</v>
      </c>
    </row>
    <row r="34" spans="1:13" ht="12.75">
      <c r="A34" s="76">
        <v>33</v>
      </c>
      <c r="B34" s="76" t="s">
        <v>44</v>
      </c>
      <c r="C34" s="77">
        <v>274.97</v>
      </c>
      <c r="D34" s="77">
        <v>290.64</v>
      </c>
      <c r="E34" s="77">
        <v>248.23</v>
      </c>
      <c r="F34" s="77">
        <v>153.04</v>
      </c>
      <c r="G34" s="77">
        <v>97.42</v>
      </c>
      <c r="H34" s="77">
        <v>82.71</v>
      </c>
      <c r="I34" s="77">
        <v>2.28</v>
      </c>
      <c r="J34" s="77">
        <v>0</v>
      </c>
      <c r="K34" s="77">
        <v>2.03</v>
      </c>
      <c r="L34" s="77">
        <v>38.39</v>
      </c>
      <c r="M34" s="78">
        <f aca="true" t="shared" si="1" ref="M34:M65">SUM(C34:L34)</f>
        <v>1189.71</v>
      </c>
    </row>
    <row r="35" spans="1:13" ht="12.75">
      <c r="A35" s="76">
        <v>34</v>
      </c>
      <c r="B35" s="76" t="s">
        <v>45</v>
      </c>
      <c r="C35" s="77">
        <v>287.4</v>
      </c>
      <c r="D35" s="77">
        <v>337.39</v>
      </c>
      <c r="E35" s="77">
        <v>187.97</v>
      </c>
      <c r="F35" s="77">
        <v>41.21</v>
      </c>
      <c r="G35" s="77">
        <v>56</v>
      </c>
      <c r="H35" s="77">
        <v>41.61</v>
      </c>
      <c r="I35" s="77">
        <v>34.23</v>
      </c>
      <c r="J35" s="77">
        <v>3</v>
      </c>
      <c r="K35" s="77">
        <v>0</v>
      </c>
      <c r="L35" s="77">
        <v>67.19</v>
      </c>
      <c r="M35" s="78">
        <f t="shared" si="1"/>
        <v>1056</v>
      </c>
    </row>
    <row r="36" spans="1:13" ht="12.75">
      <c r="A36" s="76">
        <v>35</v>
      </c>
      <c r="B36" s="76" t="s">
        <v>46</v>
      </c>
      <c r="C36" s="77">
        <v>9279.13</v>
      </c>
      <c r="D36" s="77">
        <v>11268.66</v>
      </c>
      <c r="E36" s="77">
        <v>7245.57</v>
      </c>
      <c r="F36" s="77">
        <v>1972.45</v>
      </c>
      <c r="G36" s="77">
        <v>2692.83</v>
      </c>
      <c r="H36" s="77">
        <v>1729.86</v>
      </c>
      <c r="I36" s="77">
        <v>1468.49</v>
      </c>
      <c r="J36" s="77">
        <v>205.44</v>
      </c>
      <c r="K36" s="77">
        <v>63.09</v>
      </c>
      <c r="L36" s="77">
        <v>1530.54</v>
      </c>
      <c r="M36" s="78">
        <f t="shared" si="1"/>
        <v>37456.06</v>
      </c>
    </row>
    <row r="37" spans="1:13" ht="12.75">
      <c r="A37" s="76">
        <v>36</v>
      </c>
      <c r="B37" s="76" t="s">
        <v>47</v>
      </c>
      <c r="C37" s="77">
        <v>18048.04</v>
      </c>
      <c r="D37" s="77">
        <v>19833.92</v>
      </c>
      <c r="E37" s="77">
        <v>13236.48</v>
      </c>
      <c r="F37" s="77">
        <v>3965.73</v>
      </c>
      <c r="G37" s="77">
        <v>6650.29</v>
      </c>
      <c r="H37" s="77">
        <v>4626.14</v>
      </c>
      <c r="I37" s="77">
        <v>5415.87</v>
      </c>
      <c r="J37" s="77">
        <v>665.15</v>
      </c>
      <c r="K37" s="77">
        <v>174.77</v>
      </c>
      <c r="L37" s="77">
        <v>2091.61</v>
      </c>
      <c r="M37" s="78">
        <f t="shared" si="1"/>
        <v>74708</v>
      </c>
    </row>
    <row r="38" spans="1:13" ht="12.75">
      <c r="A38" s="76">
        <v>37</v>
      </c>
      <c r="B38" s="76" t="s">
        <v>48</v>
      </c>
      <c r="C38" s="77">
        <v>8147.53</v>
      </c>
      <c r="D38" s="77">
        <v>9196.72</v>
      </c>
      <c r="E38" s="77">
        <v>6602.78</v>
      </c>
      <c r="F38" s="77">
        <v>2627.5</v>
      </c>
      <c r="G38" s="77">
        <v>2768.67</v>
      </c>
      <c r="H38" s="77">
        <v>1552.36</v>
      </c>
      <c r="I38" s="77">
        <v>187.88</v>
      </c>
      <c r="J38" s="77">
        <v>264.66</v>
      </c>
      <c r="K38" s="77">
        <v>92.01</v>
      </c>
      <c r="L38" s="77">
        <v>617.28</v>
      </c>
      <c r="M38" s="78">
        <f t="shared" si="1"/>
        <v>32057.389999999996</v>
      </c>
    </row>
    <row r="39" spans="1:13" ht="12.75">
      <c r="A39" s="76">
        <v>38</v>
      </c>
      <c r="B39" s="76" t="s">
        <v>49</v>
      </c>
      <c r="C39" s="77">
        <v>1411.98</v>
      </c>
      <c r="D39" s="77">
        <v>1703</v>
      </c>
      <c r="E39" s="77">
        <v>1069.17</v>
      </c>
      <c r="F39" s="77">
        <v>496.37</v>
      </c>
      <c r="G39" s="77">
        <v>781.37</v>
      </c>
      <c r="H39" s="77">
        <v>434.1</v>
      </c>
      <c r="I39" s="77">
        <v>57.55</v>
      </c>
      <c r="J39" s="77">
        <v>25</v>
      </c>
      <c r="K39" s="77">
        <v>8.55</v>
      </c>
      <c r="L39" s="77">
        <v>178.92</v>
      </c>
      <c r="M39" s="78">
        <f t="shared" si="1"/>
        <v>6166.01</v>
      </c>
    </row>
    <row r="40" spans="1:13" ht="12.75">
      <c r="A40" s="76">
        <v>39</v>
      </c>
      <c r="B40" s="76" t="s">
        <v>50</v>
      </c>
      <c r="C40" s="77">
        <v>344.5</v>
      </c>
      <c r="D40" s="77">
        <v>404.86</v>
      </c>
      <c r="E40" s="77">
        <v>231.75</v>
      </c>
      <c r="F40" s="77">
        <v>93.92</v>
      </c>
      <c r="G40" s="77">
        <v>106.69</v>
      </c>
      <c r="H40" s="77">
        <v>120.19</v>
      </c>
      <c r="I40" s="77">
        <v>0</v>
      </c>
      <c r="J40" s="77">
        <v>32.65</v>
      </c>
      <c r="K40" s="77">
        <v>1.98</v>
      </c>
      <c r="L40" s="77">
        <v>71.17</v>
      </c>
      <c r="M40" s="78">
        <f t="shared" si="1"/>
        <v>1407.7100000000003</v>
      </c>
    </row>
    <row r="41" spans="1:13" ht="12.75">
      <c r="A41" s="76">
        <v>40</v>
      </c>
      <c r="B41" s="76" t="s">
        <v>51</v>
      </c>
      <c r="C41" s="77">
        <v>697.07</v>
      </c>
      <c r="D41" s="77">
        <v>767.26</v>
      </c>
      <c r="E41" s="77">
        <v>609.56</v>
      </c>
      <c r="F41" s="77">
        <v>245.13</v>
      </c>
      <c r="G41" s="77">
        <v>290.03</v>
      </c>
      <c r="H41" s="77">
        <v>299.34</v>
      </c>
      <c r="I41" s="77">
        <v>10.77</v>
      </c>
      <c r="J41" s="77">
        <v>1.5</v>
      </c>
      <c r="K41" s="77">
        <v>1.62</v>
      </c>
      <c r="L41" s="77">
        <v>106.22</v>
      </c>
      <c r="M41" s="78">
        <f t="shared" si="1"/>
        <v>3028.5</v>
      </c>
    </row>
    <row r="42" spans="1:13" ht="12.75">
      <c r="A42" s="76">
        <v>41</v>
      </c>
      <c r="B42" s="76" t="s">
        <v>52</v>
      </c>
      <c r="C42" s="77">
        <v>9807.7</v>
      </c>
      <c r="D42" s="77">
        <v>11374.53</v>
      </c>
      <c r="E42" s="77">
        <v>7784.36</v>
      </c>
      <c r="F42" s="77">
        <v>2391.29</v>
      </c>
      <c r="G42" s="77">
        <v>3785.03</v>
      </c>
      <c r="H42" s="77">
        <v>2577.42</v>
      </c>
      <c r="I42" s="77">
        <v>2618.2</v>
      </c>
      <c r="J42" s="77">
        <v>342.1</v>
      </c>
      <c r="K42" s="77">
        <v>88.06</v>
      </c>
      <c r="L42" s="77">
        <v>1170.06</v>
      </c>
      <c r="M42" s="78">
        <f t="shared" si="1"/>
        <v>41938.74999999999</v>
      </c>
    </row>
    <row r="43" spans="1:13" ht="12.75">
      <c r="A43" s="76">
        <v>42</v>
      </c>
      <c r="B43" s="76" t="s">
        <v>53</v>
      </c>
      <c r="C43" s="77">
        <v>9724.58</v>
      </c>
      <c r="D43" s="77">
        <v>12236.05</v>
      </c>
      <c r="E43" s="77">
        <v>8407.12</v>
      </c>
      <c r="F43" s="77">
        <v>2342.79</v>
      </c>
      <c r="G43" s="77">
        <v>3232.46</v>
      </c>
      <c r="H43" s="77">
        <v>2632.41</v>
      </c>
      <c r="I43" s="77">
        <v>1112.87</v>
      </c>
      <c r="J43" s="77">
        <v>211.27</v>
      </c>
      <c r="K43" s="77">
        <v>49.98</v>
      </c>
      <c r="L43" s="77">
        <v>1512.44</v>
      </c>
      <c r="M43" s="78">
        <f t="shared" si="1"/>
        <v>41461.97000000001</v>
      </c>
    </row>
    <row r="44" spans="1:13" ht="12.75">
      <c r="A44" s="76">
        <v>43</v>
      </c>
      <c r="B44" s="76" t="s">
        <v>54</v>
      </c>
      <c r="C44" s="77">
        <v>3520.93</v>
      </c>
      <c r="D44" s="77">
        <v>4729.58</v>
      </c>
      <c r="E44" s="77">
        <v>4091.56</v>
      </c>
      <c r="F44" s="77">
        <v>1012.23</v>
      </c>
      <c r="G44" s="77">
        <v>1607.02</v>
      </c>
      <c r="H44" s="77">
        <v>763.03</v>
      </c>
      <c r="I44" s="77">
        <v>1128.58</v>
      </c>
      <c r="J44" s="77">
        <v>111.5</v>
      </c>
      <c r="K44" s="77">
        <v>112.09</v>
      </c>
      <c r="L44" s="77">
        <v>659.35</v>
      </c>
      <c r="M44" s="78">
        <f t="shared" si="1"/>
        <v>17735.87</v>
      </c>
    </row>
    <row r="45" spans="1:13" ht="12.75">
      <c r="A45" s="76">
        <v>44</v>
      </c>
      <c r="B45" s="76" t="s">
        <v>55</v>
      </c>
      <c r="C45" s="77">
        <v>1765.7</v>
      </c>
      <c r="D45" s="77">
        <v>2258.06</v>
      </c>
      <c r="E45" s="77">
        <v>1726.1</v>
      </c>
      <c r="F45" s="77">
        <v>501.08</v>
      </c>
      <c r="G45" s="77">
        <v>833.8</v>
      </c>
      <c r="H45" s="77">
        <v>506.52</v>
      </c>
      <c r="I45" s="77">
        <v>365.39</v>
      </c>
      <c r="J45" s="77">
        <v>62.04</v>
      </c>
      <c r="K45" s="77">
        <v>10.6</v>
      </c>
      <c r="L45" s="77">
        <v>298.28</v>
      </c>
      <c r="M45" s="78">
        <f t="shared" si="1"/>
        <v>8327.570000000002</v>
      </c>
    </row>
    <row r="46" spans="1:13" ht="12.75">
      <c r="A46" s="76">
        <v>45</v>
      </c>
      <c r="B46" s="76" t="s">
        <v>56</v>
      </c>
      <c r="C46" s="77">
        <v>2705.33</v>
      </c>
      <c r="D46" s="77">
        <v>3320.97</v>
      </c>
      <c r="E46" s="77">
        <v>2388.22</v>
      </c>
      <c r="F46" s="77">
        <v>575.62</v>
      </c>
      <c r="G46" s="77">
        <v>731.31</v>
      </c>
      <c r="H46" s="77">
        <v>538.4</v>
      </c>
      <c r="I46" s="77">
        <v>50.04</v>
      </c>
      <c r="J46" s="77">
        <v>51</v>
      </c>
      <c r="K46" s="77">
        <v>15.73</v>
      </c>
      <c r="L46" s="77">
        <v>361.46</v>
      </c>
      <c r="M46" s="78">
        <f t="shared" si="1"/>
        <v>10738.079999999998</v>
      </c>
    </row>
    <row r="47" spans="1:13" ht="12.75">
      <c r="A47" s="76">
        <v>46</v>
      </c>
      <c r="B47" s="76" t="s">
        <v>57</v>
      </c>
      <c r="C47" s="77">
        <v>7326.2</v>
      </c>
      <c r="D47" s="77">
        <v>9005.92</v>
      </c>
      <c r="E47" s="77">
        <v>7107.8</v>
      </c>
      <c r="F47" s="77">
        <v>1647.25</v>
      </c>
      <c r="G47" s="77">
        <v>2559.96</v>
      </c>
      <c r="H47" s="77">
        <v>1642.47</v>
      </c>
      <c r="I47" s="77">
        <v>297.06</v>
      </c>
      <c r="J47" s="77">
        <v>191.19</v>
      </c>
      <c r="K47" s="77">
        <v>132.26</v>
      </c>
      <c r="L47" s="77">
        <v>791.72</v>
      </c>
      <c r="M47" s="78">
        <f t="shared" si="1"/>
        <v>30701.829999999998</v>
      </c>
    </row>
    <row r="48" spans="1:13" ht="12.75">
      <c r="A48" s="76">
        <v>47</v>
      </c>
      <c r="B48" s="76" t="s">
        <v>58</v>
      </c>
      <c r="C48" s="77">
        <v>1706.5</v>
      </c>
      <c r="D48" s="77">
        <v>1986.43</v>
      </c>
      <c r="E48" s="77">
        <v>1350.45</v>
      </c>
      <c r="F48" s="77">
        <v>505.8</v>
      </c>
      <c r="G48" s="77">
        <v>640.65</v>
      </c>
      <c r="H48" s="77">
        <v>517.44</v>
      </c>
      <c r="I48" s="77">
        <v>275.85</v>
      </c>
      <c r="J48" s="77">
        <v>47.44</v>
      </c>
      <c r="K48" s="77">
        <v>8.15</v>
      </c>
      <c r="L48" s="77">
        <v>235.55</v>
      </c>
      <c r="M48" s="78">
        <f t="shared" si="1"/>
        <v>7274.26</v>
      </c>
    </row>
    <row r="49" spans="1:13" ht="12.75">
      <c r="A49" s="76">
        <v>48</v>
      </c>
      <c r="B49" s="76" t="s">
        <v>59</v>
      </c>
      <c r="C49" s="77">
        <v>33968.23</v>
      </c>
      <c r="D49" s="77">
        <v>43787</v>
      </c>
      <c r="E49" s="77">
        <v>34565.83</v>
      </c>
      <c r="F49" s="77">
        <v>7576.64</v>
      </c>
      <c r="G49" s="77">
        <v>14162.05</v>
      </c>
      <c r="H49" s="77">
        <v>9674.48</v>
      </c>
      <c r="I49" s="77">
        <v>24085.32</v>
      </c>
      <c r="J49" s="77">
        <v>2110.94</v>
      </c>
      <c r="K49" s="77">
        <v>519.58</v>
      </c>
      <c r="L49" s="77">
        <v>3192.65</v>
      </c>
      <c r="M49" s="78">
        <f t="shared" si="1"/>
        <v>173642.72</v>
      </c>
    </row>
    <row r="50" spans="1:13" ht="12.75">
      <c r="A50" s="76">
        <v>49</v>
      </c>
      <c r="B50" s="76" t="s">
        <v>60</v>
      </c>
      <c r="C50" s="77">
        <v>10432.79</v>
      </c>
      <c r="D50" s="77">
        <v>13915.63</v>
      </c>
      <c r="E50" s="77">
        <v>10257.2</v>
      </c>
      <c r="F50" s="77">
        <v>2160.47</v>
      </c>
      <c r="G50" s="77">
        <v>2873.76</v>
      </c>
      <c r="H50" s="77">
        <v>1845.51</v>
      </c>
      <c r="I50" s="77">
        <v>5612.33</v>
      </c>
      <c r="J50" s="77">
        <v>725.08</v>
      </c>
      <c r="K50" s="77">
        <v>104.74</v>
      </c>
      <c r="L50" s="77">
        <v>1247.98</v>
      </c>
      <c r="M50" s="78">
        <f t="shared" si="1"/>
        <v>49175.490000000005</v>
      </c>
    </row>
    <row r="51" spans="1:13" ht="12.75">
      <c r="A51" s="76">
        <v>50</v>
      </c>
      <c r="B51" s="76" t="s">
        <v>61</v>
      </c>
      <c r="C51" s="77">
        <v>33687.86</v>
      </c>
      <c r="D51" s="77">
        <v>46381.85</v>
      </c>
      <c r="E51" s="77">
        <v>36630.7</v>
      </c>
      <c r="F51" s="77">
        <v>9929.81</v>
      </c>
      <c r="G51" s="77">
        <v>15173.31</v>
      </c>
      <c r="H51" s="77">
        <v>6512</v>
      </c>
      <c r="I51" s="77">
        <v>16593.1</v>
      </c>
      <c r="J51" s="77">
        <v>1172.11</v>
      </c>
      <c r="K51" s="77">
        <v>451.96</v>
      </c>
      <c r="L51" s="77">
        <v>6064.7</v>
      </c>
      <c r="M51" s="78">
        <f t="shared" si="1"/>
        <v>172597.4</v>
      </c>
    </row>
    <row r="52" spans="1:13" ht="12.75">
      <c r="A52" s="76">
        <v>51</v>
      </c>
      <c r="B52" s="76" t="s">
        <v>62</v>
      </c>
      <c r="C52" s="77">
        <v>15263.62</v>
      </c>
      <c r="D52" s="77">
        <v>18025.49</v>
      </c>
      <c r="E52" s="77">
        <v>12596.7</v>
      </c>
      <c r="F52" s="77">
        <v>3358.93</v>
      </c>
      <c r="G52" s="77">
        <v>5502.94</v>
      </c>
      <c r="H52" s="77">
        <v>3532.66</v>
      </c>
      <c r="I52" s="77">
        <v>1420.76</v>
      </c>
      <c r="J52" s="77">
        <v>530.55</v>
      </c>
      <c r="K52" s="77">
        <v>189.45</v>
      </c>
      <c r="L52" s="77">
        <v>1663.51</v>
      </c>
      <c r="M52" s="78">
        <f t="shared" si="1"/>
        <v>62084.61</v>
      </c>
    </row>
    <row r="53" spans="1:13" ht="12.75">
      <c r="A53" s="76">
        <v>52</v>
      </c>
      <c r="B53" s="76" t="s">
        <v>63</v>
      </c>
      <c r="C53" s="77">
        <v>24890.37</v>
      </c>
      <c r="D53" s="77">
        <v>30053.23</v>
      </c>
      <c r="E53" s="77">
        <v>26029.97</v>
      </c>
      <c r="F53" s="77">
        <v>7010.33</v>
      </c>
      <c r="G53" s="77">
        <v>10766.76</v>
      </c>
      <c r="H53" s="77">
        <v>5164.96</v>
      </c>
      <c r="I53" s="77">
        <v>2686.59</v>
      </c>
      <c r="J53" s="77">
        <v>1072.41</v>
      </c>
      <c r="K53" s="77">
        <v>356.13</v>
      </c>
      <c r="L53" s="77">
        <v>3394.6</v>
      </c>
      <c r="M53" s="78">
        <f t="shared" si="1"/>
        <v>111425.35000000002</v>
      </c>
    </row>
    <row r="54" spans="1:13" ht="12.75">
      <c r="A54" s="76">
        <v>53</v>
      </c>
      <c r="B54" s="76" t="s">
        <v>64</v>
      </c>
      <c r="C54" s="77">
        <v>23556</v>
      </c>
      <c r="D54" s="77">
        <v>25417.08</v>
      </c>
      <c r="E54" s="77">
        <v>15635.45</v>
      </c>
      <c r="F54" s="77">
        <v>3566.56</v>
      </c>
      <c r="G54" s="77">
        <v>6948.27</v>
      </c>
      <c r="H54" s="77">
        <v>4880.58</v>
      </c>
      <c r="I54" s="77">
        <v>4792.2</v>
      </c>
      <c r="J54" s="77">
        <v>413.8</v>
      </c>
      <c r="K54" s="77">
        <v>142.26</v>
      </c>
      <c r="L54" s="77">
        <v>3455.13</v>
      </c>
      <c r="M54" s="78">
        <f t="shared" si="1"/>
        <v>88807.33</v>
      </c>
    </row>
    <row r="55" spans="1:13" ht="12.75">
      <c r="A55" s="76">
        <v>54</v>
      </c>
      <c r="B55" s="76" t="s">
        <v>65</v>
      </c>
      <c r="C55" s="77">
        <v>2990.02</v>
      </c>
      <c r="D55" s="77">
        <v>3435</v>
      </c>
      <c r="E55" s="77">
        <v>2102.99</v>
      </c>
      <c r="F55" s="77">
        <v>754.08</v>
      </c>
      <c r="G55" s="77">
        <v>1086.75</v>
      </c>
      <c r="H55" s="77">
        <v>638.33</v>
      </c>
      <c r="I55" s="77">
        <v>394.08</v>
      </c>
      <c r="J55" s="77">
        <v>79.1</v>
      </c>
      <c r="K55" s="77">
        <v>36.08</v>
      </c>
      <c r="L55" s="77">
        <v>373.72</v>
      </c>
      <c r="M55" s="78">
        <f t="shared" si="1"/>
        <v>11890.15</v>
      </c>
    </row>
    <row r="56" spans="1:13" ht="12.75">
      <c r="A56" s="76">
        <v>55</v>
      </c>
      <c r="B56" s="76" t="s">
        <v>66</v>
      </c>
      <c r="C56" s="77">
        <v>6251.58</v>
      </c>
      <c r="D56" s="77">
        <v>7872.66</v>
      </c>
      <c r="E56" s="77">
        <v>6218.97</v>
      </c>
      <c r="F56" s="77">
        <v>1237.82</v>
      </c>
      <c r="G56" s="77">
        <v>2108.91</v>
      </c>
      <c r="H56" s="77">
        <v>946.76</v>
      </c>
      <c r="I56" s="77">
        <v>51.15</v>
      </c>
      <c r="J56" s="77">
        <v>250.16</v>
      </c>
      <c r="K56" s="77">
        <v>89.04</v>
      </c>
      <c r="L56" s="77">
        <v>546.01</v>
      </c>
      <c r="M56" s="78">
        <f t="shared" si="1"/>
        <v>25573.059999999998</v>
      </c>
    </row>
    <row r="57" spans="1:13" ht="12.75">
      <c r="A57" s="76">
        <v>56</v>
      </c>
      <c r="B57" s="76" t="s">
        <v>67</v>
      </c>
      <c r="C57" s="77">
        <v>9231.78</v>
      </c>
      <c r="D57" s="77">
        <v>10999.74</v>
      </c>
      <c r="E57" s="77">
        <v>7092.42</v>
      </c>
      <c r="F57" s="77">
        <v>1542.03</v>
      </c>
      <c r="G57" s="77">
        <v>2562.41</v>
      </c>
      <c r="H57" s="77">
        <v>1601.68</v>
      </c>
      <c r="I57" s="77">
        <v>1816.96</v>
      </c>
      <c r="J57" s="77">
        <v>181.02</v>
      </c>
      <c r="K57" s="77">
        <v>38.56</v>
      </c>
      <c r="L57" s="77">
        <v>976.15</v>
      </c>
      <c r="M57" s="78">
        <f t="shared" si="1"/>
        <v>36042.74999999999</v>
      </c>
    </row>
    <row r="58" spans="1:13" ht="12.75">
      <c r="A58" s="76">
        <v>57</v>
      </c>
      <c r="B58" s="76" t="s">
        <v>68</v>
      </c>
      <c r="C58" s="77">
        <v>5770.01</v>
      </c>
      <c r="D58" s="77">
        <v>7450.97</v>
      </c>
      <c r="E58" s="77">
        <v>5879.15</v>
      </c>
      <c r="F58" s="77">
        <v>1462.52</v>
      </c>
      <c r="G58" s="77">
        <v>2083.16</v>
      </c>
      <c r="H58" s="77">
        <v>1020.14</v>
      </c>
      <c r="I58" s="77">
        <v>83.64</v>
      </c>
      <c r="J58" s="77">
        <v>125.62</v>
      </c>
      <c r="K58" s="77">
        <v>58.72</v>
      </c>
      <c r="L58" s="77">
        <v>700.53</v>
      </c>
      <c r="M58" s="78">
        <f t="shared" si="1"/>
        <v>24634.459999999995</v>
      </c>
    </row>
    <row r="59" spans="1:13" ht="12.75">
      <c r="A59" s="76">
        <v>58</v>
      </c>
      <c r="B59" s="76" t="s">
        <v>69</v>
      </c>
      <c r="C59" s="77">
        <v>9360.18</v>
      </c>
      <c r="D59" s="77">
        <v>10628.61</v>
      </c>
      <c r="E59" s="77">
        <v>8701.52</v>
      </c>
      <c r="F59" s="77">
        <v>2515.03</v>
      </c>
      <c r="G59" s="77">
        <v>4964.21</v>
      </c>
      <c r="H59" s="77">
        <v>2784.44</v>
      </c>
      <c r="I59" s="77">
        <v>1411.53</v>
      </c>
      <c r="J59" s="77">
        <v>495.99</v>
      </c>
      <c r="K59" s="77">
        <v>92.59</v>
      </c>
      <c r="L59" s="77">
        <v>944.04</v>
      </c>
      <c r="M59" s="78">
        <f t="shared" si="1"/>
        <v>41898.14</v>
      </c>
    </row>
    <row r="60" spans="1:13" ht="12.75">
      <c r="A60" s="76">
        <v>59</v>
      </c>
      <c r="B60" s="76" t="s">
        <v>70</v>
      </c>
      <c r="C60" s="77">
        <v>15690.71</v>
      </c>
      <c r="D60" s="77">
        <v>19670.49</v>
      </c>
      <c r="E60" s="77">
        <v>15324.13</v>
      </c>
      <c r="F60" s="77">
        <v>3242.17</v>
      </c>
      <c r="G60" s="77">
        <v>5662.25</v>
      </c>
      <c r="H60" s="77">
        <v>2886.93</v>
      </c>
      <c r="I60" s="77">
        <v>1851.19</v>
      </c>
      <c r="J60" s="77">
        <v>406.83</v>
      </c>
      <c r="K60" s="77">
        <v>124.72</v>
      </c>
      <c r="L60" s="77">
        <v>2090.23</v>
      </c>
      <c r="M60" s="78">
        <f t="shared" si="1"/>
        <v>66949.65</v>
      </c>
    </row>
    <row r="61" spans="1:13" ht="12.75">
      <c r="A61" s="76">
        <v>60</v>
      </c>
      <c r="B61" s="76" t="s">
        <v>71</v>
      </c>
      <c r="C61" s="77">
        <v>1857.51</v>
      </c>
      <c r="D61" s="77">
        <v>2286.54</v>
      </c>
      <c r="E61" s="77">
        <v>1353.7</v>
      </c>
      <c r="F61" s="77">
        <v>353.39</v>
      </c>
      <c r="G61" s="77">
        <v>509</v>
      </c>
      <c r="H61" s="77">
        <v>330.86</v>
      </c>
      <c r="I61" s="77">
        <v>200.33</v>
      </c>
      <c r="J61" s="77">
        <v>42.5</v>
      </c>
      <c r="K61" s="77">
        <v>5.2</v>
      </c>
      <c r="L61" s="77">
        <v>266.42</v>
      </c>
      <c r="M61" s="78">
        <f t="shared" si="1"/>
        <v>7205.45</v>
      </c>
    </row>
    <row r="62" spans="1:13" ht="12.75">
      <c r="A62" s="76">
        <v>61</v>
      </c>
      <c r="B62" s="76" t="s">
        <v>72</v>
      </c>
      <c r="C62" s="77">
        <v>1550.84</v>
      </c>
      <c r="D62" s="77">
        <v>1918.02</v>
      </c>
      <c r="E62" s="77">
        <v>1203.42</v>
      </c>
      <c r="F62" s="77">
        <v>299.3</v>
      </c>
      <c r="G62" s="77">
        <v>280.14</v>
      </c>
      <c r="H62" s="77">
        <v>228.2</v>
      </c>
      <c r="I62" s="77">
        <v>81.93</v>
      </c>
      <c r="J62" s="77">
        <v>12.2</v>
      </c>
      <c r="K62" s="77">
        <v>7.72</v>
      </c>
      <c r="L62" s="77">
        <v>201.28</v>
      </c>
      <c r="M62" s="78">
        <f t="shared" si="1"/>
        <v>5783.05</v>
      </c>
    </row>
    <row r="63" spans="1:13" ht="12.75">
      <c r="A63" s="76">
        <v>62</v>
      </c>
      <c r="B63" s="76" t="s">
        <v>73</v>
      </c>
      <c r="C63" s="77">
        <v>818.32</v>
      </c>
      <c r="D63" s="77">
        <v>883.83</v>
      </c>
      <c r="E63" s="77">
        <v>551.65</v>
      </c>
      <c r="F63" s="77">
        <v>236.76</v>
      </c>
      <c r="G63" s="77">
        <v>273.25</v>
      </c>
      <c r="H63" s="77">
        <v>186.14</v>
      </c>
      <c r="I63" s="77">
        <v>1.06</v>
      </c>
      <c r="J63" s="77">
        <v>20.52</v>
      </c>
      <c r="K63" s="77">
        <v>6.3</v>
      </c>
      <c r="L63" s="77">
        <v>62.32</v>
      </c>
      <c r="M63" s="78">
        <f t="shared" si="1"/>
        <v>3040.1500000000005</v>
      </c>
    </row>
    <row r="64" spans="1:13" ht="12.75">
      <c r="A64" s="76">
        <v>63</v>
      </c>
      <c r="B64" s="76" t="s">
        <v>74</v>
      </c>
      <c r="C64" s="77">
        <v>582.94</v>
      </c>
      <c r="D64" s="77">
        <v>708.2</v>
      </c>
      <c r="E64" s="77">
        <v>396.71</v>
      </c>
      <c r="F64" s="77">
        <v>142.28</v>
      </c>
      <c r="G64" s="77">
        <v>186.43</v>
      </c>
      <c r="H64" s="77">
        <v>93.55</v>
      </c>
      <c r="I64" s="77">
        <v>0</v>
      </c>
      <c r="J64" s="77">
        <v>15.84</v>
      </c>
      <c r="K64" s="77">
        <v>0.23</v>
      </c>
      <c r="L64" s="77">
        <v>88.01</v>
      </c>
      <c r="M64" s="78">
        <f t="shared" si="1"/>
        <v>2214.1900000000005</v>
      </c>
    </row>
    <row r="65" spans="1:13" ht="12.75">
      <c r="A65" s="76">
        <v>64</v>
      </c>
      <c r="B65" s="76" t="s">
        <v>75</v>
      </c>
      <c r="C65" s="77">
        <v>15124.01</v>
      </c>
      <c r="D65" s="77">
        <v>18254.11</v>
      </c>
      <c r="E65" s="77">
        <v>13596.15</v>
      </c>
      <c r="F65" s="77">
        <v>3562.61</v>
      </c>
      <c r="G65" s="77">
        <v>6090.47</v>
      </c>
      <c r="H65" s="77">
        <v>3924.63</v>
      </c>
      <c r="I65" s="77">
        <v>1932.46</v>
      </c>
      <c r="J65" s="77">
        <v>710.77</v>
      </c>
      <c r="K65" s="77">
        <v>187.26</v>
      </c>
      <c r="L65" s="77">
        <v>1852.65</v>
      </c>
      <c r="M65" s="78">
        <f t="shared" si="1"/>
        <v>65235.12</v>
      </c>
    </row>
    <row r="66" spans="1:13" ht="12.75">
      <c r="A66" s="76">
        <v>65</v>
      </c>
      <c r="B66" s="76" t="s">
        <v>76</v>
      </c>
      <c r="C66" s="77">
        <v>1227.95</v>
      </c>
      <c r="D66" s="77">
        <v>1456.66</v>
      </c>
      <c r="E66" s="77">
        <v>857.17</v>
      </c>
      <c r="F66" s="77">
        <v>434.04</v>
      </c>
      <c r="G66" s="77">
        <v>409.66</v>
      </c>
      <c r="H66" s="77">
        <v>263.2</v>
      </c>
      <c r="I66" s="77">
        <v>2.39</v>
      </c>
      <c r="J66" s="77">
        <v>30.5</v>
      </c>
      <c r="K66" s="77">
        <v>13.22</v>
      </c>
      <c r="L66" s="77">
        <v>150</v>
      </c>
      <c r="M66" s="78">
        <f aca="true" t="shared" si="2" ref="M66:M76">SUM(C66:L66)</f>
        <v>4844.790000000001</v>
      </c>
    </row>
    <row r="67" spans="1:13" ht="12.75">
      <c r="A67" s="76">
        <v>66</v>
      </c>
      <c r="B67" s="76" t="s">
        <v>77</v>
      </c>
      <c r="C67" s="77">
        <v>1745.65</v>
      </c>
      <c r="D67" s="77">
        <v>2087.63</v>
      </c>
      <c r="E67" s="77">
        <v>1393.71</v>
      </c>
      <c r="F67" s="77">
        <v>339.6</v>
      </c>
      <c r="G67" s="77">
        <v>498.83</v>
      </c>
      <c r="H67" s="77">
        <v>305.21</v>
      </c>
      <c r="I67" s="77">
        <v>92.51</v>
      </c>
      <c r="J67" s="77">
        <v>7.09</v>
      </c>
      <c r="K67" s="77">
        <v>2.71</v>
      </c>
      <c r="L67" s="77">
        <v>230.74</v>
      </c>
      <c r="M67" s="78">
        <f t="shared" si="2"/>
        <v>6703.68</v>
      </c>
    </row>
    <row r="68" spans="1:13" ht="12.75">
      <c r="A68" s="76">
        <v>67</v>
      </c>
      <c r="B68" s="76" t="s">
        <v>78</v>
      </c>
      <c r="C68" s="77">
        <v>917.5</v>
      </c>
      <c r="D68" s="77">
        <v>1145.48</v>
      </c>
      <c r="E68" s="77">
        <v>838.42</v>
      </c>
      <c r="F68" s="77">
        <v>197.34</v>
      </c>
      <c r="G68" s="77">
        <v>248.99</v>
      </c>
      <c r="H68" s="77">
        <v>117.28</v>
      </c>
      <c r="I68" s="77">
        <v>0</v>
      </c>
      <c r="J68" s="77">
        <v>21.86</v>
      </c>
      <c r="K68" s="77">
        <v>9.38</v>
      </c>
      <c r="L68" s="77">
        <v>57.74</v>
      </c>
      <c r="M68" s="78">
        <f t="shared" si="2"/>
        <v>3553.9900000000007</v>
      </c>
    </row>
    <row r="69" spans="1:13" ht="12.75">
      <c r="A69" s="76">
        <v>68</v>
      </c>
      <c r="B69" s="76" t="s">
        <v>231</v>
      </c>
      <c r="C69" s="77">
        <v>0</v>
      </c>
      <c r="D69" s="77">
        <v>26.39</v>
      </c>
      <c r="E69" s="77">
        <v>134.45</v>
      </c>
      <c r="F69" s="77">
        <v>0</v>
      </c>
      <c r="G69" s="77">
        <v>38.41</v>
      </c>
      <c r="H69" s="77">
        <v>276.8</v>
      </c>
      <c r="I69" s="77">
        <v>0</v>
      </c>
      <c r="J69" s="77">
        <v>1.17</v>
      </c>
      <c r="K69" s="77">
        <v>0</v>
      </c>
      <c r="L69" s="77">
        <v>56.36</v>
      </c>
      <c r="M69" s="78">
        <f t="shared" si="2"/>
        <v>533.5799999999999</v>
      </c>
    </row>
    <row r="70" spans="1:13" ht="12.75">
      <c r="A70" s="76">
        <v>69</v>
      </c>
      <c r="B70" s="76" t="s">
        <v>118</v>
      </c>
      <c r="C70" s="77">
        <v>135</v>
      </c>
      <c r="D70" s="77">
        <v>174.67</v>
      </c>
      <c r="E70" s="77">
        <v>131.1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18.4</v>
      </c>
      <c r="M70" s="78">
        <f t="shared" si="2"/>
        <v>459.16999999999996</v>
      </c>
    </row>
    <row r="71" spans="1:13" ht="12.75">
      <c r="A71" s="76">
        <v>70</v>
      </c>
      <c r="B71" s="96" t="s">
        <v>307</v>
      </c>
      <c r="C71" s="77">
        <v>226.49</v>
      </c>
      <c r="D71" s="77">
        <v>338.79</v>
      </c>
      <c r="E71" s="77">
        <v>35.58</v>
      </c>
      <c r="F71" s="77">
        <v>30.5</v>
      </c>
      <c r="G71" s="77">
        <v>24.5</v>
      </c>
      <c r="H71" s="77">
        <v>0</v>
      </c>
      <c r="I71" s="77">
        <v>7.22</v>
      </c>
      <c r="J71" s="77">
        <v>0</v>
      </c>
      <c r="K71" s="77">
        <v>0</v>
      </c>
      <c r="L71" s="77">
        <v>0</v>
      </c>
      <c r="M71" s="78">
        <f t="shared" si="2"/>
        <v>663.08</v>
      </c>
    </row>
    <row r="72" spans="1:13" ht="12.75">
      <c r="A72" s="76">
        <v>71</v>
      </c>
      <c r="B72" s="87" t="s">
        <v>314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78">
        <f t="shared" si="2"/>
        <v>0</v>
      </c>
    </row>
    <row r="73" spans="1:13" ht="12.75">
      <c r="A73" s="76">
        <v>72</v>
      </c>
      <c r="B73" s="76" t="s">
        <v>232</v>
      </c>
      <c r="C73" s="77">
        <v>348.85</v>
      </c>
      <c r="D73" s="77">
        <v>167</v>
      </c>
      <c r="E73" s="77">
        <v>0</v>
      </c>
      <c r="F73" s="77">
        <v>43.4</v>
      </c>
      <c r="G73" s="77">
        <v>33</v>
      </c>
      <c r="H73" s="77">
        <v>0</v>
      </c>
      <c r="I73" s="77">
        <v>8</v>
      </c>
      <c r="J73" s="77">
        <v>5</v>
      </c>
      <c r="K73" s="77">
        <v>0</v>
      </c>
      <c r="L73" s="77">
        <v>0</v>
      </c>
      <c r="M73" s="78">
        <f t="shared" si="2"/>
        <v>605.25</v>
      </c>
    </row>
    <row r="74" spans="1:13" ht="12.75">
      <c r="A74" s="76">
        <v>73</v>
      </c>
      <c r="B74" s="76" t="s">
        <v>233</v>
      </c>
      <c r="C74" s="77">
        <v>282.57</v>
      </c>
      <c r="D74" s="77">
        <v>583.91</v>
      </c>
      <c r="E74" s="77">
        <v>534.06</v>
      </c>
      <c r="F74" s="77">
        <v>48</v>
      </c>
      <c r="G74" s="77">
        <v>58</v>
      </c>
      <c r="H74" s="77">
        <v>43.16</v>
      </c>
      <c r="I74" s="77">
        <v>14.12</v>
      </c>
      <c r="J74" s="77">
        <v>0</v>
      </c>
      <c r="K74" s="77">
        <v>0</v>
      </c>
      <c r="L74" s="77">
        <v>24.44</v>
      </c>
      <c r="M74" s="78">
        <f t="shared" si="2"/>
        <v>1588.26</v>
      </c>
    </row>
    <row r="75" spans="1:13" ht="12.75">
      <c r="A75" s="76">
        <v>74</v>
      </c>
      <c r="B75" s="76" t="s">
        <v>121</v>
      </c>
      <c r="C75" s="77">
        <v>176</v>
      </c>
      <c r="D75" s="77">
        <v>303.22</v>
      </c>
      <c r="E75" s="77">
        <v>427.91</v>
      </c>
      <c r="F75" s="77">
        <v>41</v>
      </c>
      <c r="G75" s="77">
        <v>161.8</v>
      </c>
      <c r="H75" s="77">
        <v>50.68</v>
      </c>
      <c r="I75" s="77">
        <v>0</v>
      </c>
      <c r="J75" s="77">
        <v>0</v>
      </c>
      <c r="K75" s="77">
        <v>0</v>
      </c>
      <c r="L75" s="77">
        <v>0</v>
      </c>
      <c r="M75" s="78">
        <f t="shared" si="2"/>
        <v>1160.6100000000001</v>
      </c>
    </row>
    <row r="76" spans="1:13" ht="12.75">
      <c r="A76" s="76">
        <v>75</v>
      </c>
      <c r="B76" s="76" t="s">
        <v>234</v>
      </c>
      <c r="C76" s="77">
        <v>0</v>
      </c>
      <c r="D76" s="77">
        <v>553.55</v>
      </c>
      <c r="E76" s="77">
        <v>4130.88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8">
        <f t="shared" si="2"/>
        <v>4684.43</v>
      </c>
    </row>
    <row r="77" spans="2:13" ht="12.75">
      <c r="B77" s="79" t="s">
        <v>235</v>
      </c>
      <c r="C77" s="78">
        <f aca="true" t="shared" si="3" ref="C77:M77">SUM(C2:C76)</f>
        <v>605750.4099999998</v>
      </c>
      <c r="D77" s="78">
        <f t="shared" si="3"/>
        <v>737515.0499999999</v>
      </c>
      <c r="E77" s="78">
        <f t="shared" si="3"/>
        <v>546221.68</v>
      </c>
      <c r="F77" s="78">
        <f t="shared" si="3"/>
        <v>142367.23</v>
      </c>
      <c r="G77" s="78">
        <f t="shared" si="3"/>
        <v>223302.68999999994</v>
      </c>
      <c r="H77" s="78">
        <f t="shared" si="3"/>
        <v>129035.70000000001</v>
      </c>
      <c r="I77" s="78">
        <f t="shared" si="3"/>
        <v>153798.45</v>
      </c>
      <c r="J77" s="78">
        <f t="shared" si="3"/>
        <v>19605.640000000003</v>
      </c>
      <c r="K77" s="78">
        <f t="shared" si="3"/>
        <v>6365.820000000002</v>
      </c>
      <c r="L77" s="78">
        <f t="shared" si="3"/>
        <v>77158.61999999997</v>
      </c>
      <c r="M77" s="80">
        <f t="shared" si="3"/>
        <v>2641121.2900000005</v>
      </c>
    </row>
  </sheetData>
  <sheetProtection/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77"/>
  <sheetViews>
    <sheetView zoomScalePageLayoutView="0" workbookViewId="0" topLeftCell="A1">
      <selection activeCell="B2" sqref="B2"/>
    </sheetView>
  </sheetViews>
  <sheetFormatPr defaultColWidth="7.10546875" defaultRowHeight="15"/>
  <cols>
    <col min="1" max="1" width="2.5546875" style="76" bestFit="1" customWidth="1"/>
    <col min="2" max="2" width="8.88671875" style="76" bestFit="1" customWidth="1"/>
    <col min="3" max="9" width="8.77734375" style="76" bestFit="1" customWidth="1"/>
    <col min="10" max="10" width="7.99609375" style="76" bestFit="1" customWidth="1"/>
    <col min="11" max="11" width="7.21484375" style="76" bestFit="1" customWidth="1"/>
    <col min="12" max="12" width="7.99609375" style="76" bestFit="1" customWidth="1"/>
    <col min="13" max="13" width="9.99609375" style="76" bestFit="1" customWidth="1"/>
    <col min="14" max="16384" width="7.10546875" style="76" customWidth="1"/>
  </cols>
  <sheetData>
    <row r="1" spans="1:13" ht="12.75">
      <c r="A1" s="110" t="s">
        <v>318</v>
      </c>
      <c r="B1" s="110" t="s">
        <v>1</v>
      </c>
      <c r="C1" s="110" t="s">
        <v>220</v>
      </c>
      <c r="D1" s="110" t="s">
        <v>221</v>
      </c>
      <c r="E1" s="110" t="s">
        <v>222</v>
      </c>
      <c r="F1" s="110" t="s">
        <v>223</v>
      </c>
      <c r="G1" s="110" t="s">
        <v>224</v>
      </c>
      <c r="H1" s="110" t="s">
        <v>225</v>
      </c>
      <c r="I1" s="110" t="s">
        <v>226</v>
      </c>
      <c r="J1" s="110" t="s">
        <v>227</v>
      </c>
      <c r="K1" s="110" t="s">
        <v>228</v>
      </c>
      <c r="L1" s="110" t="s">
        <v>229</v>
      </c>
      <c r="M1" s="111" t="s">
        <v>230</v>
      </c>
    </row>
    <row r="2" spans="1:13" ht="12.75">
      <c r="A2" s="112">
        <v>1</v>
      </c>
      <c r="B2" s="112" t="s">
        <v>13</v>
      </c>
      <c r="C2" s="99">
        <v>6270.76</v>
      </c>
      <c r="D2" s="99">
        <v>5897.28</v>
      </c>
      <c r="E2" s="99">
        <v>6415.48</v>
      </c>
      <c r="F2" s="99">
        <v>2343.31</v>
      </c>
      <c r="G2" s="99">
        <v>4225.75</v>
      </c>
      <c r="H2" s="99">
        <v>2005.69</v>
      </c>
      <c r="I2" s="99">
        <v>334.46</v>
      </c>
      <c r="J2" s="99">
        <v>137.1</v>
      </c>
      <c r="K2" s="99">
        <v>25.35</v>
      </c>
      <c r="L2" s="99">
        <v>589.31</v>
      </c>
      <c r="M2" s="102">
        <f aca="true" t="shared" si="0" ref="M2:M33">SUM(C2:L2)</f>
        <v>28244.489999999998</v>
      </c>
    </row>
    <row r="3" spans="1:13" ht="12.75">
      <c r="A3" s="112">
        <v>2</v>
      </c>
      <c r="B3" s="112" t="s">
        <v>14</v>
      </c>
      <c r="C3" s="99">
        <v>1488.9</v>
      </c>
      <c r="D3" s="99">
        <v>1605.49</v>
      </c>
      <c r="E3" s="99">
        <v>971.23</v>
      </c>
      <c r="F3" s="99">
        <v>178.06</v>
      </c>
      <c r="G3" s="99">
        <v>212.2</v>
      </c>
      <c r="H3" s="99">
        <v>75.64</v>
      </c>
      <c r="I3" s="99">
        <v>1.5</v>
      </c>
      <c r="J3" s="99">
        <v>10</v>
      </c>
      <c r="K3" s="99">
        <v>2.35</v>
      </c>
      <c r="L3" s="99">
        <v>247.72</v>
      </c>
      <c r="M3" s="102">
        <f t="shared" si="0"/>
        <v>4793.090000000001</v>
      </c>
    </row>
    <row r="4" spans="1:13" ht="12.75">
      <c r="A4" s="112">
        <v>3</v>
      </c>
      <c r="B4" s="112" t="s">
        <v>15</v>
      </c>
      <c r="C4" s="99">
        <v>6393</v>
      </c>
      <c r="D4" s="99">
        <v>7772.9</v>
      </c>
      <c r="E4" s="99">
        <v>5781.85</v>
      </c>
      <c r="F4" s="99">
        <v>1696.74</v>
      </c>
      <c r="G4" s="99">
        <v>2040.65</v>
      </c>
      <c r="H4" s="99">
        <v>1069.72</v>
      </c>
      <c r="I4" s="99">
        <v>332.02</v>
      </c>
      <c r="J4" s="99">
        <v>342.62</v>
      </c>
      <c r="K4" s="99">
        <v>116.64</v>
      </c>
      <c r="L4" s="99">
        <v>759.52</v>
      </c>
      <c r="M4" s="102">
        <f t="shared" si="0"/>
        <v>26305.660000000003</v>
      </c>
    </row>
    <row r="5" spans="1:13" ht="12.75">
      <c r="A5" s="112">
        <v>4</v>
      </c>
      <c r="B5" s="112" t="s">
        <v>16</v>
      </c>
      <c r="C5" s="99">
        <v>885</v>
      </c>
      <c r="D5" s="99">
        <v>978.3</v>
      </c>
      <c r="E5" s="99">
        <v>608.37</v>
      </c>
      <c r="F5" s="99">
        <v>289.57</v>
      </c>
      <c r="G5" s="99">
        <v>342.51</v>
      </c>
      <c r="H5" s="99">
        <v>256.79</v>
      </c>
      <c r="I5" s="99">
        <v>4.13</v>
      </c>
      <c r="J5" s="99">
        <v>29</v>
      </c>
      <c r="K5" s="99">
        <v>1.49</v>
      </c>
      <c r="L5" s="99">
        <v>122.88</v>
      </c>
      <c r="M5" s="102">
        <f t="shared" si="0"/>
        <v>3518.04</v>
      </c>
    </row>
    <row r="6" spans="1:13" ht="12.75">
      <c r="A6" s="112">
        <v>5</v>
      </c>
      <c r="B6" s="112" t="s">
        <v>17</v>
      </c>
      <c r="C6" s="99">
        <v>16923.36</v>
      </c>
      <c r="D6" s="99">
        <v>20414.8</v>
      </c>
      <c r="E6" s="99">
        <v>15977.35</v>
      </c>
      <c r="F6" s="99">
        <v>4711.51</v>
      </c>
      <c r="G6" s="99">
        <v>7147.36</v>
      </c>
      <c r="H6" s="99">
        <v>4612.91</v>
      </c>
      <c r="I6" s="99">
        <v>1103.34</v>
      </c>
      <c r="J6" s="99">
        <v>786.37</v>
      </c>
      <c r="K6" s="99">
        <v>180.78</v>
      </c>
      <c r="L6" s="99">
        <v>1984.12</v>
      </c>
      <c r="M6" s="102">
        <f t="shared" si="0"/>
        <v>73841.9</v>
      </c>
    </row>
    <row r="7" spans="1:13" ht="12.75">
      <c r="A7" s="112">
        <v>6</v>
      </c>
      <c r="B7" s="112" t="s">
        <v>18</v>
      </c>
      <c r="C7" s="99">
        <v>58406.68</v>
      </c>
      <c r="D7" s="99">
        <v>75687.88</v>
      </c>
      <c r="E7" s="99">
        <v>56522.52</v>
      </c>
      <c r="F7" s="99">
        <v>11650.14</v>
      </c>
      <c r="G7" s="99">
        <v>17796.34</v>
      </c>
      <c r="H7" s="99">
        <v>10144.82</v>
      </c>
      <c r="I7" s="99">
        <v>19899.13</v>
      </c>
      <c r="J7" s="99">
        <v>1769.72</v>
      </c>
      <c r="K7" s="99">
        <v>1076.52</v>
      </c>
      <c r="L7" s="99">
        <v>7008.21</v>
      </c>
      <c r="M7" s="102">
        <f t="shared" si="0"/>
        <v>259961.95999999996</v>
      </c>
    </row>
    <row r="8" spans="1:13" ht="12.75">
      <c r="A8" s="112">
        <v>7</v>
      </c>
      <c r="B8" s="112" t="s">
        <v>19</v>
      </c>
      <c r="C8" s="99">
        <v>540.5</v>
      </c>
      <c r="D8" s="99">
        <v>620.42</v>
      </c>
      <c r="E8" s="99">
        <v>385.31</v>
      </c>
      <c r="F8" s="99">
        <v>199.52</v>
      </c>
      <c r="G8" s="99">
        <v>218.54</v>
      </c>
      <c r="H8" s="99">
        <v>109.73</v>
      </c>
      <c r="I8" s="99">
        <v>3</v>
      </c>
      <c r="J8" s="99">
        <v>35.5</v>
      </c>
      <c r="K8" s="99">
        <v>2.24</v>
      </c>
      <c r="L8" s="99">
        <v>78.73</v>
      </c>
      <c r="M8" s="102">
        <f t="shared" si="0"/>
        <v>2193.49</v>
      </c>
    </row>
    <row r="9" spans="1:13" ht="12.75">
      <c r="A9" s="112">
        <v>8</v>
      </c>
      <c r="B9" s="112" t="s">
        <v>20</v>
      </c>
      <c r="C9" s="99">
        <v>3833.64</v>
      </c>
      <c r="D9" s="99">
        <v>5011.54</v>
      </c>
      <c r="E9" s="99">
        <v>4404.69</v>
      </c>
      <c r="F9" s="99">
        <v>893.46</v>
      </c>
      <c r="G9" s="99">
        <v>1415.87</v>
      </c>
      <c r="H9" s="99">
        <v>1140.42</v>
      </c>
      <c r="I9" s="99">
        <v>177.2</v>
      </c>
      <c r="J9" s="99">
        <v>137.08</v>
      </c>
      <c r="K9" s="99">
        <v>23.55</v>
      </c>
      <c r="L9" s="99">
        <v>534.44</v>
      </c>
      <c r="M9" s="102">
        <f t="shared" si="0"/>
        <v>17571.889999999996</v>
      </c>
    </row>
    <row r="10" spans="1:13" ht="12.75">
      <c r="A10" s="112">
        <v>9</v>
      </c>
      <c r="B10" s="112" t="s">
        <v>21</v>
      </c>
      <c r="C10" s="99">
        <v>3709.43</v>
      </c>
      <c r="D10" s="99">
        <v>4650.56</v>
      </c>
      <c r="E10" s="99">
        <v>3176.39</v>
      </c>
      <c r="F10" s="99">
        <v>944.8</v>
      </c>
      <c r="G10" s="99">
        <v>1382.82</v>
      </c>
      <c r="H10" s="99">
        <v>921.39</v>
      </c>
      <c r="I10" s="99">
        <v>99.07</v>
      </c>
      <c r="J10" s="99">
        <v>136.56</v>
      </c>
      <c r="K10" s="99">
        <v>25.23</v>
      </c>
      <c r="L10" s="99">
        <v>846.26</v>
      </c>
      <c r="M10" s="102">
        <f t="shared" si="0"/>
        <v>15892.509999999997</v>
      </c>
    </row>
    <row r="11" spans="1:13" ht="12.75">
      <c r="A11" s="112">
        <v>10</v>
      </c>
      <c r="B11" s="112" t="s">
        <v>22</v>
      </c>
      <c r="C11" s="99">
        <v>8192.12</v>
      </c>
      <c r="D11" s="99">
        <v>10475.26</v>
      </c>
      <c r="E11" s="99">
        <v>8193</v>
      </c>
      <c r="F11" s="99">
        <v>2498.58</v>
      </c>
      <c r="G11" s="99">
        <v>3112.19</v>
      </c>
      <c r="H11" s="99">
        <v>1724.11</v>
      </c>
      <c r="I11" s="99">
        <v>257.42</v>
      </c>
      <c r="J11" s="99">
        <v>202.47</v>
      </c>
      <c r="K11" s="99">
        <v>92.05</v>
      </c>
      <c r="L11" s="99">
        <v>872.94</v>
      </c>
      <c r="M11" s="102">
        <f t="shared" si="0"/>
        <v>35620.14</v>
      </c>
    </row>
    <row r="12" spans="1:13" ht="12.75">
      <c r="A12" s="112">
        <v>11</v>
      </c>
      <c r="B12" s="112" t="s">
        <v>23</v>
      </c>
      <c r="C12" s="99">
        <v>8787.44</v>
      </c>
      <c r="D12" s="99">
        <v>10801.59</v>
      </c>
      <c r="E12" s="99">
        <v>8251.19</v>
      </c>
      <c r="F12" s="99">
        <v>2109.81</v>
      </c>
      <c r="G12" s="99">
        <v>3450.27</v>
      </c>
      <c r="H12" s="99">
        <v>2369.13</v>
      </c>
      <c r="I12" s="99">
        <v>5317.85</v>
      </c>
      <c r="J12" s="99">
        <v>276.22</v>
      </c>
      <c r="K12" s="99">
        <v>120.47</v>
      </c>
      <c r="L12" s="99">
        <v>1016.09</v>
      </c>
      <c r="M12" s="102">
        <f t="shared" si="0"/>
        <v>42500.06</v>
      </c>
    </row>
    <row r="13" spans="1:13" ht="12.75">
      <c r="A13" s="112">
        <v>12</v>
      </c>
      <c r="B13" s="112" t="s">
        <v>24</v>
      </c>
      <c r="C13" s="99">
        <v>2689.5</v>
      </c>
      <c r="D13" s="99">
        <v>3076.54</v>
      </c>
      <c r="E13" s="99">
        <v>1904.02</v>
      </c>
      <c r="F13" s="99">
        <v>751.86</v>
      </c>
      <c r="G13" s="99">
        <v>779.7</v>
      </c>
      <c r="H13" s="99">
        <v>467.96</v>
      </c>
      <c r="I13" s="99">
        <v>49.71</v>
      </c>
      <c r="J13" s="99">
        <v>34</v>
      </c>
      <c r="K13" s="99">
        <v>20.84</v>
      </c>
      <c r="L13" s="99">
        <v>314.92</v>
      </c>
      <c r="M13" s="102">
        <f t="shared" si="0"/>
        <v>10089.05</v>
      </c>
    </row>
    <row r="14" spans="1:13" ht="12.75">
      <c r="A14" s="112">
        <v>13</v>
      </c>
      <c r="B14" s="112" t="s">
        <v>82</v>
      </c>
      <c r="C14" s="99">
        <v>78025.13</v>
      </c>
      <c r="D14" s="99">
        <v>92765.34</v>
      </c>
      <c r="E14" s="99">
        <v>66755.2</v>
      </c>
      <c r="F14" s="99">
        <v>17224.48</v>
      </c>
      <c r="G14" s="99">
        <v>31829.96</v>
      </c>
      <c r="H14" s="99">
        <v>24022.75</v>
      </c>
      <c r="I14" s="99">
        <v>27906.93</v>
      </c>
      <c r="J14" s="99">
        <v>1452.86</v>
      </c>
      <c r="K14" s="99">
        <v>267.38</v>
      </c>
      <c r="L14" s="99">
        <v>9368.06</v>
      </c>
      <c r="M14" s="102">
        <f t="shared" si="0"/>
        <v>349618.08999999997</v>
      </c>
    </row>
    <row r="15" spans="1:13" ht="12.75">
      <c r="A15" s="112">
        <v>14</v>
      </c>
      <c r="B15" s="112" t="s">
        <v>83</v>
      </c>
      <c r="C15" s="99">
        <v>1118.94</v>
      </c>
      <c r="D15" s="99">
        <v>1395.91</v>
      </c>
      <c r="E15" s="99">
        <v>933.65</v>
      </c>
      <c r="F15" s="99">
        <v>282.41</v>
      </c>
      <c r="G15" s="99">
        <v>296.87</v>
      </c>
      <c r="H15" s="99">
        <v>385.66</v>
      </c>
      <c r="I15" s="99">
        <v>404.5</v>
      </c>
      <c r="J15" s="99">
        <v>11</v>
      </c>
      <c r="K15" s="99">
        <v>3.06</v>
      </c>
      <c r="L15" s="99">
        <v>179.93</v>
      </c>
      <c r="M15" s="102">
        <f t="shared" si="0"/>
        <v>5011.930000000001</v>
      </c>
    </row>
    <row r="16" spans="1:13" ht="12.75">
      <c r="A16" s="112">
        <v>15</v>
      </c>
      <c r="B16" s="112" t="s">
        <v>26</v>
      </c>
      <c r="C16" s="99">
        <v>552.05</v>
      </c>
      <c r="D16" s="99">
        <v>579.86</v>
      </c>
      <c r="E16" s="99">
        <v>412.48</v>
      </c>
      <c r="F16" s="99">
        <v>204.99</v>
      </c>
      <c r="G16" s="99">
        <v>170.18</v>
      </c>
      <c r="H16" s="99">
        <v>107.57</v>
      </c>
      <c r="I16" s="99">
        <v>0</v>
      </c>
      <c r="J16" s="99">
        <v>14.72</v>
      </c>
      <c r="K16" s="99">
        <v>3.54</v>
      </c>
      <c r="L16" s="99">
        <v>93.69</v>
      </c>
      <c r="M16" s="102">
        <f t="shared" si="0"/>
        <v>2139.08</v>
      </c>
    </row>
    <row r="17" spans="1:13" ht="12.75">
      <c r="A17" s="112">
        <v>16</v>
      </c>
      <c r="B17" s="112" t="s">
        <v>27</v>
      </c>
      <c r="C17" s="99">
        <v>34292.72</v>
      </c>
      <c r="D17" s="99">
        <v>36555.12</v>
      </c>
      <c r="E17" s="99">
        <v>25530.82</v>
      </c>
      <c r="F17" s="99">
        <v>7291.1</v>
      </c>
      <c r="G17" s="99">
        <v>10434.15</v>
      </c>
      <c r="H17" s="99">
        <v>5273.64</v>
      </c>
      <c r="I17" s="99">
        <v>2940.99</v>
      </c>
      <c r="J17" s="99">
        <v>883.62</v>
      </c>
      <c r="K17" s="99">
        <v>382.43</v>
      </c>
      <c r="L17" s="99">
        <v>2445.24</v>
      </c>
      <c r="M17" s="102">
        <f t="shared" si="0"/>
        <v>126029.83</v>
      </c>
    </row>
    <row r="18" spans="1:13" ht="12.75">
      <c r="A18" s="112">
        <v>17</v>
      </c>
      <c r="B18" s="112" t="s">
        <v>28</v>
      </c>
      <c r="C18" s="99">
        <v>10417.5</v>
      </c>
      <c r="D18" s="99">
        <v>12278.12</v>
      </c>
      <c r="E18" s="99">
        <v>8112.37</v>
      </c>
      <c r="F18" s="99">
        <v>2572.1</v>
      </c>
      <c r="G18" s="99">
        <v>3678.12</v>
      </c>
      <c r="H18" s="99">
        <v>2761.2</v>
      </c>
      <c r="I18" s="99">
        <v>292.27</v>
      </c>
      <c r="J18" s="99">
        <v>251.74</v>
      </c>
      <c r="K18" s="99">
        <v>154.84</v>
      </c>
      <c r="L18" s="99">
        <v>1507.07</v>
      </c>
      <c r="M18" s="102">
        <f t="shared" si="0"/>
        <v>42025.329999999994</v>
      </c>
    </row>
    <row r="19" spans="1:13" ht="12.75">
      <c r="A19" s="112">
        <v>18</v>
      </c>
      <c r="B19" s="112" t="s">
        <v>29</v>
      </c>
      <c r="C19" s="99">
        <v>2984.27</v>
      </c>
      <c r="D19" s="99">
        <v>3807.31</v>
      </c>
      <c r="E19" s="99">
        <v>2470.13</v>
      </c>
      <c r="F19" s="99">
        <v>502.58</v>
      </c>
      <c r="G19" s="99">
        <v>811.85</v>
      </c>
      <c r="H19" s="99">
        <v>589.74</v>
      </c>
      <c r="I19" s="99">
        <v>314.95</v>
      </c>
      <c r="J19" s="99">
        <v>93.26</v>
      </c>
      <c r="K19" s="99">
        <v>31.04</v>
      </c>
      <c r="L19" s="99">
        <v>409.76</v>
      </c>
      <c r="M19" s="102">
        <f t="shared" si="0"/>
        <v>12014.890000000001</v>
      </c>
    </row>
    <row r="20" spans="1:13" ht="12.75">
      <c r="A20" s="112">
        <v>19</v>
      </c>
      <c r="B20" s="112" t="s">
        <v>30</v>
      </c>
      <c r="C20" s="99">
        <v>369.41</v>
      </c>
      <c r="D20" s="99">
        <v>379.82</v>
      </c>
      <c r="E20" s="99">
        <v>199.35</v>
      </c>
      <c r="F20" s="99">
        <v>67.52</v>
      </c>
      <c r="G20" s="99">
        <v>87.6</v>
      </c>
      <c r="H20" s="99">
        <v>58.82</v>
      </c>
      <c r="I20" s="99">
        <v>0</v>
      </c>
      <c r="J20" s="99">
        <v>11.26</v>
      </c>
      <c r="K20" s="99">
        <v>3.95</v>
      </c>
      <c r="L20" s="99">
        <v>48.76</v>
      </c>
      <c r="M20" s="102">
        <f t="shared" si="0"/>
        <v>1226.49</v>
      </c>
    </row>
    <row r="21" spans="1:13" ht="12.75">
      <c r="A21" s="112">
        <v>20</v>
      </c>
      <c r="B21" s="112" t="s">
        <v>31</v>
      </c>
      <c r="C21" s="99">
        <v>1708.36</v>
      </c>
      <c r="D21" s="99">
        <v>1846.71</v>
      </c>
      <c r="E21" s="99">
        <v>1112.16</v>
      </c>
      <c r="F21" s="99">
        <v>386.59</v>
      </c>
      <c r="G21" s="99">
        <v>387.51</v>
      </c>
      <c r="H21" s="99">
        <v>290.68</v>
      </c>
      <c r="I21" s="99">
        <v>193.25</v>
      </c>
      <c r="J21" s="99">
        <v>59.09</v>
      </c>
      <c r="K21" s="99">
        <v>17.22</v>
      </c>
      <c r="L21" s="99">
        <v>120.62</v>
      </c>
      <c r="M21" s="102">
        <f t="shared" si="0"/>
        <v>6122.1900000000005</v>
      </c>
    </row>
    <row r="22" spans="1:13" ht="12.75">
      <c r="A22" s="112">
        <v>21</v>
      </c>
      <c r="B22" s="112" t="s">
        <v>32</v>
      </c>
      <c r="C22" s="99">
        <v>611.63</v>
      </c>
      <c r="D22" s="99">
        <v>686.98</v>
      </c>
      <c r="E22" s="99">
        <v>449.59</v>
      </c>
      <c r="F22" s="99">
        <v>255.61</v>
      </c>
      <c r="G22" s="99">
        <v>372.52</v>
      </c>
      <c r="H22" s="99">
        <v>233.73</v>
      </c>
      <c r="I22" s="99">
        <v>20.47</v>
      </c>
      <c r="J22" s="99">
        <v>44.5</v>
      </c>
      <c r="K22" s="99">
        <v>6.57</v>
      </c>
      <c r="L22" s="99">
        <v>105.5</v>
      </c>
      <c r="M22" s="102">
        <f t="shared" si="0"/>
        <v>2787.1</v>
      </c>
    </row>
    <row r="23" spans="1:13" ht="12.75">
      <c r="A23" s="112">
        <v>22</v>
      </c>
      <c r="B23" s="112" t="s">
        <v>33</v>
      </c>
      <c r="C23" s="99">
        <v>345.3</v>
      </c>
      <c r="D23" s="99">
        <v>409.7</v>
      </c>
      <c r="E23" s="99">
        <v>166.9</v>
      </c>
      <c r="F23" s="99">
        <v>68.6</v>
      </c>
      <c r="G23" s="99">
        <v>99.71</v>
      </c>
      <c r="H23" s="99">
        <v>55.76</v>
      </c>
      <c r="I23" s="99">
        <v>45.83</v>
      </c>
      <c r="J23" s="99">
        <v>1</v>
      </c>
      <c r="K23" s="99">
        <v>1.06</v>
      </c>
      <c r="L23" s="99">
        <v>51.31</v>
      </c>
      <c r="M23" s="102">
        <f t="shared" si="0"/>
        <v>1245.1699999999998</v>
      </c>
    </row>
    <row r="24" spans="1:13" ht="12.75">
      <c r="A24" s="112">
        <v>23</v>
      </c>
      <c r="B24" s="112" t="s">
        <v>34</v>
      </c>
      <c r="C24" s="99">
        <v>469.99</v>
      </c>
      <c r="D24" s="99">
        <v>599.93</v>
      </c>
      <c r="E24" s="99">
        <v>456.8</v>
      </c>
      <c r="F24" s="99">
        <v>132.01</v>
      </c>
      <c r="G24" s="99">
        <v>201.01</v>
      </c>
      <c r="H24" s="99">
        <v>194.39</v>
      </c>
      <c r="I24" s="99">
        <v>3.56</v>
      </c>
      <c r="J24" s="99">
        <v>19.55</v>
      </c>
      <c r="K24" s="99">
        <v>12.38</v>
      </c>
      <c r="L24" s="99">
        <v>61.39</v>
      </c>
      <c r="M24" s="102">
        <f t="shared" si="0"/>
        <v>2151.01</v>
      </c>
    </row>
    <row r="25" spans="1:13" ht="12.75">
      <c r="A25" s="112">
        <v>24</v>
      </c>
      <c r="B25" s="112" t="s">
        <v>35</v>
      </c>
      <c r="C25" s="99">
        <v>537.61</v>
      </c>
      <c r="D25" s="99">
        <v>614.86</v>
      </c>
      <c r="E25" s="99">
        <v>382.31</v>
      </c>
      <c r="F25" s="99">
        <v>106.49</v>
      </c>
      <c r="G25" s="99">
        <v>76.45</v>
      </c>
      <c r="H25" s="99">
        <v>74.4</v>
      </c>
      <c r="I25" s="99">
        <v>34.36</v>
      </c>
      <c r="J25" s="99">
        <v>25</v>
      </c>
      <c r="K25" s="99">
        <v>9.7</v>
      </c>
      <c r="L25" s="99">
        <v>61.2</v>
      </c>
      <c r="M25" s="102">
        <f t="shared" si="0"/>
        <v>1922.38</v>
      </c>
    </row>
    <row r="26" spans="1:13" ht="12.75">
      <c r="A26" s="112">
        <v>25</v>
      </c>
      <c r="B26" s="112" t="s">
        <v>36</v>
      </c>
      <c r="C26" s="99">
        <v>1350.83</v>
      </c>
      <c r="D26" s="99">
        <v>1398.03</v>
      </c>
      <c r="E26" s="99">
        <v>887.98</v>
      </c>
      <c r="F26" s="99">
        <v>252.29</v>
      </c>
      <c r="G26" s="99">
        <v>440.1</v>
      </c>
      <c r="H26" s="99">
        <v>336.2</v>
      </c>
      <c r="I26" s="99">
        <v>261.91</v>
      </c>
      <c r="J26" s="99">
        <v>12.5</v>
      </c>
      <c r="K26" s="99">
        <v>4.82</v>
      </c>
      <c r="L26" s="99">
        <v>150.01</v>
      </c>
      <c r="M26" s="102">
        <f t="shared" si="0"/>
        <v>5094.669999999999</v>
      </c>
    </row>
    <row r="27" spans="1:13" ht="12.75">
      <c r="A27" s="112">
        <v>26</v>
      </c>
      <c r="B27" s="112" t="s">
        <v>37</v>
      </c>
      <c r="C27" s="99">
        <v>1909.31</v>
      </c>
      <c r="D27" s="99">
        <v>2076.68</v>
      </c>
      <c r="E27" s="99">
        <v>1466.68</v>
      </c>
      <c r="F27" s="99">
        <v>368.31</v>
      </c>
      <c r="G27" s="99">
        <v>557.08</v>
      </c>
      <c r="H27" s="99">
        <v>422.78</v>
      </c>
      <c r="I27" s="99">
        <v>344.59</v>
      </c>
      <c r="J27" s="99">
        <v>20</v>
      </c>
      <c r="K27" s="99">
        <v>5.56</v>
      </c>
      <c r="L27" s="99">
        <v>260.84</v>
      </c>
      <c r="M27" s="102">
        <f t="shared" si="0"/>
        <v>7431.830000000001</v>
      </c>
    </row>
    <row r="28" spans="1:13" ht="12.75">
      <c r="A28" s="112">
        <v>27</v>
      </c>
      <c r="B28" s="112" t="s">
        <v>38</v>
      </c>
      <c r="C28" s="99">
        <v>5673.87</v>
      </c>
      <c r="D28" s="99">
        <v>6706.26</v>
      </c>
      <c r="E28" s="99">
        <v>4680.19</v>
      </c>
      <c r="F28" s="99">
        <v>1151.36</v>
      </c>
      <c r="G28" s="99">
        <v>1647.45</v>
      </c>
      <c r="H28" s="99">
        <v>1132.5</v>
      </c>
      <c r="I28" s="99">
        <v>391.58</v>
      </c>
      <c r="J28" s="99">
        <v>87.04</v>
      </c>
      <c r="K28" s="99">
        <v>34.01</v>
      </c>
      <c r="L28" s="99">
        <v>808.29</v>
      </c>
      <c r="M28" s="102">
        <f t="shared" si="0"/>
        <v>22312.550000000003</v>
      </c>
    </row>
    <row r="29" spans="1:13" ht="12.75">
      <c r="A29" s="112">
        <v>28</v>
      </c>
      <c r="B29" s="112" t="s">
        <v>39</v>
      </c>
      <c r="C29" s="99">
        <v>3194.16</v>
      </c>
      <c r="D29" s="99">
        <v>3672.16</v>
      </c>
      <c r="E29" s="99">
        <v>2430.43</v>
      </c>
      <c r="F29" s="99">
        <v>533.57</v>
      </c>
      <c r="G29" s="99">
        <v>881.93</v>
      </c>
      <c r="H29" s="99">
        <v>595.86</v>
      </c>
      <c r="I29" s="99">
        <v>516.07</v>
      </c>
      <c r="J29" s="99">
        <v>128.4</v>
      </c>
      <c r="K29" s="99">
        <v>34.77</v>
      </c>
      <c r="L29" s="99">
        <v>376.35</v>
      </c>
      <c r="M29" s="102">
        <f t="shared" si="0"/>
        <v>12363.7</v>
      </c>
    </row>
    <row r="30" spans="1:13" ht="12.75">
      <c r="A30" s="112">
        <v>29</v>
      </c>
      <c r="B30" s="112" t="s">
        <v>40</v>
      </c>
      <c r="C30" s="99">
        <v>41436.81</v>
      </c>
      <c r="D30" s="99">
        <v>53151.74</v>
      </c>
      <c r="E30" s="99">
        <v>36623.28</v>
      </c>
      <c r="F30" s="99">
        <v>11697.61</v>
      </c>
      <c r="G30" s="99">
        <v>16572.14</v>
      </c>
      <c r="H30" s="99">
        <v>6546.16</v>
      </c>
      <c r="I30" s="99">
        <v>16034.21</v>
      </c>
      <c r="J30" s="99">
        <v>1256.84</v>
      </c>
      <c r="K30" s="99">
        <v>333.75</v>
      </c>
      <c r="L30" s="99">
        <v>7257.35</v>
      </c>
      <c r="M30" s="102">
        <f t="shared" si="0"/>
        <v>190909.89</v>
      </c>
    </row>
    <row r="31" spans="1:13" ht="12.75">
      <c r="A31" s="112">
        <v>30</v>
      </c>
      <c r="B31" s="112" t="s">
        <v>41</v>
      </c>
      <c r="C31" s="99">
        <v>882</v>
      </c>
      <c r="D31" s="99">
        <v>1104.79</v>
      </c>
      <c r="E31" s="99">
        <v>711.96</v>
      </c>
      <c r="F31" s="99">
        <v>138</v>
      </c>
      <c r="G31" s="99">
        <v>202.77</v>
      </c>
      <c r="H31" s="99">
        <v>122.96</v>
      </c>
      <c r="I31" s="99">
        <v>3.34</v>
      </c>
      <c r="J31" s="99">
        <v>3.5</v>
      </c>
      <c r="K31" s="99">
        <v>0.32</v>
      </c>
      <c r="L31" s="99">
        <v>129.95</v>
      </c>
      <c r="M31" s="102">
        <f t="shared" si="0"/>
        <v>3299.59</v>
      </c>
    </row>
    <row r="32" spans="1:13" ht="12.75">
      <c r="A32" s="112">
        <v>31</v>
      </c>
      <c r="B32" s="112" t="s">
        <v>42</v>
      </c>
      <c r="C32" s="99">
        <v>4149.48</v>
      </c>
      <c r="D32" s="99">
        <v>4946.36</v>
      </c>
      <c r="E32" s="99">
        <v>3634.26</v>
      </c>
      <c r="F32" s="99">
        <v>746.49</v>
      </c>
      <c r="G32" s="99">
        <v>1413.55</v>
      </c>
      <c r="H32" s="99">
        <v>1008.6</v>
      </c>
      <c r="I32" s="99">
        <v>779.65</v>
      </c>
      <c r="J32" s="99">
        <v>81.6</v>
      </c>
      <c r="K32" s="99">
        <v>29.91</v>
      </c>
      <c r="L32" s="99">
        <v>576.83</v>
      </c>
      <c r="M32" s="102">
        <f t="shared" si="0"/>
        <v>17366.73</v>
      </c>
    </row>
    <row r="33" spans="1:13" ht="12.75">
      <c r="A33" s="112">
        <v>32</v>
      </c>
      <c r="B33" s="112" t="s">
        <v>43</v>
      </c>
      <c r="C33" s="99">
        <v>1840</v>
      </c>
      <c r="D33" s="99">
        <v>2111.14</v>
      </c>
      <c r="E33" s="99">
        <v>1425.21</v>
      </c>
      <c r="F33" s="99">
        <v>515.68</v>
      </c>
      <c r="G33" s="99">
        <v>481.63</v>
      </c>
      <c r="H33" s="99">
        <v>322.43</v>
      </c>
      <c r="I33" s="99">
        <v>36.31</v>
      </c>
      <c r="J33" s="99">
        <v>150.2</v>
      </c>
      <c r="K33" s="99">
        <v>5.05</v>
      </c>
      <c r="L33" s="99">
        <v>277.3</v>
      </c>
      <c r="M33" s="102">
        <f t="shared" si="0"/>
        <v>7164.950000000002</v>
      </c>
    </row>
    <row r="34" spans="1:13" ht="12.75">
      <c r="A34" s="112">
        <v>33</v>
      </c>
      <c r="B34" s="112" t="s">
        <v>44</v>
      </c>
      <c r="C34" s="99">
        <v>350.95</v>
      </c>
      <c r="D34" s="99">
        <v>318.31</v>
      </c>
      <c r="E34" s="99">
        <v>196.69</v>
      </c>
      <c r="F34" s="99">
        <v>119.5</v>
      </c>
      <c r="G34" s="99">
        <v>86.61</v>
      </c>
      <c r="H34" s="99">
        <v>67.69</v>
      </c>
      <c r="I34" s="99">
        <v>19.09</v>
      </c>
      <c r="J34" s="99">
        <v>3</v>
      </c>
      <c r="K34" s="99">
        <v>1.34</v>
      </c>
      <c r="L34" s="99">
        <v>33.27</v>
      </c>
      <c r="M34" s="102">
        <f aca="true" t="shared" si="1" ref="M34:M65">SUM(C34:L34)</f>
        <v>1196.4499999999998</v>
      </c>
    </row>
    <row r="35" spans="1:13" ht="12.75">
      <c r="A35" s="112">
        <v>34</v>
      </c>
      <c r="B35" s="112" t="s">
        <v>45</v>
      </c>
      <c r="C35" s="99">
        <v>301.46</v>
      </c>
      <c r="D35" s="99">
        <v>330.56</v>
      </c>
      <c r="E35" s="99">
        <v>182.41</v>
      </c>
      <c r="F35" s="99">
        <v>62.1</v>
      </c>
      <c r="G35" s="99">
        <v>53.95</v>
      </c>
      <c r="H35" s="99">
        <v>43.18</v>
      </c>
      <c r="I35" s="99">
        <v>26.26</v>
      </c>
      <c r="J35" s="99">
        <v>3</v>
      </c>
      <c r="K35" s="99">
        <v>0</v>
      </c>
      <c r="L35" s="99">
        <v>50.04</v>
      </c>
      <c r="M35" s="102">
        <f t="shared" si="1"/>
        <v>1052.96</v>
      </c>
    </row>
    <row r="36" spans="1:13" ht="12.75">
      <c r="A36" s="112">
        <v>35</v>
      </c>
      <c r="B36" s="112" t="s">
        <v>46</v>
      </c>
      <c r="C36" s="99">
        <v>9638.48</v>
      </c>
      <c r="D36" s="99">
        <v>11674.66</v>
      </c>
      <c r="E36" s="99">
        <v>7682.53</v>
      </c>
      <c r="F36" s="99">
        <v>2044.2</v>
      </c>
      <c r="G36" s="99">
        <v>2634.41</v>
      </c>
      <c r="H36" s="99">
        <v>1841.1</v>
      </c>
      <c r="I36" s="99">
        <v>1664.45</v>
      </c>
      <c r="J36" s="99">
        <v>210.31</v>
      </c>
      <c r="K36" s="99">
        <v>27.14</v>
      </c>
      <c r="L36" s="99">
        <v>1484</v>
      </c>
      <c r="M36" s="102">
        <f t="shared" si="1"/>
        <v>38901.27999999999</v>
      </c>
    </row>
    <row r="37" spans="1:13" ht="12.75">
      <c r="A37" s="112">
        <v>36</v>
      </c>
      <c r="B37" s="112" t="s">
        <v>47</v>
      </c>
      <c r="C37" s="99">
        <v>19225.6</v>
      </c>
      <c r="D37" s="99">
        <v>20963.4</v>
      </c>
      <c r="E37" s="99">
        <v>13522.23</v>
      </c>
      <c r="F37" s="99">
        <v>4020.12</v>
      </c>
      <c r="G37" s="99">
        <v>6513.7</v>
      </c>
      <c r="H37" s="99">
        <v>5083.61</v>
      </c>
      <c r="I37" s="99">
        <v>5922.72</v>
      </c>
      <c r="J37" s="99">
        <v>717.32</v>
      </c>
      <c r="K37" s="99">
        <v>166.46</v>
      </c>
      <c r="L37" s="99">
        <v>1930.38</v>
      </c>
      <c r="M37" s="102">
        <f t="shared" si="1"/>
        <v>78065.54000000001</v>
      </c>
    </row>
    <row r="38" spans="1:13" ht="12.75">
      <c r="A38" s="112">
        <v>37</v>
      </c>
      <c r="B38" s="112" t="s">
        <v>48</v>
      </c>
      <c r="C38" s="99">
        <v>8301.47</v>
      </c>
      <c r="D38" s="99">
        <v>9154.36</v>
      </c>
      <c r="E38" s="99">
        <v>6860.06</v>
      </c>
      <c r="F38" s="99">
        <v>2529.41</v>
      </c>
      <c r="G38" s="99">
        <v>2714.24</v>
      </c>
      <c r="H38" s="99">
        <v>1510.13</v>
      </c>
      <c r="I38" s="99">
        <v>195.51</v>
      </c>
      <c r="J38" s="99">
        <v>297.12</v>
      </c>
      <c r="K38" s="99">
        <v>91.63</v>
      </c>
      <c r="L38" s="99">
        <v>704.71</v>
      </c>
      <c r="M38" s="102">
        <f t="shared" si="1"/>
        <v>32358.64</v>
      </c>
    </row>
    <row r="39" spans="1:13" ht="12.75">
      <c r="A39" s="112">
        <v>38</v>
      </c>
      <c r="B39" s="112" t="s">
        <v>49</v>
      </c>
      <c r="C39" s="99">
        <v>1474.08</v>
      </c>
      <c r="D39" s="99">
        <v>1609.67</v>
      </c>
      <c r="E39" s="99">
        <v>1051.95</v>
      </c>
      <c r="F39" s="99">
        <v>473.2</v>
      </c>
      <c r="G39" s="99">
        <v>822.78</v>
      </c>
      <c r="H39" s="99">
        <v>447.37</v>
      </c>
      <c r="I39" s="99">
        <v>73.54</v>
      </c>
      <c r="J39" s="99">
        <v>22.38</v>
      </c>
      <c r="K39" s="99">
        <v>6.16</v>
      </c>
      <c r="L39" s="99">
        <v>183.07</v>
      </c>
      <c r="M39" s="102">
        <f t="shared" si="1"/>
        <v>6164.199999999999</v>
      </c>
    </row>
    <row r="40" spans="1:13" ht="12.75">
      <c r="A40" s="112">
        <v>39</v>
      </c>
      <c r="B40" s="112" t="s">
        <v>50</v>
      </c>
      <c r="C40" s="99">
        <v>350.5</v>
      </c>
      <c r="D40" s="99">
        <v>405.69</v>
      </c>
      <c r="E40" s="99">
        <v>241.14</v>
      </c>
      <c r="F40" s="99">
        <v>89.93</v>
      </c>
      <c r="G40" s="99">
        <v>104.66</v>
      </c>
      <c r="H40" s="99">
        <v>112.69</v>
      </c>
      <c r="I40" s="99">
        <v>0</v>
      </c>
      <c r="J40" s="99">
        <v>57.8</v>
      </c>
      <c r="K40" s="99">
        <v>4.02</v>
      </c>
      <c r="L40" s="99">
        <v>62.32</v>
      </c>
      <c r="M40" s="102">
        <f t="shared" si="1"/>
        <v>1428.75</v>
      </c>
    </row>
    <row r="41" spans="1:13" ht="12.75">
      <c r="A41" s="112">
        <v>40</v>
      </c>
      <c r="B41" s="112" t="s">
        <v>51</v>
      </c>
      <c r="C41" s="99">
        <v>688.71</v>
      </c>
      <c r="D41" s="99">
        <v>780.8</v>
      </c>
      <c r="E41" s="99">
        <v>571.96</v>
      </c>
      <c r="F41" s="99">
        <v>243.88</v>
      </c>
      <c r="G41" s="99">
        <v>232.56</v>
      </c>
      <c r="H41" s="99">
        <v>275.47</v>
      </c>
      <c r="I41" s="99">
        <v>8.12</v>
      </c>
      <c r="J41" s="99">
        <v>1</v>
      </c>
      <c r="K41" s="99">
        <v>0.12</v>
      </c>
      <c r="L41" s="99">
        <v>104.78</v>
      </c>
      <c r="M41" s="102">
        <f t="shared" si="1"/>
        <v>2907.4</v>
      </c>
    </row>
    <row r="42" spans="1:13" ht="12.75">
      <c r="A42" s="112">
        <v>41</v>
      </c>
      <c r="B42" s="112" t="s">
        <v>52</v>
      </c>
      <c r="C42" s="99">
        <v>9395.22</v>
      </c>
      <c r="D42" s="99">
        <v>11388.52</v>
      </c>
      <c r="E42" s="99">
        <v>7557.44</v>
      </c>
      <c r="F42" s="99">
        <v>2591.69</v>
      </c>
      <c r="G42" s="99">
        <v>3623.24</v>
      </c>
      <c r="H42" s="99">
        <v>2655.53</v>
      </c>
      <c r="I42" s="99">
        <v>2978.35</v>
      </c>
      <c r="J42" s="99">
        <v>309.55</v>
      </c>
      <c r="K42" s="99">
        <v>62.86</v>
      </c>
      <c r="L42" s="99">
        <v>1181.93</v>
      </c>
      <c r="M42" s="102">
        <f t="shared" si="1"/>
        <v>41744.329999999994</v>
      </c>
    </row>
    <row r="43" spans="1:13" ht="12.75">
      <c r="A43" s="112">
        <v>42</v>
      </c>
      <c r="B43" s="112" t="s">
        <v>53</v>
      </c>
      <c r="C43" s="99">
        <v>10015.54</v>
      </c>
      <c r="D43" s="99">
        <v>12312.97</v>
      </c>
      <c r="E43" s="99">
        <v>8329.98</v>
      </c>
      <c r="F43" s="99">
        <v>2377.89</v>
      </c>
      <c r="G43" s="99">
        <v>3240.91</v>
      </c>
      <c r="H43" s="99">
        <v>2483.91</v>
      </c>
      <c r="I43" s="99">
        <v>1317.81</v>
      </c>
      <c r="J43" s="99">
        <v>280.68</v>
      </c>
      <c r="K43" s="99">
        <v>38.42</v>
      </c>
      <c r="L43" s="99">
        <v>1572.6</v>
      </c>
      <c r="M43" s="102">
        <f t="shared" si="1"/>
        <v>41970.71000000001</v>
      </c>
    </row>
    <row r="44" spans="1:13" ht="12.75">
      <c r="A44" s="112">
        <v>43</v>
      </c>
      <c r="B44" s="112" t="s">
        <v>54</v>
      </c>
      <c r="C44" s="99">
        <v>3597.84</v>
      </c>
      <c r="D44" s="99">
        <v>4724.68</v>
      </c>
      <c r="E44" s="99">
        <v>4160.9</v>
      </c>
      <c r="F44" s="99">
        <v>981.81</v>
      </c>
      <c r="G44" s="99">
        <v>1618</v>
      </c>
      <c r="H44" s="99">
        <v>742.19</v>
      </c>
      <c r="I44" s="99">
        <v>1121.84</v>
      </c>
      <c r="J44" s="99">
        <v>132.19</v>
      </c>
      <c r="K44" s="99">
        <v>111.19</v>
      </c>
      <c r="L44" s="99">
        <v>636.16</v>
      </c>
      <c r="M44" s="102">
        <f t="shared" si="1"/>
        <v>17826.799999999996</v>
      </c>
    </row>
    <row r="45" spans="1:13" ht="12.75">
      <c r="A45" s="112">
        <v>44</v>
      </c>
      <c r="B45" s="112" t="s">
        <v>55</v>
      </c>
      <c r="C45" s="99">
        <v>1739.02</v>
      </c>
      <c r="D45" s="99">
        <v>2210.75</v>
      </c>
      <c r="E45" s="99">
        <v>1661.57</v>
      </c>
      <c r="F45" s="99">
        <v>463.8</v>
      </c>
      <c r="G45" s="99">
        <v>817.94</v>
      </c>
      <c r="H45" s="99">
        <v>479.76</v>
      </c>
      <c r="I45" s="99">
        <v>369.23</v>
      </c>
      <c r="J45" s="99">
        <v>51.5</v>
      </c>
      <c r="K45" s="99">
        <v>11.24</v>
      </c>
      <c r="L45" s="99">
        <v>276.29</v>
      </c>
      <c r="M45" s="102">
        <f t="shared" si="1"/>
        <v>8081.099999999999</v>
      </c>
    </row>
    <row r="46" spans="1:13" ht="12.75">
      <c r="A46" s="112">
        <v>45</v>
      </c>
      <c r="B46" s="112" t="s">
        <v>56</v>
      </c>
      <c r="C46" s="99">
        <v>2725.74</v>
      </c>
      <c r="D46" s="99">
        <v>3394.35</v>
      </c>
      <c r="E46" s="99">
        <v>2396.94</v>
      </c>
      <c r="F46" s="99">
        <v>607.42</v>
      </c>
      <c r="G46" s="99">
        <v>712.51</v>
      </c>
      <c r="H46" s="99">
        <v>552.01</v>
      </c>
      <c r="I46" s="99">
        <v>40.43</v>
      </c>
      <c r="J46" s="99">
        <v>57.41</v>
      </c>
      <c r="K46" s="99">
        <v>16.38</v>
      </c>
      <c r="L46" s="99">
        <v>422.93</v>
      </c>
      <c r="M46" s="102">
        <f t="shared" si="1"/>
        <v>10926.12</v>
      </c>
    </row>
    <row r="47" spans="1:13" ht="12.75">
      <c r="A47" s="112">
        <v>46</v>
      </c>
      <c r="B47" s="112" t="s">
        <v>57</v>
      </c>
      <c r="C47" s="99">
        <v>7170.46</v>
      </c>
      <c r="D47" s="99">
        <v>8785.59</v>
      </c>
      <c r="E47" s="99">
        <v>7044.31</v>
      </c>
      <c r="F47" s="99">
        <v>1575.45</v>
      </c>
      <c r="G47" s="99">
        <v>2469.33</v>
      </c>
      <c r="H47" s="99">
        <v>1609.14</v>
      </c>
      <c r="I47" s="99">
        <v>420.7</v>
      </c>
      <c r="J47" s="99">
        <v>166.24</v>
      </c>
      <c r="K47" s="99">
        <v>116.76</v>
      </c>
      <c r="L47" s="99">
        <v>803.25</v>
      </c>
      <c r="M47" s="102">
        <f t="shared" si="1"/>
        <v>30161.23</v>
      </c>
    </row>
    <row r="48" spans="1:13" ht="12.75">
      <c r="A48" s="112">
        <v>47</v>
      </c>
      <c r="B48" s="112" t="s">
        <v>58</v>
      </c>
      <c r="C48" s="99">
        <v>1686.5</v>
      </c>
      <c r="D48" s="99">
        <v>2034.82</v>
      </c>
      <c r="E48" s="99">
        <v>1303.26</v>
      </c>
      <c r="F48" s="99">
        <v>485.29</v>
      </c>
      <c r="G48" s="99">
        <v>633.21</v>
      </c>
      <c r="H48" s="99">
        <v>447.57</v>
      </c>
      <c r="I48" s="99">
        <v>309.83</v>
      </c>
      <c r="J48" s="99">
        <v>50.5</v>
      </c>
      <c r="K48" s="99">
        <v>4.79</v>
      </c>
      <c r="L48" s="99">
        <v>280.85</v>
      </c>
      <c r="M48" s="102">
        <f t="shared" si="1"/>
        <v>7236.62</v>
      </c>
    </row>
    <row r="49" spans="1:13" ht="12.75">
      <c r="A49" s="112">
        <v>48</v>
      </c>
      <c r="B49" s="112" t="s">
        <v>59</v>
      </c>
      <c r="C49" s="99">
        <v>33640.58</v>
      </c>
      <c r="D49" s="99">
        <v>43266.81</v>
      </c>
      <c r="E49" s="99">
        <v>33910.63</v>
      </c>
      <c r="F49" s="99">
        <v>7159.81</v>
      </c>
      <c r="G49" s="99">
        <v>14016.6</v>
      </c>
      <c r="H49" s="99">
        <v>9460.99</v>
      </c>
      <c r="I49" s="99">
        <v>25529.38</v>
      </c>
      <c r="J49" s="99">
        <v>2034.53</v>
      </c>
      <c r="K49" s="99">
        <v>526.47</v>
      </c>
      <c r="L49" s="99">
        <v>3165.6</v>
      </c>
      <c r="M49" s="102">
        <f t="shared" si="1"/>
        <v>172711.4</v>
      </c>
    </row>
    <row r="50" spans="1:13" ht="12.75">
      <c r="A50" s="112">
        <v>49</v>
      </c>
      <c r="B50" s="112" t="s">
        <v>60</v>
      </c>
      <c r="C50" s="99">
        <v>10827.62</v>
      </c>
      <c r="D50" s="99">
        <v>14348.09</v>
      </c>
      <c r="E50" s="99">
        <v>10557.88</v>
      </c>
      <c r="F50" s="99">
        <v>2068.55</v>
      </c>
      <c r="G50" s="99">
        <v>2963.77</v>
      </c>
      <c r="H50" s="99">
        <v>1899.63</v>
      </c>
      <c r="I50" s="99">
        <v>6232.66</v>
      </c>
      <c r="J50" s="99">
        <v>792.41</v>
      </c>
      <c r="K50" s="99">
        <v>114.38</v>
      </c>
      <c r="L50" s="99">
        <v>1256.35</v>
      </c>
      <c r="M50" s="102">
        <f t="shared" si="1"/>
        <v>51061.34</v>
      </c>
    </row>
    <row r="51" spans="1:13" ht="12.75">
      <c r="A51" s="112">
        <v>50</v>
      </c>
      <c r="B51" s="112" t="s">
        <v>61</v>
      </c>
      <c r="C51" s="99">
        <v>32679.76</v>
      </c>
      <c r="D51" s="99">
        <v>45724.74</v>
      </c>
      <c r="E51" s="99">
        <v>37106.18</v>
      </c>
      <c r="F51" s="99">
        <v>10005.09</v>
      </c>
      <c r="G51" s="99">
        <v>14744.65</v>
      </c>
      <c r="H51" s="99">
        <v>6597.55</v>
      </c>
      <c r="I51" s="99">
        <v>15503.12</v>
      </c>
      <c r="J51" s="99">
        <v>1088.78</v>
      </c>
      <c r="K51" s="99">
        <v>389.79</v>
      </c>
      <c r="L51" s="99">
        <v>5637.41</v>
      </c>
      <c r="M51" s="102">
        <f t="shared" si="1"/>
        <v>169477.06999999998</v>
      </c>
    </row>
    <row r="52" spans="1:13" ht="12.75">
      <c r="A52" s="112">
        <v>51</v>
      </c>
      <c r="B52" s="112" t="s">
        <v>62</v>
      </c>
      <c r="C52" s="99">
        <v>15779.64</v>
      </c>
      <c r="D52" s="99">
        <v>18714.62</v>
      </c>
      <c r="E52" s="99">
        <v>12882.05</v>
      </c>
      <c r="F52" s="99">
        <v>3327.65</v>
      </c>
      <c r="G52" s="99">
        <v>5502.37</v>
      </c>
      <c r="H52" s="99">
        <v>3774.97</v>
      </c>
      <c r="I52" s="99">
        <v>1664.74</v>
      </c>
      <c r="J52" s="99">
        <v>504.62</v>
      </c>
      <c r="K52" s="99">
        <v>194.48</v>
      </c>
      <c r="L52" s="99">
        <v>1612.27</v>
      </c>
      <c r="M52" s="102">
        <f t="shared" si="1"/>
        <v>63957.41</v>
      </c>
    </row>
    <row r="53" spans="1:13" ht="12.75">
      <c r="A53" s="112">
        <v>52</v>
      </c>
      <c r="B53" s="112" t="s">
        <v>63</v>
      </c>
      <c r="C53" s="99">
        <v>24234.87</v>
      </c>
      <c r="D53" s="99">
        <v>29334.83</v>
      </c>
      <c r="E53" s="99">
        <v>25652.92</v>
      </c>
      <c r="F53" s="99">
        <v>6894.67</v>
      </c>
      <c r="G53" s="99">
        <v>10297.96</v>
      </c>
      <c r="H53" s="99">
        <v>4966.41</v>
      </c>
      <c r="I53" s="99">
        <v>2830.65</v>
      </c>
      <c r="J53" s="99">
        <v>1097.67</v>
      </c>
      <c r="K53" s="99">
        <v>351.11</v>
      </c>
      <c r="L53" s="99">
        <v>3631.83</v>
      </c>
      <c r="M53" s="102">
        <f t="shared" si="1"/>
        <v>109292.92</v>
      </c>
    </row>
    <row r="54" spans="1:13" ht="12.75">
      <c r="A54" s="112">
        <v>53</v>
      </c>
      <c r="B54" s="112" t="s">
        <v>64</v>
      </c>
      <c r="C54" s="99">
        <v>24473.31</v>
      </c>
      <c r="D54" s="99">
        <v>26320.33</v>
      </c>
      <c r="E54" s="99">
        <v>16328.64</v>
      </c>
      <c r="F54" s="99">
        <v>3523.07</v>
      </c>
      <c r="G54" s="99">
        <v>6679.65</v>
      </c>
      <c r="H54" s="99">
        <v>5231.36</v>
      </c>
      <c r="I54" s="99">
        <v>5622.98</v>
      </c>
      <c r="J54" s="99">
        <v>373.18</v>
      </c>
      <c r="K54" s="99">
        <v>170.02</v>
      </c>
      <c r="L54" s="99">
        <v>3297.61</v>
      </c>
      <c r="M54" s="102">
        <f t="shared" si="1"/>
        <v>92020.15</v>
      </c>
    </row>
    <row r="55" spans="1:13" ht="12.75">
      <c r="A55" s="112">
        <v>54</v>
      </c>
      <c r="B55" s="112" t="s">
        <v>65</v>
      </c>
      <c r="C55" s="99">
        <v>2963.1</v>
      </c>
      <c r="D55" s="99">
        <v>3435.73</v>
      </c>
      <c r="E55" s="99">
        <v>1947.03</v>
      </c>
      <c r="F55" s="99">
        <v>790.9</v>
      </c>
      <c r="G55" s="99">
        <v>1083.48</v>
      </c>
      <c r="H55" s="99">
        <v>646.7</v>
      </c>
      <c r="I55" s="99">
        <v>362.19</v>
      </c>
      <c r="J55" s="99">
        <v>69.49</v>
      </c>
      <c r="K55" s="99">
        <v>25.2</v>
      </c>
      <c r="L55" s="99">
        <v>433.1</v>
      </c>
      <c r="M55" s="102">
        <f t="shared" si="1"/>
        <v>11756.920000000002</v>
      </c>
    </row>
    <row r="56" spans="1:13" ht="12.75">
      <c r="A56" s="112">
        <v>55</v>
      </c>
      <c r="B56" s="112" t="s">
        <v>66</v>
      </c>
      <c r="C56" s="99">
        <v>6477.99</v>
      </c>
      <c r="D56" s="99">
        <v>8211.23</v>
      </c>
      <c r="E56" s="99">
        <v>6739.01</v>
      </c>
      <c r="F56" s="99">
        <v>1323.97</v>
      </c>
      <c r="G56" s="99">
        <v>2218.98</v>
      </c>
      <c r="H56" s="99">
        <v>916.94</v>
      </c>
      <c r="I56" s="99">
        <v>69.74</v>
      </c>
      <c r="J56" s="99">
        <v>233.67</v>
      </c>
      <c r="K56" s="99">
        <v>84.11</v>
      </c>
      <c r="L56" s="99">
        <v>557.63</v>
      </c>
      <c r="M56" s="102">
        <f t="shared" si="1"/>
        <v>26833.27</v>
      </c>
    </row>
    <row r="57" spans="1:13" ht="12.75">
      <c r="A57" s="112">
        <v>56</v>
      </c>
      <c r="B57" s="112" t="s">
        <v>67</v>
      </c>
      <c r="C57" s="99">
        <v>9831.66</v>
      </c>
      <c r="D57" s="99">
        <v>11922.71</v>
      </c>
      <c r="E57" s="99">
        <v>7824.35</v>
      </c>
      <c r="F57" s="99">
        <v>1621.59</v>
      </c>
      <c r="G57" s="99">
        <v>2549.6</v>
      </c>
      <c r="H57" s="99">
        <v>1676.48</v>
      </c>
      <c r="I57" s="99">
        <v>2209.04</v>
      </c>
      <c r="J57" s="99">
        <v>209.49</v>
      </c>
      <c r="K57" s="99">
        <v>44.73</v>
      </c>
      <c r="L57" s="99">
        <v>783.44</v>
      </c>
      <c r="M57" s="102">
        <f t="shared" si="1"/>
        <v>38673.09000000001</v>
      </c>
    </row>
    <row r="58" spans="1:13" ht="12.75">
      <c r="A58" s="112">
        <v>57</v>
      </c>
      <c r="B58" s="112" t="s">
        <v>68</v>
      </c>
      <c r="C58" s="99">
        <v>5909.71</v>
      </c>
      <c r="D58" s="99">
        <v>7438.85</v>
      </c>
      <c r="E58" s="99">
        <v>5962.75</v>
      </c>
      <c r="F58" s="99">
        <v>1521.34</v>
      </c>
      <c r="G58" s="99">
        <v>1956.4</v>
      </c>
      <c r="H58" s="99">
        <v>1037.08</v>
      </c>
      <c r="I58" s="99">
        <v>109.85</v>
      </c>
      <c r="J58" s="99">
        <v>121.5</v>
      </c>
      <c r="K58" s="99">
        <v>52.69</v>
      </c>
      <c r="L58" s="99">
        <v>686.72</v>
      </c>
      <c r="M58" s="102">
        <f t="shared" si="1"/>
        <v>24796.890000000003</v>
      </c>
    </row>
    <row r="59" spans="1:13" ht="12.75">
      <c r="A59" s="112">
        <v>58</v>
      </c>
      <c r="B59" s="112" t="s">
        <v>69</v>
      </c>
      <c r="C59" s="99">
        <v>9319.23</v>
      </c>
      <c r="D59" s="99">
        <v>10627.7</v>
      </c>
      <c r="E59" s="99">
        <v>8593.89</v>
      </c>
      <c r="F59" s="99">
        <v>2521.44</v>
      </c>
      <c r="G59" s="99">
        <v>4986.17</v>
      </c>
      <c r="H59" s="99">
        <v>2866.66</v>
      </c>
      <c r="I59" s="99">
        <v>1703.04</v>
      </c>
      <c r="J59" s="99">
        <v>487.87</v>
      </c>
      <c r="K59" s="99">
        <v>94.13</v>
      </c>
      <c r="L59" s="99">
        <v>1096.87</v>
      </c>
      <c r="M59" s="102">
        <f t="shared" si="1"/>
        <v>42297</v>
      </c>
    </row>
    <row r="60" spans="1:13" ht="12.75">
      <c r="A60" s="112">
        <v>59</v>
      </c>
      <c r="B60" s="112" t="s">
        <v>70</v>
      </c>
      <c r="C60" s="99">
        <v>15271.93</v>
      </c>
      <c r="D60" s="99">
        <v>19275.24</v>
      </c>
      <c r="E60" s="99">
        <v>15245.07</v>
      </c>
      <c r="F60" s="99">
        <v>3194.03</v>
      </c>
      <c r="G60" s="99">
        <v>5691.42</v>
      </c>
      <c r="H60" s="99">
        <v>2939.42</v>
      </c>
      <c r="I60" s="99">
        <v>1957.54</v>
      </c>
      <c r="J60" s="99">
        <v>393.11</v>
      </c>
      <c r="K60" s="99">
        <v>104.08</v>
      </c>
      <c r="L60" s="99">
        <v>1870.8</v>
      </c>
      <c r="M60" s="102">
        <f t="shared" si="1"/>
        <v>65942.64</v>
      </c>
    </row>
    <row r="61" spans="1:13" ht="12.75">
      <c r="A61" s="112">
        <v>60</v>
      </c>
      <c r="B61" s="112" t="s">
        <v>71</v>
      </c>
      <c r="C61" s="99">
        <v>1812.5</v>
      </c>
      <c r="D61" s="99">
        <v>2263.35</v>
      </c>
      <c r="E61" s="99">
        <v>1368.33</v>
      </c>
      <c r="F61" s="99">
        <v>364.95</v>
      </c>
      <c r="G61" s="99">
        <v>518.08</v>
      </c>
      <c r="H61" s="99">
        <v>351.82</v>
      </c>
      <c r="I61" s="99">
        <v>221.18</v>
      </c>
      <c r="J61" s="99">
        <v>41</v>
      </c>
      <c r="K61" s="99">
        <v>4.67</v>
      </c>
      <c r="L61" s="99">
        <v>283.9</v>
      </c>
      <c r="M61" s="102">
        <f t="shared" si="1"/>
        <v>7229.78</v>
      </c>
    </row>
    <row r="62" spans="1:13" ht="12.75">
      <c r="A62" s="112">
        <v>61</v>
      </c>
      <c r="B62" s="112" t="s">
        <v>72</v>
      </c>
      <c r="C62" s="99">
        <v>1585.34</v>
      </c>
      <c r="D62" s="99">
        <v>1923.31</v>
      </c>
      <c r="E62" s="99">
        <v>1169.91</v>
      </c>
      <c r="F62" s="99">
        <v>312.56</v>
      </c>
      <c r="G62" s="99">
        <v>279.55</v>
      </c>
      <c r="H62" s="99">
        <v>231.54</v>
      </c>
      <c r="I62" s="99">
        <v>82.57</v>
      </c>
      <c r="J62" s="99">
        <v>12.04</v>
      </c>
      <c r="K62" s="99">
        <v>3.68</v>
      </c>
      <c r="L62" s="99">
        <v>240.55</v>
      </c>
      <c r="M62" s="102">
        <f t="shared" si="1"/>
        <v>5841.05</v>
      </c>
    </row>
    <row r="63" spans="1:13" ht="12.75">
      <c r="A63" s="112">
        <v>62</v>
      </c>
      <c r="B63" s="112" t="s">
        <v>73</v>
      </c>
      <c r="C63" s="99">
        <v>854</v>
      </c>
      <c r="D63" s="99">
        <v>924.64</v>
      </c>
      <c r="E63" s="99">
        <v>557.49</v>
      </c>
      <c r="F63" s="99">
        <v>227.21</v>
      </c>
      <c r="G63" s="99">
        <v>246.15</v>
      </c>
      <c r="H63" s="99">
        <v>187.02</v>
      </c>
      <c r="I63" s="99">
        <v>0.5</v>
      </c>
      <c r="J63" s="99">
        <v>22.15</v>
      </c>
      <c r="K63" s="99">
        <v>7.67</v>
      </c>
      <c r="L63" s="99">
        <v>65.63</v>
      </c>
      <c r="M63" s="102">
        <f t="shared" si="1"/>
        <v>3092.4600000000005</v>
      </c>
    </row>
    <row r="64" spans="1:13" ht="12.75">
      <c r="A64" s="112">
        <v>63</v>
      </c>
      <c r="B64" s="112" t="s">
        <v>74</v>
      </c>
      <c r="C64" s="99">
        <v>589.09</v>
      </c>
      <c r="D64" s="99">
        <v>700.66</v>
      </c>
      <c r="E64" s="99">
        <v>382.38</v>
      </c>
      <c r="F64" s="99">
        <v>151.11</v>
      </c>
      <c r="G64" s="99">
        <v>170.26</v>
      </c>
      <c r="H64" s="99">
        <v>112.62</v>
      </c>
      <c r="I64" s="99">
        <v>0</v>
      </c>
      <c r="J64" s="99">
        <v>12.99</v>
      </c>
      <c r="K64" s="99">
        <v>0.74</v>
      </c>
      <c r="L64" s="99">
        <v>97.48</v>
      </c>
      <c r="M64" s="102">
        <f t="shared" si="1"/>
        <v>2217.33</v>
      </c>
    </row>
    <row r="65" spans="1:13" ht="12.75">
      <c r="A65" s="112">
        <v>64</v>
      </c>
      <c r="B65" s="112" t="s">
        <v>75</v>
      </c>
      <c r="C65" s="99">
        <v>15288.24</v>
      </c>
      <c r="D65" s="99">
        <v>18189.29</v>
      </c>
      <c r="E65" s="99">
        <v>13423.33</v>
      </c>
      <c r="F65" s="99">
        <v>3338.65</v>
      </c>
      <c r="G65" s="99">
        <v>6049.42</v>
      </c>
      <c r="H65" s="99">
        <v>4064.67</v>
      </c>
      <c r="I65" s="99">
        <v>2209.56</v>
      </c>
      <c r="J65" s="99">
        <v>725.35</v>
      </c>
      <c r="K65" s="99">
        <v>181.69</v>
      </c>
      <c r="L65" s="99">
        <v>1887.28</v>
      </c>
      <c r="M65" s="102">
        <f t="shared" si="1"/>
        <v>65357.479999999996</v>
      </c>
    </row>
    <row r="66" spans="1:13" ht="12.75">
      <c r="A66" s="112">
        <v>65</v>
      </c>
      <c r="B66" s="112" t="s">
        <v>76</v>
      </c>
      <c r="C66" s="99">
        <v>1343.5</v>
      </c>
      <c r="D66" s="99">
        <v>1421.16</v>
      </c>
      <c r="E66" s="99">
        <v>880.16</v>
      </c>
      <c r="F66" s="99">
        <v>462.67</v>
      </c>
      <c r="G66" s="99">
        <v>400.8</v>
      </c>
      <c r="H66" s="99">
        <v>282.1</v>
      </c>
      <c r="I66" s="99">
        <v>4.84</v>
      </c>
      <c r="J66" s="99">
        <v>28.82</v>
      </c>
      <c r="K66" s="99">
        <v>13.44</v>
      </c>
      <c r="L66" s="99">
        <v>150.21</v>
      </c>
      <c r="M66" s="102">
        <f aca="true" t="shared" si="2" ref="M66:M76">SUM(C66:L66)</f>
        <v>4987.7</v>
      </c>
    </row>
    <row r="67" spans="1:13" ht="12.75">
      <c r="A67" s="112">
        <v>66</v>
      </c>
      <c r="B67" s="112" t="s">
        <v>77</v>
      </c>
      <c r="C67" s="99">
        <v>1803.43</v>
      </c>
      <c r="D67" s="99">
        <v>2050.12</v>
      </c>
      <c r="E67" s="99">
        <v>1400.32</v>
      </c>
      <c r="F67" s="99">
        <v>306.63</v>
      </c>
      <c r="G67" s="99">
        <v>484.25</v>
      </c>
      <c r="H67" s="99">
        <v>290.47</v>
      </c>
      <c r="I67" s="99">
        <v>107.29</v>
      </c>
      <c r="J67" s="99">
        <v>6.49</v>
      </c>
      <c r="K67" s="99">
        <v>6.92</v>
      </c>
      <c r="L67" s="99">
        <v>206.44</v>
      </c>
      <c r="M67" s="102">
        <f t="shared" si="2"/>
        <v>6662.36</v>
      </c>
    </row>
    <row r="68" spans="1:13" ht="12.75">
      <c r="A68" s="112">
        <v>67</v>
      </c>
      <c r="B68" s="112" t="s">
        <v>78</v>
      </c>
      <c r="C68" s="99">
        <v>917</v>
      </c>
      <c r="D68" s="99">
        <v>1117.36</v>
      </c>
      <c r="E68" s="99">
        <v>829.02</v>
      </c>
      <c r="F68" s="99">
        <v>216.77</v>
      </c>
      <c r="G68" s="99">
        <v>241.35</v>
      </c>
      <c r="H68" s="99">
        <v>116.6</v>
      </c>
      <c r="I68" s="99">
        <v>0</v>
      </c>
      <c r="J68" s="99">
        <v>25.89</v>
      </c>
      <c r="K68" s="99">
        <v>8.03</v>
      </c>
      <c r="L68" s="99">
        <v>55.31</v>
      </c>
      <c r="M68" s="102">
        <f t="shared" si="2"/>
        <v>3527.33</v>
      </c>
    </row>
    <row r="69" spans="1:13" ht="12.75">
      <c r="A69" s="112">
        <v>68</v>
      </c>
      <c r="B69" s="112" t="s">
        <v>231</v>
      </c>
      <c r="C69" s="99">
        <v>0</v>
      </c>
      <c r="D69" s="99">
        <v>35.32</v>
      </c>
      <c r="E69" s="99">
        <v>143.18</v>
      </c>
      <c r="F69" s="99">
        <v>0</v>
      </c>
      <c r="G69" s="99">
        <v>40.66</v>
      </c>
      <c r="H69" s="99">
        <v>234.54</v>
      </c>
      <c r="I69" s="99">
        <v>0</v>
      </c>
      <c r="J69" s="99">
        <v>0</v>
      </c>
      <c r="K69" s="99">
        <v>0</v>
      </c>
      <c r="L69" s="99">
        <v>50.88</v>
      </c>
      <c r="M69" s="102">
        <f t="shared" si="2"/>
        <v>504.58</v>
      </c>
    </row>
    <row r="70" spans="1:13" ht="12.75">
      <c r="A70" s="112">
        <v>69</v>
      </c>
      <c r="B70" s="112" t="s">
        <v>118</v>
      </c>
      <c r="C70" s="99">
        <v>122</v>
      </c>
      <c r="D70" s="99">
        <v>156.5</v>
      </c>
      <c r="E70" s="99">
        <v>127.2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7.8</v>
      </c>
      <c r="M70" s="102">
        <f t="shared" si="2"/>
        <v>413.5</v>
      </c>
    </row>
    <row r="71" spans="1:13" ht="12.75">
      <c r="A71" s="112">
        <v>70</v>
      </c>
      <c r="B71" s="112" t="s">
        <v>307</v>
      </c>
      <c r="C71" s="99">
        <v>209.5</v>
      </c>
      <c r="D71" s="99">
        <v>320.59</v>
      </c>
      <c r="E71" s="99">
        <v>44.59</v>
      </c>
      <c r="F71" s="99">
        <v>53.83</v>
      </c>
      <c r="G71" s="99">
        <v>30.06</v>
      </c>
      <c r="H71" s="99">
        <v>0</v>
      </c>
      <c r="I71" s="99">
        <v>5.33</v>
      </c>
      <c r="J71" s="99">
        <v>0</v>
      </c>
      <c r="K71" s="99">
        <v>0</v>
      </c>
      <c r="L71" s="99">
        <v>0</v>
      </c>
      <c r="M71" s="102">
        <f t="shared" si="2"/>
        <v>663.9</v>
      </c>
    </row>
    <row r="72" spans="1:13" ht="12.75">
      <c r="A72" s="112">
        <v>71</v>
      </c>
      <c r="B72" s="113" t="s">
        <v>314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02">
        <f t="shared" si="2"/>
        <v>0</v>
      </c>
    </row>
    <row r="73" spans="1:13" ht="12.75">
      <c r="A73" s="112">
        <v>72</v>
      </c>
      <c r="B73" s="112" t="s">
        <v>232</v>
      </c>
      <c r="C73" s="99">
        <v>340.43</v>
      </c>
      <c r="D73" s="99">
        <v>169</v>
      </c>
      <c r="E73" s="99">
        <v>0</v>
      </c>
      <c r="F73" s="99">
        <v>58</v>
      </c>
      <c r="G73" s="99">
        <v>35.5</v>
      </c>
      <c r="H73" s="99">
        <v>2</v>
      </c>
      <c r="I73" s="99">
        <v>7.07</v>
      </c>
      <c r="J73" s="99">
        <v>2</v>
      </c>
      <c r="K73" s="99">
        <v>0</v>
      </c>
      <c r="L73" s="99">
        <v>0</v>
      </c>
      <c r="M73" s="102">
        <f t="shared" si="2"/>
        <v>614.0000000000001</v>
      </c>
    </row>
    <row r="74" spans="1:13" ht="12.75">
      <c r="A74" s="112">
        <v>73</v>
      </c>
      <c r="B74" s="112" t="s">
        <v>233</v>
      </c>
      <c r="C74" s="99">
        <v>268.56</v>
      </c>
      <c r="D74" s="99">
        <v>592.83</v>
      </c>
      <c r="E74" s="99">
        <v>539.26</v>
      </c>
      <c r="F74" s="99">
        <v>48</v>
      </c>
      <c r="G74" s="99">
        <v>64.5</v>
      </c>
      <c r="H74" s="99">
        <v>42</v>
      </c>
      <c r="I74" s="99">
        <v>14.42</v>
      </c>
      <c r="J74" s="99">
        <v>0</v>
      </c>
      <c r="K74" s="99">
        <v>0</v>
      </c>
      <c r="L74" s="99">
        <v>27.66</v>
      </c>
      <c r="M74" s="102">
        <f t="shared" si="2"/>
        <v>1597.2300000000002</v>
      </c>
    </row>
    <row r="75" spans="1:13" ht="12.75">
      <c r="A75" s="112">
        <v>74</v>
      </c>
      <c r="B75" s="112" t="s">
        <v>121</v>
      </c>
      <c r="C75" s="99">
        <v>170</v>
      </c>
      <c r="D75" s="99">
        <v>289.16</v>
      </c>
      <c r="E75" s="99">
        <v>432.64</v>
      </c>
      <c r="F75" s="99">
        <v>45</v>
      </c>
      <c r="G75" s="99">
        <v>164.84</v>
      </c>
      <c r="H75" s="99">
        <v>42.95</v>
      </c>
      <c r="I75" s="99">
        <v>0</v>
      </c>
      <c r="J75" s="99">
        <v>0</v>
      </c>
      <c r="K75" s="99">
        <v>0</v>
      </c>
      <c r="L75" s="99">
        <v>0</v>
      </c>
      <c r="M75" s="102">
        <f t="shared" si="2"/>
        <v>1144.59</v>
      </c>
    </row>
    <row r="76" spans="1:13" ht="12.75">
      <c r="A76" s="112">
        <v>75</v>
      </c>
      <c r="B76" s="112" t="s">
        <v>234</v>
      </c>
      <c r="C76" s="99">
        <v>0</v>
      </c>
      <c r="D76" s="99">
        <v>884.9</v>
      </c>
      <c r="E76" s="99">
        <v>5981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102">
        <f t="shared" si="2"/>
        <v>6865.9</v>
      </c>
    </row>
    <row r="77" spans="1:13" ht="12.75">
      <c r="A77" s="112"/>
      <c r="B77" s="115" t="s">
        <v>235</v>
      </c>
      <c r="C77" s="102">
        <f aca="true" t="shared" si="3" ref="C77:M77">SUM(C2:C76)</f>
        <v>603364.26</v>
      </c>
      <c r="D77" s="102">
        <f t="shared" si="3"/>
        <v>733827.5799999997</v>
      </c>
      <c r="E77" s="102">
        <f t="shared" si="3"/>
        <v>544225.7300000001</v>
      </c>
      <c r="F77" s="102">
        <f t="shared" si="3"/>
        <v>140968.32999999993</v>
      </c>
      <c r="G77" s="102">
        <f t="shared" si="3"/>
        <v>220461.3</v>
      </c>
      <c r="H77" s="102">
        <f t="shared" si="3"/>
        <v>135758.01000000007</v>
      </c>
      <c r="I77" s="102">
        <f t="shared" si="3"/>
        <v>159019.16999999998</v>
      </c>
      <c r="J77" s="102">
        <f t="shared" si="3"/>
        <v>19147.370000000006</v>
      </c>
      <c r="K77" s="102">
        <f t="shared" si="3"/>
        <v>6065.409999999998</v>
      </c>
      <c r="L77" s="102">
        <f t="shared" si="3"/>
        <v>75493.94</v>
      </c>
      <c r="M77" s="103">
        <f t="shared" si="3"/>
        <v>2638331.099999999</v>
      </c>
    </row>
  </sheetData>
  <sheetProtection/>
  <printOptions horizontalCentered="1" verticalCentered="1"/>
  <pageMargins left="0.5" right="0.5" top="0.5" bottom="0.5" header="0.5" footer="0.5"/>
  <pageSetup fitToHeight="1" fitToWidth="1" horizontalDpi="300" verticalDpi="300" orientation="portrait" scale="72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8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4.21484375" style="76" bestFit="1" customWidth="1"/>
    <col min="2" max="2" width="8.6640625" style="85" bestFit="1" customWidth="1"/>
    <col min="3" max="3" width="8.99609375" style="76" bestFit="1" customWidth="1"/>
    <col min="4" max="4" width="9.3359375" style="76" bestFit="1" customWidth="1"/>
    <col min="5" max="5" width="8.99609375" style="76" bestFit="1" customWidth="1"/>
    <col min="6" max="6" width="8.88671875" style="76" bestFit="1" customWidth="1"/>
    <col min="7" max="7" width="9.3359375" style="76" bestFit="1" customWidth="1"/>
    <col min="8" max="9" width="9.21484375" style="76" bestFit="1" customWidth="1"/>
    <col min="10" max="10" width="8.10546875" style="76" bestFit="1" customWidth="1"/>
    <col min="11" max="11" width="7.88671875" style="76" bestFit="1" customWidth="1"/>
    <col min="12" max="12" width="8.77734375" style="76" bestFit="1" customWidth="1"/>
    <col min="13" max="13" width="10.10546875" style="76" bestFit="1" customWidth="1"/>
    <col min="14" max="14" width="7.10546875" style="76" customWidth="1"/>
    <col min="15" max="15" width="9.99609375" style="76" bestFit="1" customWidth="1"/>
    <col min="16" max="16384" width="7.10546875" style="76" customWidth="1"/>
  </cols>
  <sheetData>
    <row r="1" spans="1:15" ht="12.75">
      <c r="A1" s="159" t="s">
        <v>318</v>
      </c>
      <c r="B1" s="160" t="s">
        <v>236</v>
      </c>
      <c r="C1" s="111" t="s">
        <v>220</v>
      </c>
      <c r="D1" s="111" t="s">
        <v>221</v>
      </c>
      <c r="E1" s="111" t="s">
        <v>222</v>
      </c>
      <c r="F1" s="111" t="s">
        <v>223</v>
      </c>
      <c r="G1" s="111" t="s">
        <v>224</v>
      </c>
      <c r="H1" s="111" t="s">
        <v>225</v>
      </c>
      <c r="I1" s="111" t="s">
        <v>226</v>
      </c>
      <c r="J1" s="111" t="s">
        <v>227</v>
      </c>
      <c r="K1" s="111" t="s">
        <v>228</v>
      </c>
      <c r="L1" s="111" t="s">
        <v>229</v>
      </c>
      <c r="M1" s="111" t="s">
        <v>12</v>
      </c>
      <c r="O1" s="81"/>
    </row>
    <row r="2" spans="1:15" ht="12.75">
      <c r="A2" s="161" t="s">
        <v>237</v>
      </c>
      <c r="B2" s="162" t="s">
        <v>13</v>
      </c>
      <c r="C2" s="99">
        <v>6216.57</v>
      </c>
      <c r="D2" s="99">
        <v>5845.249999999999</v>
      </c>
      <c r="E2" s="99">
        <v>6374.129999999999</v>
      </c>
      <c r="F2" s="99">
        <v>2262.54</v>
      </c>
      <c r="G2" s="99">
        <v>4005.08</v>
      </c>
      <c r="H2" s="99">
        <v>1827.3599999999997</v>
      </c>
      <c r="I2" s="99">
        <v>330.28</v>
      </c>
      <c r="J2" s="99">
        <v>121</v>
      </c>
      <c r="K2" s="99">
        <v>26.58</v>
      </c>
      <c r="L2" s="99">
        <v>548.2600000000001</v>
      </c>
      <c r="M2" s="102">
        <f aca="true" t="shared" si="0" ref="M2:M33">SUM(C2:L2)</f>
        <v>27557.05</v>
      </c>
      <c r="O2" s="81"/>
    </row>
    <row r="3" spans="1:15" ht="12.75">
      <c r="A3" s="161" t="s">
        <v>238</v>
      </c>
      <c r="B3" s="162" t="s">
        <v>14</v>
      </c>
      <c r="C3" s="99">
        <v>1516</v>
      </c>
      <c r="D3" s="99">
        <v>1572.3700000000001</v>
      </c>
      <c r="E3" s="99">
        <v>946.8500000000001</v>
      </c>
      <c r="F3" s="99">
        <v>204.25</v>
      </c>
      <c r="G3" s="99">
        <v>213.94</v>
      </c>
      <c r="H3" s="99">
        <v>146.7</v>
      </c>
      <c r="I3" s="99">
        <v>7.69</v>
      </c>
      <c r="J3" s="99">
        <v>12.5</v>
      </c>
      <c r="K3" s="99">
        <v>1.22</v>
      </c>
      <c r="L3" s="99">
        <v>245.98000000000002</v>
      </c>
      <c r="M3" s="102">
        <f t="shared" si="0"/>
        <v>4867.5</v>
      </c>
      <c r="O3" s="81"/>
    </row>
    <row r="4" spans="1:15" ht="12.75">
      <c r="A4" s="161" t="s">
        <v>239</v>
      </c>
      <c r="B4" s="162" t="s">
        <v>15</v>
      </c>
      <c r="C4" s="99">
        <v>6370.93</v>
      </c>
      <c r="D4" s="99">
        <v>7575.910000000001</v>
      </c>
      <c r="E4" s="99">
        <v>5622.22</v>
      </c>
      <c r="F4" s="99">
        <v>1601.5700000000004</v>
      </c>
      <c r="G4" s="99">
        <v>1937.41</v>
      </c>
      <c r="H4" s="99">
        <v>985.37</v>
      </c>
      <c r="I4" s="99">
        <v>285.84999999999997</v>
      </c>
      <c r="J4" s="99">
        <v>343.75</v>
      </c>
      <c r="K4" s="99">
        <v>111.40000000000002</v>
      </c>
      <c r="L4" s="99">
        <v>712.71</v>
      </c>
      <c r="M4" s="102">
        <f t="shared" si="0"/>
        <v>25547.12</v>
      </c>
      <c r="O4" s="81"/>
    </row>
    <row r="5" spans="1:15" ht="12.75">
      <c r="A5" s="161" t="s">
        <v>240</v>
      </c>
      <c r="B5" s="162" t="s">
        <v>16</v>
      </c>
      <c r="C5" s="99">
        <v>846.3499999999999</v>
      </c>
      <c r="D5" s="99">
        <v>892.44</v>
      </c>
      <c r="E5" s="99">
        <v>630.47</v>
      </c>
      <c r="F5" s="99">
        <v>266.89</v>
      </c>
      <c r="G5" s="99">
        <v>350.07</v>
      </c>
      <c r="H5" s="99">
        <v>245.02</v>
      </c>
      <c r="I5" s="99">
        <v>3.64</v>
      </c>
      <c r="J5" s="99">
        <v>35.08</v>
      </c>
      <c r="K5" s="99">
        <v>1.17</v>
      </c>
      <c r="L5" s="99">
        <v>120.98</v>
      </c>
      <c r="M5" s="102">
        <f t="shared" si="0"/>
        <v>3392.11</v>
      </c>
      <c r="O5" s="81"/>
    </row>
    <row r="6" spans="1:15" ht="12.75">
      <c r="A6" s="161" t="s">
        <v>241</v>
      </c>
      <c r="B6" s="162" t="s">
        <v>17</v>
      </c>
      <c r="C6" s="99">
        <v>16970.950000000008</v>
      </c>
      <c r="D6" s="99">
        <v>20057.52</v>
      </c>
      <c r="E6" s="99">
        <v>15685.7</v>
      </c>
      <c r="F6" s="99">
        <v>4709.96</v>
      </c>
      <c r="G6" s="99">
        <v>7128.02</v>
      </c>
      <c r="H6" s="99">
        <v>4667.65</v>
      </c>
      <c r="I6" s="99">
        <v>1260.8499999999997</v>
      </c>
      <c r="J6" s="99">
        <v>720.15</v>
      </c>
      <c r="K6" s="99">
        <v>152.98</v>
      </c>
      <c r="L6" s="99">
        <v>2104.85</v>
      </c>
      <c r="M6" s="102">
        <f t="shared" si="0"/>
        <v>73458.63</v>
      </c>
      <c r="O6" s="81"/>
    </row>
    <row r="7" spans="1:15" ht="12.75">
      <c r="A7" s="161" t="s">
        <v>242</v>
      </c>
      <c r="B7" s="162" t="s">
        <v>18</v>
      </c>
      <c r="C7" s="99">
        <v>57728.03000000003</v>
      </c>
      <c r="D7" s="99">
        <v>74547.34</v>
      </c>
      <c r="E7" s="99">
        <v>56478.87999999999</v>
      </c>
      <c r="F7" s="99">
        <v>11429.359999999997</v>
      </c>
      <c r="G7" s="99">
        <v>17826.74</v>
      </c>
      <c r="H7" s="99">
        <v>10405.599999999999</v>
      </c>
      <c r="I7" s="99">
        <v>19571.820000000003</v>
      </c>
      <c r="J7" s="99">
        <v>1834.23</v>
      </c>
      <c r="K7" s="99">
        <v>1047.73</v>
      </c>
      <c r="L7" s="99">
        <v>6369.8600000000015</v>
      </c>
      <c r="M7" s="102">
        <f t="shared" si="0"/>
        <v>257239.59000000003</v>
      </c>
      <c r="O7" s="81"/>
    </row>
    <row r="8" spans="1:15" ht="12.75">
      <c r="A8" s="161" t="s">
        <v>243</v>
      </c>
      <c r="B8" s="162" t="s">
        <v>19</v>
      </c>
      <c r="C8" s="99">
        <v>531.55</v>
      </c>
      <c r="D8" s="99">
        <v>590</v>
      </c>
      <c r="E8" s="99">
        <v>392.91999999999996</v>
      </c>
      <c r="F8" s="99">
        <v>200.51</v>
      </c>
      <c r="G8" s="99">
        <v>203.5</v>
      </c>
      <c r="H8" s="99">
        <v>137.85000000000002</v>
      </c>
      <c r="I8" s="99">
        <v>1.45</v>
      </c>
      <c r="J8" s="99">
        <v>27</v>
      </c>
      <c r="K8" s="99">
        <v>4.36</v>
      </c>
      <c r="L8" s="99">
        <v>81.9</v>
      </c>
      <c r="M8" s="102">
        <f t="shared" si="0"/>
        <v>2171.04</v>
      </c>
      <c r="O8" s="81"/>
    </row>
    <row r="9" spans="1:15" ht="12.75">
      <c r="A9" s="161" t="s">
        <v>244</v>
      </c>
      <c r="B9" s="162" t="s">
        <v>20</v>
      </c>
      <c r="C9" s="99">
        <v>3761.8</v>
      </c>
      <c r="D9" s="99">
        <v>4962.95</v>
      </c>
      <c r="E9" s="99">
        <v>4333.15</v>
      </c>
      <c r="F9" s="99">
        <v>881.02</v>
      </c>
      <c r="G9" s="99">
        <v>1321.87</v>
      </c>
      <c r="H9" s="99">
        <v>1173.2400000000002</v>
      </c>
      <c r="I9" s="99">
        <v>160.40000000000003</v>
      </c>
      <c r="J9" s="99">
        <v>154.83999999999997</v>
      </c>
      <c r="K9" s="99">
        <v>19.44</v>
      </c>
      <c r="L9" s="99">
        <v>684.1600000000001</v>
      </c>
      <c r="M9" s="102">
        <f t="shared" si="0"/>
        <v>17452.870000000003</v>
      </c>
      <c r="O9" s="81"/>
    </row>
    <row r="10" spans="1:15" ht="12.75">
      <c r="A10" s="161" t="s">
        <v>245</v>
      </c>
      <c r="B10" s="162" t="s">
        <v>21</v>
      </c>
      <c r="C10" s="99">
        <v>3747.1299999999997</v>
      </c>
      <c r="D10" s="99">
        <v>4647.5</v>
      </c>
      <c r="E10" s="99">
        <v>3312.4800000000005</v>
      </c>
      <c r="F10" s="99">
        <v>838.88</v>
      </c>
      <c r="G10" s="99">
        <v>1376.59</v>
      </c>
      <c r="H10" s="99">
        <v>879.8</v>
      </c>
      <c r="I10" s="99">
        <v>107.38000000000001</v>
      </c>
      <c r="J10" s="99">
        <v>151.22</v>
      </c>
      <c r="K10" s="99">
        <v>26.04</v>
      </c>
      <c r="L10" s="99">
        <v>789.3799999999999</v>
      </c>
      <c r="M10" s="102">
        <f t="shared" si="0"/>
        <v>15876.399999999998</v>
      </c>
      <c r="O10" s="81"/>
    </row>
    <row r="11" spans="1:15" ht="12.75">
      <c r="A11" s="161" t="s">
        <v>246</v>
      </c>
      <c r="B11" s="162" t="s">
        <v>22</v>
      </c>
      <c r="C11" s="99">
        <v>8114.669999999998</v>
      </c>
      <c r="D11" s="99">
        <v>10466.159999999998</v>
      </c>
      <c r="E11" s="99">
        <v>8409.73</v>
      </c>
      <c r="F11" s="99">
        <v>2579.22</v>
      </c>
      <c r="G11" s="99">
        <v>3168.99</v>
      </c>
      <c r="H11" s="99">
        <v>1712.75</v>
      </c>
      <c r="I11" s="99">
        <v>313.25</v>
      </c>
      <c r="J11" s="99">
        <v>208.18</v>
      </c>
      <c r="K11" s="99">
        <v>98.90000000000002</v>
      </c>
      <c r="L11" s="99">
        <v>927.78</v>
      </c>
      <c r="M11" s="102">
        <f t="shared" si="0"/>
        <v>35999.63</v>
      </c>
      <c r="O11" s="81"/>
    </row>
    <row r="12" spans="1:15" ht="12.75">
      <c r="A12" s="161" t="s">
        <v>247</v>
      </c>
      <c r="B12" s="162" t="s">
        <v>23</v>
      </c>
      <c r="C12" s="99">
        <v>8993.5</v>
      </c>
      <c r="D12" s="99">
        <v>10778.27</v>
      </c>
      <c r="E12" s="99">
        <v>8337.32</v>
      </c>
      <c r="F12" s="99">
        <v>2023.6599999999999</v>
      </c>
      <c r="G12" s="99">
        <v>3431.28</v>
      </c>
      <c r="H12" s="99">
        <v>2386.73</v>
      </c>
      <c r="I12" s="99">
        <v>4870.200000000001</v>
      </c>
      <c r="J12" s="99">
        <v>246.13</v>
      </c>
      <c r="K12" s="99">
        <v>135.27</v>
      </c>
      <c r="L12" s="99">
        <v>878.98</v>
      </c>
      <c r="M12" s="102">
        <f t="shared" si="0"/>
        <v>42081.340000000004</v>
      </c>
      <c r="O12" s="81"/>
    </row>
    <row r="13" spans="1:15" ht="12.75">
      <c r="A13" s="161" t="s">
        <v>248</v>
      </c>
      <c r="B13" s="162" t="s">
        <v>24</v>
      </c>
      <c r="C13" s="99">
        <v>2825.12</v>
      </c>
      <c r="D13" s="99">
        <v>3001.3300000000004</v>
      </c>
      <c r="E13" s="99">
        <v>1885.95</v>
      </c>
      <c r="F13" s="99">
        <v>723</v>
      </c>
      <c r="G13" s="99">
        <v>741.45</v>
      </c>
      <c r="H13" s="99">
        <v>452.49</v>
      </c>
      <c r="I13" s="99">
        <v>39.13</v>
      </c>
      <c r="J13" s="99">
        <v>35</v>
      </c>
      <c r="K13" s="99">
        <v>19.58</v>
      </c>
      <c r="L13" s="99">
        <v>320.68</v>
      </c>
      <c r="M13" s="102">
        <f t="shared" si="0"/>
        <v>10043.730000000001</v>
      </c>
      <c r="O13" s="81"/>
    </row>
    <row r="14" spans="1:15" ht="12.75">
      <c r="A14" s="161" t="s">
        <v>249</v>
      </c>
      <c r="B14" s="162" t="s">
        <v>82</v>
      </c>
      <c r="C14" s="99">
        <v>76490.38</v>
      </c>
      <c r="D14" s="99">
        <v>90871.27999999997</v>
      </c>
      <c r="E14" s="99">
        <v>64424.93999999998</v>
      </c>
      <c r="F14" s="99">
        <v>17291.310000000005</v>
      </c>
      <c r="G14" s="99">
        <v>32002.04</v>
      </c>
      <c r="H14" s="99">
        <v>24775.57</v>
      </c>
      <c r="I14" s="99">
        <v>27170.270000000008</v>
      </c>
      <c r="J14" s="99">
        <v>1551.93</v>
      </c>
      <c r="K14" s="99">
        <v>216.52</v>
      </c>
      <c r="L14" s="99">
        <v>10074.48</v>
      </c>
      <c r="M14" s="102">
        <f t="shared" si="0"/>
        <v>344868.72</v>
      </c>
      <c r="O14" s="81"/>
    </row>
    <row r="15" spans="1:15" ht="12.75">
      <c r="A15" s="161" t="s">
        <v>250</v>
      </c>
      <c r="B15" s="162" t="s">
        <v>83</v>
      </c>
      <c r="C15" s="99">
        <v>1069.6599999999999</v>
      </c>
      <c r="D15" s="99">
        <v>1358.97</v>
      </c>
      <c r="E15" s="99">
        <v>954.29</v>
      </c>
      <c r="F15" s="99">
        <v>307.32</v>
      </c>
      <c r="G15" s="99">
        <v>292.24</v>
      </c>
      <c r="H15" s="99">
        <v>373.86</v>
      </c>
      <c r="I15" s="99">
        <v>487.38</v>
      </c>
      <c r="J15" s="99">
        <v>5</v>
      </c>
      <c r="K15" s="99">
        <v>3.12</v>
      </c>
      <c r="L15" s="99">
        <v>180.84000000000003</v>
      </c>
      <c r="M15" s="102">
        <f t="shared" si="0"/>
        <v>5032.68</v>
      </c>
      <c r="O15" s="81"/>
    </row>
    <row r="16" spans="1:15" ht="12.75">
      <c r="A16" s="161" t="s">
        <v>251</v>
      </c>
      <c r="B16" s="162" t="s">
        <v>26</v>
      </c>
      <c r="C16" s="99">
        <v>565.5</v>
      </c>
      <c r="D16" s="99">
        <v>554</v>
      </c>
      <c r="E16" s="99">
        <v>421.09000000000003</v>
      </c>
      <c r="F16" s="99">
        <v>209.26999999999998</v>
      </c>
      <c r="G16" s="99">
        <v>159.94</v>
      </c>
      <c r="H16" s="99">
        <v>103.39</v>
      </c>
      <c r="I16" s="99">
        <v>0</v>
      </c>
      <c r="J16" s="99">
        <v>20</v>
      </c>
      <c r="K16" s="99">
        <v>3.49</v>
      </c>
      <c r="L16" s="99">
        <v>78.48</v>
      </c>
      <c r="M16" s="102">
        <f t="shared" si="0"/>
        <v>2115.1600000000003</v>
      </c>
      <c r="O16" s="81"/>
    </row>
    <row r="17" spans="1:15" ht="12.75">
      <c r="A17" s="161" t="s">
        <v>252</v>
      </c>
      <c r="B17" s="162" t="s">
        <v>27</v>
      </c>
      <c r="C17" s="99">
        <v>34540.770000000004</v>
      </c>
      <c r="D17" s="99">
        <v>35913.4</v>
      </c>
      <c r="E17" s="99">
        <v>25299.1</v>
      </c>
      <c r="F17" s="99">
        <v>6620.409999999999</v>
      </c>
      <c r="G17" s="99">
        <v>9940.600000000002</v>
      </c>
      <c r="H17" s="99">
        <v>5615.78</v>
      </c>
      <c r="I17" s="99">
        <v>2969.1199999999994</v>
      </c>
      <c r="J17" s="99">
        <v>894.25</v>
      </c>
      <c r="K17" s="99">
        <v>418.36</v>
      </c>
      <c r="L17" s="99">
        <v>2623.01</v>
      </c>
      <c r="M17" s="102">
        <f t="shared" si="0"/>
        <v>124834.80000000002</v>
      </c>
      <c r="O17" s="81"/>
    </row>
    <row r="18" spans="1:15" ht="12.75" customHeight="1">
      <c r="A18" s="161" t="s">
        <v>253</v>
      </c>
      <c r="B18" s="162" t="s">
        <v>28</v>
      </c>
      <c r="C18" s="99">
        <v>10413.3</v>
      </c>
      <c r="D18" s="99">
        <v>11976.460000000001</v>
      </c>
      <c r="E18" s="99">
        <v>7919.800000000001</v>
      </c>
      <c r="F18" s="99">
        <v>2639.12</v>
      </c>
      <c r="G18" s="99">
        <v>3432.4499999999994</v>
      </c>
      <c r="H18" s="99">
        <v>2690.6900000000005</v>
      </c>
      <c r="I18" s="99">
        <v>244.06000000000003</v>
      </c>
      <c r="J18" s="99">
        <v>252.11</v>
      </c>
      <c r="K18" s="99">
        <v>145.54999999999998</v>
      </c>
      <c r="L18" s="99">
        <v>1354.62</v>
      </c>
      <c r="M18" s="102">
        <f t="shared" si="0"/>
        <v>41068.16000000001</v>
      </c>
      <c r="O18" s="81"/>
    </row>
    <row r="19" spans="1:15" ht="12.75">
      <c r="A19" s="161" t="s">
        <v>254</v>
      </c>
      <c r="B19" s="162" t="s">
        <v>29</v>
      </c>
      <c r="C19" s="99">
        <v>3183.5899999999997</v>
      </c>
      <c r="D19" s="99">
        <v>4009.78</v>
      </c>
      <c r="E19" s="99">
        <v>2577.05</v>
      </c>
      <c r="F19" s="99">
        <v>490.85</v>
      </c>
      <c r="G19" s="99">
        <v>819.5</v>
      </c>
      <c r="H19" s="99">
        <v>594.51</v>
      </c>
      <c r="I19" s="99">
        <v>323.62</v>
      </c>
      <c r="J19" s="99">
        <v>83.87</v>
      </c>
      <c r="K19" s="99">
        <v>27.77</v>
      </c>
      <c r="L19" s="99">
        <v>469.85</v>
      </c>
      <c r="M19" s="102">
        <f t="shared" si="0"/>
        <v>12580.390000000003</v>
      </c>
      <c r="O19" s="81"/>
    </row>
    <row r="20" spans="1:15" ht="12.75">
      <c r="A20" s="161" t="s">
        <v>255</v>
      </c>
      <c r="B20" s="162" t="s">
        <v>30</v>
      </c>
      <c r="C20" s="99">
        <v>365</v>
      </c>
      <c r="D20" s="99">
        <v>357.24</v>
      </c>
      <c r="E20" s="99">
        <v>191.25</v>
      </c>
      <c r="F20" s="99">
        <v>63.99</v>
      </c>
      <c r="G20" s="99">
        <v>93.5</v>
      </c>
      <c r="H20" s="99">
        <v>53.25</v>
      </c>
      <c r="I20" s="99">
        <v>0.17</v>
      </c>
      <c r="J20" s="99">
        <v>12.5</v>
      </c>
      <c r="K20" s="99">
        <v>2</v>
      </c>
      <c r="L20" s="99">
        <v>54.19</v>
      </c>
      <c r="M20" s="102">
        <f t="shared" si="0"/>
        <v>1193.0900000000001</v>
      </c>
      <c r="O20" s="81"/>
    </row>
    <row r="21" spans="1:15" ht="12.75">
      <c r="A21" s="161" t="s">
        <v>256</v>
      </c>
      <c r="B21" s="162" t="s">
        <v>31</v>
      </c>
      <c r="C21" s="99">
        <v>1692.8899999999999</v>
      </c>
      <c r="D21" s="99">
        <v>1771.87</v>
      </c>
      <c r="E21" s="99">
        <v>1116.59</v>
      </c>
      <c r="F21" s="99">
        <v>345.58</v>
      </c>
      <c r="G21" s="99">
        <v>352.44999999999993</v>
      </c>
      <c r="H21" s="99">
        <v>255.07</v>
      </c>
      <c r="I21" s="99">
        <v>272.19000000000005</v>
      </c>
      <c r="J21" s="99">
        <v>64</v>
      </c>
      <c r="K21" s="99">
        <v>12.47</v>
      </c>
      <c r="L21" s="99">
        <v>120.93999999999998</v>
      </c>
      <c r="M21" s="102">
        <f t="shared" si="0"/>
        <v>6004.049999999999</v>
      </c>
      <c r="O21" s="81"/>
    </row>
    <row r="22" spans="1:15" ht="12.75">
      <c r="A22" s="161" t="s">
        <v>257</v>
      </c>
      <c r="B22" s="162" t="s">
        <v>32</v>
      </c>
      <c r="C22" s="99">
        <v>606</v>
      </c>
      <c r="D22" s="99">
        <v>695.5</v>
      </c>
      <c r="E22" s="99">
        <v>427.87</v>
      </c>
      <c r="F22" s="99">
        <v>256.64</v>
      </c>
      <c r="G22" s="99">
        <v>353.12</v>
      </c>
      <c r="H22" s="99">
        <v>243.3</v>
      </c>
      <c r="I22" s="99">
        <v>18.33</v>
      </c>
      <c r="J22" s="99">
        <v>42.4</v>
      </c>
      <c r="K22" s="99">
        <v>6.63</v>
      </c>
      <c r="L22" s="99">
        <v>99.95</v>
      </c>
      <c r="M22" s="102">
        <f t="shared" si="0"/>
        <v>2749.74</v>
      </c>
      <c r="O22" s="81"/>
    </row>
    <row r="23" spans="1:15" ht="12.75">
      <c r="A23" s="161" t="s">
        <v>258</v>
      </c>
      <c r="B23" s="162" t="s">
        <v>33</v>
      </c>
      <c r="C23" s="99">
        <v>432.49</v>
      </c>
      <c r="D23" s="99">
        <v>451.77</v>
      </c>
      <c r="E23" s="99">
        <v>162.45</v>
      </c>
      <c r="F23" s="99">
        <v>77.05</v>
      </c>
      <c r="G23" s="99">
        <v>105</v>
      </c>
      <c r="H23" s="99">
        <v>40.089999999999996</v>
      </c>
      <c r="I23" s="99">
        <v>37.24</v>
      </c>
      <c r="J23" s="99">
        <v>1</v>
      </c>
      <c r="K23" s="99">
        <v>0.16</v>
      </c>
      <c r="L23" s="99">
        <v>47.82</v>
      </c>
      <c r="M23" s="102">
        <f t="shared" si="0"/>
        <v>1355.07</v>
      </c>
      <c r="O23" s="81"/>
    </row>
    <row r="24" spans="1:15" ht="12.75">
      <c r="A24" s="161" t="s">
        <v>259</v>
      </c>
      <c r="B24" s="162" t="s">
        <v>34</v>
      </c>
      <c r="C24" s="99">
        <v>502.5</v>
      </c>
      <c r="D24" s="99">
        <v>582.13</v>
      </c>
      <c r="E24" s="99">
        <v>456.43999999999994</v>
      </c>
      <c r="F24" s="99">
        <v>104.72999999999999</v>
      </c>
      <c r="G24" s="99">
        <v>197</v>
      </c>
      <c r="H24" s="99">
        <v>189.44</v>
      </c>
      <c r="I24" s="99">
        <v>2.6500000000000004</v>
      </c>
      <c r="J24" s="99">
        <v>17.12</v>
      </c>
      <c r="K24" s="99">
        <v>15.32</v>
      </c>
      <c r="L24" s="99">
        <v>55.2</v>
      </c>
      <c r="M24" s="102">
        <f t="shared" si="0"/>
        <v>2122.53</v>
      </c>
      <c r="O24" s="81"/>
    </row>
    <row r="25" spans="1:15" ht="12.75">
      <c r="A25" s="161" t="s">
        <v>260</v>
      </c>
      <c r="B25" s="162" t="s">
        <v>35</v>
      </c>
      <c r="C25" s="99">
        <v>510.31</v>
      </c>
      <c r="D25" s="99">
        <v>585.08</v>
      </c>
      <c r="E25" s="99">
        <v>408.21000000000004</v>
      </c>
      <c r="F25" s="99">
        <v>92.03000000000002</v>
      </c>
      <c r="G25" s="99">
        <v>74.75999999999999</v>
      </c>
      <c r="H25" s="99">
        <v>75.09</v>
      </c>
      <c r="I25" s="99">
        <v>46.37</v>
      </c>
      <c r="J25" s="99">
        <v>21.02</v>
      </c>
      <c r="K25" s="99">
        <v>14.620000000000001</v>
      </c>
      <c r="L25" s="99">
        <v>77.6</v>
      </c>
      <c r="M25" s="102">
        <f t="shared" si="0"/>
        <v>1905.0899999999997</v>
      </c>
      <c r="O25" s="81"/>
    </row>
    <row r="26" spans="1:15" ht="12.75">
      <c r="A26" s="161" t="s">
        <v>261</v>
      </c>
      <c r="B26" s="162" t="s">
        <v>36</v>
      </c>
      <c r="C26" s="99">
        <v>1350.3899999999999</v>
      </c>
      <c r="D26" s="99">
        <v>1435.12</v>
      </c>
      <c r="E26" s="99">
        <v>861.4199999999998</v>
      </c>
      <c r="F26" s="99">
        <v>246.87</v>
      </c>
      <c r="G26" s="99">
        <v>419.52</v>
      </c>
      <c r="H26" s="99">
        <v>334.56</v>
      </c>
      <c r="I26" s="99">
        <v>291.62000000000006</v>
      </c>
      <c r="J26" s="99">
        <v>12.9</v>
      </c>
      <c r="K26" s="99">
        <v>2.4000000000000004</v>
      </c>
      <c r="L26" s="99">
        <v>129.26</v>
      </c>
      <c r="M26" s="102">
        <f t="shared" si="0"/>
        <v>5084.0599999999995</v>
      </c>
      <c r="O26" s="81"/>
    </row>
    <row r="27" spans="1:15" ht="12.75">
      <c r="A27" s="161" t="s">
        <v>262</v>
      </c>
      <c r="B27" s="162" t="s">
        <v>37</v>
      </c>
      <c r="C27" s="99">
        <v>1848.5100000000002</v>
      </c>
      <c r="D27" s="99">
        <v>2079.12</v>
      </c>
      <c r="E27" s="99">
        <v>1447.05</v>
      </c>
      <c r="F27" s="99">
        <v>383.56</v>
      </c>
      <c r="G27" s="99">
        <v>498.60999999999996</v>
      </c>
      <c r="H27" s="99">
        <v>415.71000000000004</v>
      </c>
      <c r="I27" s="99">
        <v>300.35999999999996</v>
      </c>
      <c r="J27" s="99">
        <v>14</v>
      </c>
      <c r="K27" s="99">
        <v>6.2</v>
      </c>
      <c r="L27" s="99">
        <v>250.89000000000001</v>
      </c>
      <c r="M27" s="102">
        <f t="shared" si="0"/>
        <v>7244.01</v>
      </c>
      <c r="O27" s="81"/>
    </row>
    <row r="28" spans="1:15" ht="12.75">
      <c r="A28" s="161" t="s">
        <v>263</v>
      </c>
      <c r="B28" s="162" t="s">
        <v>38</v>
      </c>
      <c r="C28" s="99">
        <v>5755.130000000001</v>
      </c>
      <c r="D28" s="99">
        <v>6813.07</v>
      </c>
      <c r="E28" s="99">
        <v>4812.61</v>
      </c>
      <c r="F28" s="99">
        <v>1119.3999999999999</v>
      </c>
      <c r="G28" s="99">
        <v>1587.3600000000001</v>
      </c>
      <c r="H28" s="99">
        <v>1166.47</v>
      </c>
      <c r="I28" s="99">
        <v>482.56000000000006</v>
      </c>
      <c r="J28" s="99">
        <v>93.86</v>
      </c>
      <c r="K28" s="99">
        <v>39.129999999999995</v>
      </c>
      <c r="L28" s="99">
        <v>834.99</v>
      </c>
      <c r="M28" s="102">
        <f t="shared" si="0"/>
        <v>22704.58000000001</v>
      </c>
      <c r="O28" s="81"/>
    </row>
    <row r="29" spans="1:15" ht="12.75">
      <c r="A29" s="161" t="s">
        <v>264</v>
      </c>
      <c r="B29" s="162" t="s">
        <v>39</v>
      </c>
      <c r="C29" s="99">
        <v>3189.02</v>
      </c>
      <c r="D29" s="99">
        <v>3679.23</v>
      </c>
      <c r="E29" s="99">
        <v>2460.2200000000003</v>
      </c>
      <c r="F29" s="99">
        <v>483.27</v>
      </c>
      <c r="G29" s="99">
        <v>839.36</v>
      </c>
      <c r="H29" s="99">
        <v>588.05</v>
      </c>
      <c r="I29" s="99">
        <v>517.25</v>
      </c>
      <c r="J29" s="99">
        <v>162</v>
      </c>
      <c r="K29" s="99">
        <v>34.080000000000005</v>
      </c>
      <c r="L29" s="99">
        <v>380.58000000000004</v>
      </c>
      <c r="M29" s="102">
        <f t="shared" si="0"/>
        <v>12333.060000000001</v>
      </c>
      <c r="O29" s="81"/>
    </row>
    <row r="30" spans="1:15" ht="25.5">
      <c r="A30" s="161" t="s">
        <v>265</v>
      </c>
      <c r="B30" s="162" t="s">
        <v>40</v>
      </c>
      <c r="C30" s="99">
        <v>41380.8</v>
      </c>
      <c r="D30" s="99">
        <v>52929.020000000004</v>
      </c>
      <c r="E30" s="99">
        <v>37636.32999999998</v>
      </c>
      <c r="F30" s="99">
        <v>11403.099999999999</v>
      </c>
      <c r="G30" s="99">
        <v>16145</v>
      </c>
      <c r="H30" s="99">
        <v>6568.670000000002</v>
      </c>
      <c r="I30" s="99">
        <v>16288.949999999997</v>
      </c>
      <c r="J30" s="99">
        <v>1290.3999999999999</v>
      </c>
      <c r="K30" s="99">
        <v>385.47999999999996</v>
      </c>
      <c r="L30" s="99">
        <v>6772.68</v>
      </c>
      <c r="M30" s="102">
        <f t="shared" si="0"/>
        <v>190800.43</v>
      </c>
      <c r="O30" s="81"/>
    </row>
    <row r="31" spans="1:15" ht="12.75">
      <c r="A31" s="161" t="s">
        <v>266</v>
      </c>
      <c r="B31" s="162" t="s">
        <v>41</v>
      </c>
      <c r="C31" s="99">
        <v>885.63</v>
      </c>
      <c r="D31" s="99">
        <v>1128.59</v>
      </c>
      <c r="E31" s="99">
        <v>721.3800000000001</v>
      </c>
      <c r="F31" s="99">
        <v>174.03</v>
      </c>
      <c r="G31" s="99">
        <v>183.5</v>
      </c>
      <c r="H31" s="99">
        <v>124.50999999999999</v>
      </c>
      <c r="I31" s="99">
        <v>0.62</v>
      </c>
      <c r="J31" s="99">
        <v>4</v>
      </c>
      <c r="K31" s="99">
        <v>0.32</v>
      </c>
      <c r="L31" s="99">
        <v>130.79999999999998</v>
      </c>
      <c r="M31" s="102">
        <f t="shared" si="0"/>
        <v>3353.3800000000006</v>
      </c>
      <c r="O31" s="81"/>
    </row>
    <row r="32" spans="1:15" ht="12.75">
      <c r="A32" s="161" t="s">
        <v>267</v>
      </c>
      <c r="B32" s="162" t="s">
        <v>42</v>
      </c>
      <c r="C32" s="99">
        <v>4106.57</v>
      </c>
      <c r="D32" s="99">
        <v>5111.69</v>
      </c>
      <c r="E32" s="99">
        <v>3651.79</v>
      </c>
      <c r="F32" s="99">
        <v>745.85</v>
      </c>
      <c r="G32" s="99">
        <v>1327.9299999999998</v>
      </c>
      <c r="H32" s="99">
        <v>1050.77</v>
      </c>
      <c r="I32" s="99">
        <v>791.2999999999998</v>
      </c>
      <c r="J32" s="99">
        <v>87.64999999999999</v>
      </c>
      <c r="K32" s="99">
        <v>30.950000000000003</v>
      </c>
      <c r="L32" s="99">
        <v>576.6500000000001</v>
      </c>
      <c r="M32" s="102">
        <f t="shared" si="0"/>
        <v>17481.150000000005</v>
      </c>
      <c r="O32" s="81"/>
    </row>
    <row r="33" spans="1:15" ht="12.75">
      <c r="A33" s="161" t="s">
        <v>268</v>
      </c>
      <c r="B33" s="162" t="s">
        <v>43</v>
      </c>
      <c r="C33" s="99">
        <v>1877.88</v>
      </c>
      <c r="D33" s="99">
        <v>2135.87</v>
      </c>
      <c r="E33" s="99">
        <v>1366.2999999999997</v>
      </c>
      <c r="F33" s="99">
        <v>489.8</v>
      </c>
      <c r="G33" s="99">
        <v>479.24</v>
      </c>
      <c r="H33" s="99">
        <v>295.07</v>
      </c>
      <c r="I33" s="99">
        <v>40.75999999999999</v>
      </c>
      <c r="J33" s="99">
        <v>144</v>
      </c>
      <c r="K33" s="99">
        <v>4.68</v>
      </c>
      <c r="L33" s="99">
        <v>309.80000000000007</v>
      </c>
      <c r="M33" s="102">
        <f t="shared" si="0"/>
        <v>7143.4</v>
      </c>
      <c r="O33" s="81"/>
    </row>
    <row r="34" spans="1:15" ht="12.75">
      <c r="A34" s="161" t="s">
        <v>269</v>
      </c>
      <c r="B34" s="162" t="s">
        <v>44</v>
      </c>
      <c r="C34" s="99">
        <v>328.18</v>
      </c>
      <c r="D34" s="99">
        <v>303.55</v>
      </c>
      <c r="E34" s="99">
        <v>184.31</v>
      </c>
      <c r="F34" s="99">
        <v>124.02</v>
      </c>
      <c r="G34" s="99">
        <v>88.46</v>
      </c>
      <c r="H34" s="99">
        <v>67.46</v>
      </c>
      <c r="I34" s="99">
        <v>10.53</v>
      </c>
      <c r="J34" s="99">
        <v>3</v>
      </c>
      <c r="K34" s="99">
        <v>0.76</v>
      </c>
      <c r="L34" s="99">
        <v>35.87</v>
      </c>
      <c r="M34" s="102">
        <f aca="true" t="shared" si="1" ref="M34:M65">SUM(C34:L34)</f>
        <v>1146.1399999999999</v>
      </c>
      <c r="O34" s="81"/>
    </row>
    <row r="35" spans="1:15" ht="12.75">
      <c r="A35" s="161" t="s">
        <v>270</v>
      </c>
      <c r="B35" s="162" t="s">
        <v>45</v>
      </c>
      <c r="C35" s="99">
        <v>322.13</v>
      </c>
      <c r="D35" s="99">
        <v>346.31</v>
      </c>
      <c r="E35" s="99">
        <v>175.73</v>
      </c>
      <c r="F35" s="99">
        <v>50.629999999999995</v>
      </c>
      <c r="G35" s="99">
        <v>58.5</v>
      </c>
      <c r="H35" s="99">
        <v>40.08</v>
      </c>
      <c r="I35" s="99">
        <v>27.64</v>
      </c>
      <c r="J35" s="99">
        <v>3.5</v>
      </c>
      <c r="K35" s="99">
        <v>0.31</v>
      </c>
      <c r="L35" s="99">
        <v>58.870000000000005</v>
      </c>
      <c r="M35" s="102">
        <f t="shared" si="1"/>
        <v>1083.6999999999998</v>
      </c>
      <c r="O35" s="81"/>
    </row>
    <row r="36" spans="1:15" ht="12.75">
      <c r="A36" s="161" t="s">
        <v>271</v>
      </c>
      <c r="B36" s="162" t="s">
        <v>46</v>
      </c>
      <c r="C36" s="99">
        <v>10156.710000000001</v>
      </c>
      <c r="D36" s="99">
        <v>11870.59</v>
      </c>
      <c r="E36" s="99">
        <v>7951.379999999999</v>
      </c>
      <c r="F36" s="99">
        <v>1911.5600000000002</v>
      </c>
      <c r="G36" s="99">
        <v>2586.02</v>
      </c>
      <c r="H36" s="99">
        <v>1852.49</v>
      </c>
      <c r="I36" s="99">
        <v>1590.9599999999998</v>
      </c>
      <c r="J36" s="99">
        <v>253.56</v>
      </c>
      <c r="K36" s="99">
        <v>33.05</v>
      </c>
      <c r="L36" s="99">
        <v>1471.3200000000002</v>
      </c>
      <c r="M36" s="102">
        <f t="shared" si="1"/>
        <v>39677.64</v>
      </c>
      <c r="O36" s="81"/>
    </row>
    <row r="37" spans="1:15" ht="12.75">
      <c r="A37" s="161" t="s">
        <v>272</v>
      </c>
      <c r="B37" s="162" t="s">
        <v>47</v>
      </c>
      <c r="C37" s="99">
        <v>19544.14</v>
      </c>
      <c r="D37" s="99">
        <v>21342.869999999995</v>
      </c>
      <c r="E37" s="99">
        <v>14157.949999999999</v>
      </c>
      <c r="F37" s="99">
        <v>4341.1900000000005</v>
      </c>
      <c r="G37" s="99">
        <v>6554.009999999999</v>
      </c>
      <c r="H37" s="99">
        <v>5068.959999999999</v>
      </c>
      <c r="I37" s="99">
        <v>5288.91</v>
      </c>
      <c r="J37" s="99">
        <v>690.5400000000001</v>
      </c>
      <c r="K37" s="99">
        <v>160.13000000000005</v>
      </c>
      <c r="L37" s="99">
        <v>1945.9</v>
      </c>
      <c r="M37" s="102">
        <f t="shared" si="1"/>
        <v>79094.59999999999</v>
      </c>
      <c r="O37" s="81"/>
    </row>
    <row r="38" spans="1:15" ht="12.75">
      <c r="A38" s="161" t="s">
        <v>273</v>
      </c>
      <c r="B38" s="162" t="s">
        <v>48</v>
      </c>
      <c r="C38" s="99">
        <v>8254.269999999999</v>
      </c>
      <c r="D38" s="99">
        <v>9231.939999999999</v>
      </c>
      <c r="E38" s="99">
        <v>6845.889999999999</v>
      </c>
      <c r="F38" s="99">
        <v>2492.04</v>
      </c>
      <c r="G38" s="99">
        <v>2607.63</v>
      </c>
      <c r="H38" s="99">
        <v>1610.3700000000001</v>
      </c>
      <c r="I38" s="99">
        <v>221.13</v>
      </c>
      <c r="J38" s="99">
        <v>312.99000000000007</v>
      </c>
      <c r="K38" s="99">
        <v>80.33000000000001</v>
      </c>
      <c r="L38" s="99">
        <v>738.1499999999999</v>
      </c>
      <c r="M38" s="102">
        <f t="shared" si="1"/>
        <v>32394.740000000005</v>
      </c>
      <c r="O38" s="81"/>
    </row>
    <row r="39" spans="1:15" ht="12.75">
      <c r="A39" s="161" t="s">
        <v>274</v>
      </c>
      <c r="B39" s="162" t="s">
        <v>49</v>
      </c>
      <c r="C39" s="99">
        <v>1449.3500000000001</v>
      </c>
      <c r="D39" s="99">
        <v>1577.71</v>
      </c>
      <c r="E39" s="99">
        <v>1070.6499999999999</v>
      </c>
      <c r="F39" s="99">
        <v>472.94000000000005</v>
      </c>
      <c r="G39" s="99">
        <v>788.1099999999999</v>
      </c>
      <c r="H39" s="99">
        <v>483.51</v>
      </c>
      <c r="I39" s="99">
        <v>117.78999999999999</v>
      </c>
      <c r="J39" s="99">
        <v>21.09</v>
      </c>
      <c r="K39" s="99">
        <v>3.6399999999999997</v>
      </c>
      <c r="L39" s="99">
        <v>173.36</v>
      </c>
      <c r="M39" s="102">
        <f t="shared" si="1"/>
        <v>6158.15</v>
      </c>
      <c r="O39" s="81"/>
    </row>
    <row r="40" spans="1:15" ht="12.75">
      <c r="A40" s="161" t="s">
        <v>275</v>
      </c>
      <c r="B40" s="162" t="s">
        <v>50</v>
      </c>
      <c r="C40" s="99">
        <v>394.03999999999996</v>
      </c>
      <c r="D40" s="99">
        <v>414.57</v>
      </c>
      <c r="E40" s="99">
        <v>245.77</v>
      </c>
      <c r="F40" s="99">
        <v>88.07</v>
      </c>
      <c r="G40" s="99">
        <v>98.28</v>
      </c>
      <c r="H40" s="99">
        <v>109.74000000000001</v>
      </c>
      <c r="I40" s="99">
        <v>0.13</v>
      </c>
      <c r="J40" s="99">
        <v>44.91</v>
      </c>
      <c r="K40" s="99">
        <v>2.8600000000000003</v>
      </c>
      <c r="L40" s="99">
        <v>67.69000000000001</v>
      </c>
      <c r="M40" s="102">
        <f t="shared" si="1"/>
        <v>1466.06</v>
      </c>
      <c r="O40" s="81"/>
    </row>
    <row r="41" spans="1:15" ht="12.75">
      <c r="A41" s="161" t="s">
        <v>276</v>
      </c>
      <c r="B41" s="162" t="s">
        <v>51</v>
      </c>
      <c r="C41" s="99">
        <v>663.71</v>
      </c>
      <c r="D41" s="99">
        <v>753.7900000000001</v>
      </c>
      <c r="E41" s="99">
        <v>521.32</v>
      </c>
      <c r="F41" s="99">
        <v>248.18</v>
      </c>
      <c r="G41" s="99">
        <v>225.19</v>
      </c>
      <c r="H41" s="99">
        <v>241.35</v>
      </c>
      <c r="I41" s="99">
        <v>3.91</v>
      </c>
      <c r="J41" s="99">
        <v>1</v>
      </c>
      <c r="K41" s="99">
        <v>0.66</v>
      </c>
      <c r="L41" s="99">
        <v>115.82</v>
      </c>
      <c r="M41" s="102">
        <f t="shared" si="1"/>
        <v>2774.93</v>
      </c>
      <c r="O41" s="81"/>
    </row>
    <row r="42" spans="1:15" ht="12.75">
      <c r="A42" s="161" t="s">
        <v>277</v>
      </c>
      <c r="B42" s="162" t="s">
        <v>52</v>
      </c>
      <c r="C42" s="99">
        <v>9731.11</v>
      </c>
      <c r="D42" s="99">
        <v>11200.830000000002</v>
      </c>
      <c r="E42" s="99">
        <v>7611.230000000001</v>
      </c>
      <c r="F42" s="99">
        <v>2649.3700000000003</v>
      </c>
      <c r="G42" s="99">
        <v>3689.6000000000004</v>
      </c>
      <c r="H42" s="99">
        <v>2716.1500000000005</v>
      </c>
      <c r="I42" s="99">
        <v>2842.9299999999994</v>
      </c>
      <c r="J42" s="99">
        <v>340.6600000000001</v>
      </c>
      <c r="K42" s="99">
        <v>44.15</v>
      </c>
      <c r="L42" s="99">
        <v>1246.02</v>
      </c>
      <c r="M42" s="102">
        <f t="shared" si="1"/>
        <v>42072.05000000001</v>
      </c>
      <c r="O42" s="81"/>
    </row>
    <row r="43" spans="1:15" ht="12.75">
      <c r="A43" s="161" t="s">
        <v>278</v>
      </c>
      <c r="B43" s="162" t="s">
        <v>53</v>
      </c>
      <c r="C43" s="99">
        <v>10301.110000000002</v>
      </c>
      <c r="D43" s="99">
        <v>12348.690000000002</v>
      </c>
      <c r="E43" s="99">
        <v>8259.33</v>
      </c>
      <c r="F43" s="99">
        <v>2305.4</v>
      </c>
      <c r="G43" s="99">
        <v>3183.2299999999996</v>
      </c>
      <c r="H43" s="99">
        <v>2454.6</v>
      </c>
      <c r="I43" s="99">
        <v>1256.91</v>
      </c>
      <c r="J43" s="99">
        <v>237.93</v>
      </c>
      <c r="K43" s="99">
        <v>22.37</v>
      </c>
      <c r="L43" s="99">
        <v>1618.1</v>
      </c>
      <c r="M43" s="102">
        <f t="shared" si="1"/>
        <v>41987.67000000001</v>
      </c>
      <c r="O43" s="81"/>
    </row>
    <row r="44" spans="1:15" ht="12.75">
      <c r="A44" s="161" t="s">
        <v>279</v>
      </c>
      <c r="B44" s="162" t="s">
        <v>54</v>
      </c>
      <c r="C44" s="99">
        <v>3511.84</v>
      </c>
      <c r="D44" s="99">
        <v>4738.71</v>
      </c>
      <c r="E44" s="99">
        <v>4167.77</v>
      </c>
      <c r="F44" s="99">
        <v>945.4399999999999</v>
      </c>
      <c r="G44" s="99">
        <v>1593.52</v>
      </c>
      <c r="H44" s="99">
        <v>727.5</v>
      </c>
      <c r="I44" s="99">
        <v>1168.61</v>
      </c>
      <c r="J44" s="99">
        <v>135.43</v>
      </c>
      <c r="K44" s="99">
        <v>103.81000000000002</v>
      </c>
      <c r="L44" s="99">
        <v>608.96</v>
      </c>
      <c r="M44" s="102">
        <f t="shared" si="1"/>
        <v>17701.59</v>
      </c>
      <c r="O44" s="81"/>
    </row>
    <row r="45" spans="1:15" ht="12.75">
      <c r="A45" s="161" t="s">
        <v>280</v>
      </c>
      <c r="B45" s="162" t="s">
        <v>55</v>
      </c>
      <c r="C45" s="99">
        <v>1739.5</v>
      </c>
      <c r="D45" s="99">
        <v>2115.3199999999997</v>
      </c>
      <c r="E45" s="99">
        <v>1672.6599999999999</v>
      </c>
      <c r="F45" s="99">
        <v>460.01</v>
      </c>
      <c r="G45" s="99">
        <v>794.89</v>
      </c>
      <c r="H45" s="99">
        <v>542.11</v>
      </c>
      <c r="I45" s="99">
        <v>414.03000000000003</v>
      </c>
      <c r="J45" s="99">
        <v>53.8</v>
      </c>
      <c r="K45" s="99">
        <v>11.42</v>
      </c>
      <c r="L45" s="99">
        <v>240.63</v>
      </c>
      <c r="M45" s="102">
        <f t="shared" si="1"/>
        <v>8044.37</v>
      </c>
      <c r="O45" s="81"/>
    </row>
    <row r="46" spans="1:15" ht="12.75">
      <c r="A46" s="161" t="s">
        <v>281</v>
      </c>
      <c r="B46" s="162" t="s">
        <v>56</v>
      </c>
      <c r="C46" s="99">
        <v>2720.2</v>
      </c>
      <c r="D46" s="99">
        <v>3429.77</v>
      </c>
      <c r="E46" s="99">
        <v>2435.1400000000003</v>
      </c>
      <c r="F46" s="99">
        <v>606.1</v>
      </c>
      <c r="G46" s="99">
        <v>760.65</v>
      </c>
      <c r="H46" s="99">
        <v>586.29</v>
      </c>
      <c r="I46" s="99">
        <v>64.77</v>
      </c>
      <c r="J46" s="99">
        <v>58.300000000000004</v>
      </c>
      <c r="K46" s="99">
        <v>14.7</v>
      </c>
      <c r="L46" s="99">
        <v>436.59000000000003</v>
      </c>
      <c r="M46" s="102">
        <f t="shared" si="1"/>
        <v>11112.510000000002</v>
      </c>
      <c r="O46" s="81"/>
    </row>
    <row r="47" spans="1:15" ht="12.75">
      <c r="A47" s="161" t="s">
        <v>282</v>
      </c>
      <c r="B47" s="162" t="s">
        <v>57</v>
      </c>
      <c r="C47" s="99">
        <v>7003.87</v>
      </c>
      <c r="D47" s="99">
        <v>8498.78</v>
      </c>
      <c r="E47" s="99">
        <v>6836.47</v>
      </c>
      <c r="F47" s="99">
        <v>1557.5900000000001</v>
      </c>
      <c r="G47" s="99">
        <v>2416.05</v>
      </c>
      <c r="H47" s="99">
        <v>1551.67</v>
      </c>
      <c r="I47" s="99">
        <v>549.5700000000002</v>
      </c>
      <c r="J47" s="99">
        <v>152.92000000000002</v>
      </c>
      <c r="K47" s="99">
        <v>133.79999999999998</v>
      </c>
      <c r="L47" s="99">
        <v>925.3000000000002</v>
      </c>
      <c r="M47" s="102">
        <f t="shared" si="1"/>
        <v>29626.019999999997</v>
      </c>
      <c r="O47" s="81"/>
    </row>
    <row r="48" spans="1:15" ht="12.75">
      <c r="A48" s="161" t="s">
        <v>283</v>
      </c>
      <c r="B48" s="162" t="s">
        <v>58</v>
      </c>
      <c r="C48" s="99">
        <v>1561.17</v>
      </c>
      <c r="D48" s="99">
        <v>1904.9499999999998</v>
      </c>
      <c r="E48" s="99">
        <v>1287.61</v>
      </c>
      <c r="F48" s="99">
        <v>437.13</v>
      </c>
      <c r="G48" s="99">
        <v>650.0899999999999</v>
      </c>
      <c r="H48" s="99">
        <v>509.33</v>
      </c>
      <c r="I48" s="99">
        <v>377.15</v>
      </c>
      <c r="J48" s="99">
        <v>36.26</v>
      </c>
      <c r="K48" s="99">
        <v>6.13</v>
      </c>
      <c r="L48" s="99">
        <v>247.81999999999994</v>
      </c>
      <c r="M48" s="102">
        <f t="shared" si="1"/>
        <v>7017.639999999999</v>
      </c>
      <c r="O48" s="81"/>
    </row>
    <row r="49" spans="1:15" ht="12.75">
      <c r="A49" s="161" t="s">
        <v>284</v>
      </c>
      <c r="B49" s="162" t="s">
        <v>59</v>
      </c>
      <c r="C49" s="99">
        <v>34474.46000000002</v>
      </c>
      <c r="D49" s="99">
        <v>42157.030000000006</v>
      </c>
      <c r="E49" s="99">
        <v>34193.77000000001</v>
      </c>
      <c r="F49" s="99">
        <v>6648.639999999999</v>
      </c>
      <c r="G49" s="99">
        <v>13900.530000000002</v>
      </c>
      <c r="H49" s="99">
        <v>9437.689999999999</v>
      </c>
      <c r="I49" s="99">
        <v>24927.329999999998</v>
      </c>
      <c r="J49" s="99">
        <v>2253.379999999999</v>
      </c>
      <c r="K49" s="99">
        <v>573.6300000000001</v>
      </c>
      <c r="L49" s="99">
        <v>2921.9800000000005</v>
      </c>
      <c r="M49" s="102">
        <f t="shared" si="1"/>
        <v>171488.44000000006</v>
      </c>
      <c r="O49" s="81"/>
    </row>
    <row r="50" spans="1:15" ht="12.75">
      <c r="A50" s="161" t="s">
        <v>285</v>
      </c>
      <c r="B50" s="162" t="s">
        <v>60</v>
      </c>
      <c r="C50" s="99">
        <v>10797.830000000002</v>
      </c>
      <c r="D50" s="99">
        <v>14486.379999999997</v>
      </c>
      <c r="E50" s="99">
        <v>10745.47</v>
      </c>
      <c r="F50" s="99">
        <v>2012.8600000000001</v>
      </c>
      <c r="G50" s="99">
        <v>3022.0899999999997</v>
      </c>
      <c r="H50" s="99">
        <v>1948.56</v>
      </c>
      <c r="I50" s="99">
        <v>6731.21</v>
      </c>
      <c r="J50" s="99">
        <v>824.5500000000001</v>
      </c>
      <c r="K50" s="99">
        <v>121.99</v>
      </c>
      <c r="L50" s="99">
        <v>1222.4699999999998</v>
      </c>
      <c r="M50" s="102">
        <f t="shared" si="1"/>
        <v>51913.409999999996</v>
      </c>
      <c r="O50" s="81"/>
    </row>
    <row r="51" spans="1:15" ht="12.75">
      <c r="A51" s="161" t="s">
        <v>286</v>
      </c>
      <c r="B51" s="162" t="s">
        <v>61</v>
      </c>
      <c r="C51" s="99">
        <v>33033.32000000001</v>
      </c>
      <c r="D51" s="99">
        <v>45411.21000000001</v>
      </c>
      <c r="E51" s="99">
        <v>37420.36</v>
      </c>
      <c r="F51" s="99">
        <v>10319.93</v>
      </c>
      <c r="G51" s="99">
        <v>14658.85</v>
      </c>
      <c r="H51" s="99">
        <v>6808.280000000001</v>
      </c>
      <c r="I51" s="99">
        <v>14776.290000000006</v>
      </c>
      <c r="J51" s="99">
        <v>1128.2</v>
      </c>
      <c r="K51" s="99">
        <v>372.58</v>
      </c>
      <c r="L51" s="99">
        <v>5331.3</v>
      </c>
      <c r="M51" s="102">
        <f t="shared" si="1"/>
        <v>169260.32</v>
      </c>
      <c r="O51" s="81"/>
    </row>
    <row r="52" spans="1:15" ht="12.75">
      <c r="A52" s="161" t="s">
        <v>287</v>
      </c>
      <c r="B52" s="162" t="s">
        <v>62</v>
      </c>
      <c r="C52" s="99">
        <v>16279.309999999998</v>
      </c>
      <c r="D52" s="99">
        <v>18817.079999999994</v>
      </c>
      <c r="E52" s="99">
        <v>13094.3</v>
      </c>
      <c r="F52" s="99">
        <v>3226.1400000000003</v>
      </c>
      <c r="G52" s="99">
        <v>5634.34</v>
      </c>
      <c r="H52" s="99">
        <v>4022.46</v>
      </c>
      <c r="I52" s="99">
        <v>2020.2300000000002</v>
      </c>
      <c r="J52" s="99">
        <v>533.9100000000001</v>
      </c>
      <c r="K52" s="99">
        <v>207.31</v>
      </c>
      <c r="L52" s="99">
        <v>1723.2800000000002</v>
      </c>
      <c r="M52" s="102">
        <f t="shared" si="1"/>
        <v>65558.35999999999</v>
      </c>
      <c r="O52" s="81"/>
    </row>
    <row r="53" spans="1:15" ht="12.75">
      <c r="A53" s="161" t="s">
        <v>288</v>
      </c>
      <c r="B53" s="162" t="s">
        <v>63</v>
      </c>
      <c r="C53" s="99">
        <v>23718.809999999998</v>
      </c>
      <c r="D53" s="99">
        <v>28484.300000000003</v>
      </c>
      <c r="E53" s="99">
        <v>25557.700000000004</v>
      </c>
      <c r="F53" s="99">
        <v>6667.450000000001</v>
      </c>
      <c r="G53" s="99">
        <v>10115.530000000002</v>
      </c>
      <c r="H53" s="99">
        <v>4765.660000000001</v>
      </c>
      <c r="I53" s="99">
        <v>3017.14</v>
      </c>
      <c r="J53" s="99">
        <v>1024.94</v>
      </c>
      <c r="K53" s="99">
        <v>324.96000000000004</v>
      </c>
      <c r="L53" s="99">
        <v>3544.0299999999997</v>
      </c>
      <c r="M53" s="102">
        <f t="shared" si="1"/>
        <v>107220.52</v>
      </c>
      <c r="O53" s="81"/>
    </row>
    <row r="54" spans="1:15" ht="12.75">
      <c r="A54" s="161" t="s">
        <v>289</v>
      </c>
      <c r="B54" s="162" t="s">
        <v>64</v>
      </c>
      <c r="C54" s="99">
        <v>24234.65</v>
      </c>
      <c r="D54" s="99">
        <v>26459.78</v>
      </c>
      <c r="E54" s="99">
        <v>16880.27</v>
      </c>
      <c r="F54" s="99">
        <v>3423.49</v>
      </c>
      <c r="G54" s="99">
        <v>6367.2</v>
      </c>
      <c r="H54" s="99">
        <v>5292.420000000001</v>
      </c>
      <c r="I54" s="99">
        <v>6564.460000000002</v>
      </c>
      <c r="J54" s="99">
        <v>336.18</v>
      </c>
      <c r="K54" s="99">
        <v>193.50000000000003</v>
      </c>
      <c r="L54" s="99">
        <v>3263.3099999999995</v>
      </c>
      <c r="M54" s="102">
        <f t="shared" si="1"/>
        <v>93015.26</v>
      </c>
      <c r="O54" s="81"/>
    </row>
    <row r="55" spans="1:15" ht="12.75">
      <c r="A55" s="161" t="s">
        <v>290</v>
      </c>
      <c r="B55" s="162" t="s">
        <v>65</v>
      </c>
      <c r="C55" s="99">
        <v>2867.9399999999996</v>
      </c>
      <c r="D55" s="99">
        <v>3313.9300000000003</v>
      </c>
      <c r="E55" s="99">
        <v>1899.6899999999998</v>
      </c>
      <c r="F55" s="99">
        <v>798.76</v>
      </c>
      <c r="G55" s="99">
        <v>1023.5</v>
      </c>
      <c r="H55" s="99">
        <v>649.32</v>
      </c>
      <c r="I55" s="99">
        <v>406.46999999999997</v>
      </c>
      <c r="J55" s="99">
        <v>60.769999999999996</v>
      </c>
      <c r="K55" s="99">
        <v>13.12</v>
      </c>
      <c r="L55" s="99">
        <v>372.98</v>
      </c>
      <c r="M55" s="102">
        <f t="shared" si="1"/>
        <v>11406.48</v>
      </c>
      <c r="O55" s="81"/>
    </row>
    <row r="56" spans="1:15" ht="12.75">
      <c r="A56" s="161" t="s">
        <v>291</v>
      </c>
      <c r="B56" s="162" t="s">
        <v>66</v>
      </c>
      <c r="C56" s="99">
        <v>6885.03</v>
      </c>
      <c r="D56" s="99">
        <v>8353.74</v>
      </c>
      <c r="E56" s="99">
        <v>6911.3099999999995</v>
      </c>
      <c r="F56" s="99">
        <v>1401.21</v>
      </c>
      <c r="G56" s="99">
        <v>2291.17</v>
      </c>
      <c r="H56" s="99">
        <v>955.8299999999999</v>
      </c>
      <c r="I56" s="99">
        <v>48.20000000000001</v>
      </c>
      <c r="J56" s="99">
        <v>241.94000000000005</v>
      </c>
      <c r="K56" s="99">
        <v>95.80000000000001</v>
      </c>
      <c r="L56" s="99">
        <v>552.96</v>
      </c>
      <c r="M56" s="102">
        <f t="shared" si="1"/>
        <v>27737.19</v>
      </c>
      <c r="O56" s="81"/>
    </row>
    <row r="57" spans="1:15" ht="12.75">
      <c r="A57" s="161" t="s">
        <v>292</v>
      </c>
      <c r="B57" s="162" t="s">
        <v>67</v>
      </c>
      <c r="C57" s="99">
        <v>10077.61</v>
      </c>
      <c r="D57" s="99">
        <v>12289.550000000001</v>
      </c>
      <c r="E57" s="99">
        <v>8002.51</v>
      </c>
      <c r="F57" s="99">
        <v>1617.3500000000001</v>
      </c>
      <c r="G57" s="99">
        <v>2526.5699999999997</v>
      </c>
      <c r="H57" s="99">
        <v>1707.0599999999997</v>
      </c>
      <c r="I57" s="99">
        <v>2293.42</v>
      </c>
      <c r="J57" s="99">
        <v>221.59999999999997</v>
      </c>
      <c r="K57" s="99">
        <v>46.47</v>
      </c>
      <c r="L57" s="99">
        <v>1120.35</v>
      </c>
      <c r="M57" s="102">
        <f t="shared" si="1"/>
        <v>39902.49</v>
      </c>
      <c r="O57" s="81"/>
    </row>
    <row r="58" spans="1:15" ht="12.75">
      <c r="A58" s="161" t="s">
        <v>293</v>
      </c>
      <c r="B58" s="162" t="s">
        <v>68</v>
      </c>
      <c r="C58" s="99">
        <v>6004.45</v>
      </c>
      <c r="D58" s="99">
        <v>7521.709999999999</v>
      </c>
      <c r="E58" s="99">
        <v>6120.35</v>
      </c>
      <c r="F58" s="99">
        <v>1535.9599999999996</v>
      </c>
      <c r="G58" s="99">
        <v>1942.2800000000002</v>
      </c>
      <c r="H58" s="99">
        <v>1016.89</v>
      </c>
      <c r="I58" s="99">
        <v>121.17999999999999</v>
      </c>
      <c r="J58" s="99">
        <v>120.83</v>
      </c>
      <c r="K58" s="99">
        <v>49.32999999999999</v>
      </c>
      <c r="L58" s="99">
        <v>695.3100000000001</v>
      </c>
      <c r="M58" s="102">
        <f t="shared" si="1"/>
        <v>25128.290000000005</v>
      </c>
      <c r="O58" s="81"/>
    </row>
    <row r="59" spans="1:15" ht="12.75">
      <c r="A59" s="161" t="s">
        <v>294</v>
      </c>
      <c r="B59" s="162" t="s">
        <v>69</v>
      </c>
      <c r="C59" s="99">
        <v>9193.949999999999</v>
      </c>
      <c r="D59" s="99">
        <v>10421.15</v>
      </c>
      <c r="E59" s="99">
        <v>8625.31</v>
      </c>
      <c r="F59" s="99">
        <v>2495.8</v>
      </c>
      <c r="G59" s="99">
        <v>4939.19</v>
      </c>
      <c r="H59" s="99">
        <v>2584.58</v>
      </c>
      <c r="I59" s="99">
        <v>1798.7</v>
      </c>
      <c r="J59" s="99">
        <v>454.50000000000006</v>
      </c>
      <c r="K59" s="99">
        <v>91.10000000000001</v>
      </c>
      <c r="L59" s="99">
        <v>1315.7000000000003</v>
      </c>
      <c r="M59" s="102">
        <f t="shared" si="1"/>
        <v>41919.97999999999</v>
      </c>
      <c r="O59" s="81"/>
    </row>
    <row r="60" spans="1:15" ht="12.75">
      <c r="A60" s="161" t="s">
        <v>295</v>
      </c>
      <c r="B60" s="162" t="s">
        <v>70</v>
      </c>
      <c r="C60" s="99">
        <v>14831.730000000005</v>
      </c>
      <c r="D60" s="99">
        <v>18849.49</v>
      </c>
      <c r="E60" s="99">
        <v>15244.7</v>
      </c>
      <c r="F60" s="99">
        <v>3168.2299999999996</v>
      </c>
      <c r="G60" s="99">
        <v>5605.870000000001</v>
      </c>
      <c r="H60" s="99">
        <v>3031.75</v>
      </c>
      <c r="I60" s="99">
        <v>2008.8500000000001</v>
      </c>
      <c r="J60" s="99">
        <v>373.84999999999997</v>
      </c>
      <c r="K60" s="99">
        <v>84.64000000000001</v>
      </c>
      <c r="L60" s="99">
        <v>1816.09</v>
      </c>
      <c r="M60" s="102">
        <f t="shared" si="1"/>
        <v>65015.200000000004</v>
      </c>
      <c r="O60" s="81"/>
    </row>
    <row r="61" spans="1:15" ht="12.75">
      <c r="A61" s="161" t="s">
        <v>296</v>
      </c>
      <c r="B61" s="162" t="s">
        <v>71</v>
      </c>
      <c r="C61" s="99">
        <v>1855.4300000000003</v>
      </c>
      <c r="D61" s="99">
        <v>2335.04</v>
      </c>
      <c r="E61" s="99">
        <v>1349.2700000000002</v>
      </c>
      <c r="F61" s="99">
        <v>360.84000000000003</v>
      </c>
      <c r="G61" s="99">
        <v>486.58</v>
      </c>
      <c r="H61" s="99">
        <v>364.93</v>
      </c>
      <c r="I61" s="99">
        <v>175.79000000000002</v>
      </c>
      <c r="J61" s="99">
        <v>42.72</v>
      </c>
      <c r="K61" s="99">
        <v>5.91</v>
      </c>
      <c r="L61" s="99">
        <v>296.82</v>
      </c>
      <c r="M61" s="102">
        <f t="shared" si="1"/>
        <v>7273.330000000001</v>
      </c>
      <c r="O61" s="81"/>
    </row>
    <row r="62" spans="1:15" ht="12.75">
      <c r="A62" s="161" t="s">
        <v>297</v>
      </c>
      <c r="B62" s="162" t="s">
        <v>72</v>
      </c>
      <c r="C62" s="99">
        <v>1595.79</v>
      </c>
      <c r="D62" s="99">
        <v>1879.14</v>
      </c>
      <c r="E62" s="99">
        <v>1192.2199999999998</v>
      </c>
      <c r="F62" s="99">
        <v>356.16999999999996</v>
      </c>
      <c r="G62" s="99">
        <v>321.59999999999997</v>
      </c>
      <c r="H62" s="99">
        <v>232.75999999999993</v>
      </c>
      <c r="I62" s="99">
        <v>113.12</v>
      </c>
      <c r="J62" s="99">
        <v>7.08</v>
      </c>
      <c r="K62" s="99">
        <v>1.2</v>
      </c>
      <c r="L62" s="99">
        <v>206.11999999999998</v>
      </c>
      <c r="M62" s="102">
        <f t="shared" si="1"/>
        <v>5905.2</v>
      </c>
      <c r="O62" s="81"/>
    </row>
    <row r="63" spans="1:15" ht="12.75">
      <c r="A63" s="161" t="s">
        <v>298</v>
      </c>
      <c r="B63" s="162" t="s">
        <v>73</v>
      </c>
      <c r="C63" s="99">
        <v>860.9300000000001</v>
      </c>
      <c r="D63" s="99">
        <v>909.16</v>
      </c>
      <c r="E63" s="99">
        <v>569.1500000000001</v>
      </c>
      <c r="F63" s="99">
        <v>229.43</v>
      </c>
      <c r="G63" s="99">
        <v>242.75</v>
      </c>
      <c r="H63" s="99">
        <v>160.56</v>
      </c>
      <c r="I63" s="99">
        <v>0</v>
      </c>
      <c r="J63" s="99">
        <v>27.67</v>
      </c>
      <c r="K63" s="99">
        <v>8.95</v>
      </c>
      <c r="L63" s="99">
        <v>47.699999999999996</v>
      </c>
      <c r="M63" s="102">
        <f t="shared" si="1"/>
        <v>3056.2999999999997</v>
      </c>
      <c r="O63" s="81"/>
    </row>
    <row r="64" spans="1:15" ht="12.75">
      <c r="A64" s="161" t="s">
        <v>299</v>
      </c>
      <c r="B64" s="162" t="s">
        <v>74</v>
      </c>
      <c r="C64" s="99">
        <v>601</v>
      </c>
      <c r="D64" s="99">
        <v>689.5300000000001</v>
      </c>
      <c r="E64" s="99">
        <v>406.92999999999995</v>
      </c>
      <c r="F64" s="99">
        <v>146.72</v>
      </c>
      <c r="G64" s="99">
        <v>171.01999999999998</v>
      </c>
      <c r="H64" s="99">
        <v>105.56</v>
      </c>
      <c r="I64" s="99">
        <v>0</v>
      </c>
      <c r="J64" s="99">
        <v>10.5</v>
      </c>
      <c r="K64" s="99">
        <v>3.08</v>
      </c>
      <c r="L64" s="99">
        <v>100.83999999999999</v>
      </c>
      <c r="M64" s="102">
        <f t="shared" si="1"/>
        <v>2235.1800000000003</v>
      </c>
      <c r="O64" s="81"/>
    </row>
    <row r="65" spans="1:15" ht="12.75">
      <c r="A65" s="161" t="s">
        <v>300</v>
      </c>
      <c r="B65" s="162" t="s">
        <v>75</v>
      </c>
      <c r="C65" s="99">
        <v>14884.8</v>
      </c>
      <c r="D65" s="99">
        <v>17926.980000000003</v>
      </c>
      <c r="E65" s="99">
        <v>13185.570000000002</v>
      </c>
      <c r="F65" s="99">
        <v>3177.46</v>
      </c>
      <c r="G65" s="99">
        <v>5767.210000000002</v>
      </c>
      <c r="H65" s="99">
        <v>4051.829999999999</v>
      </c>
      <c r="I65" s="99">
        <v>2428.4299999999994</v>
      </c>
      <c r="J65" s="99">
        <v>676.06</v>
      </c>
      <c r="K65" s="99">
        <v>182.69</v>
      </c>
      <c r="L65" s="99">
        <v>1865.4199999999996</v>
      </c>
      <c r="M65" s="102">
        <f t="shared" si="1"/>
        <v>64146.45</v>
      </c>
      <c r="O65" s="81"/>
    </row>
    <row r="66" spans="1:15" ht="12.75">
      <c r="A66" s="161" t="s">
        <v>301</v>
      </c>
      <c r="B66" s="162" t="s">
        <v>76</v>
      </c>
      <c r="C66" s="99">
        <v>1332</v>
      </c>
      <c r="D66" s="99">
        <v>1490</v>
      </c>
      <c r="E66" s="99">
        <v>851.8199999999999</v>
      </c>
      <c r="F66" s="99">
        <v>564.62</v>
      </c>
      <c r="G66" s="99">
        <v>387.8</v>
      </c>
      <c r="H66" s="99">
        <v>274.69</v>
      </c>
      <c r="I66" s="99">
        <v>5.84</v>
      </c>
      <c r="J66" s="99">
        <v>22.5</v>
      </c>
      <c r="K66" s="99">
        <v>16.54</v>
      </c>
      <c r="L66" s="99">
        <v>169.54</v>
      </c>
      <c r="M66" s="102">
        <f aca="true" t="shared" si="2" ref="M66:M76">SUM(C66:L66)</f>
        <v>5115.349999999999</v>
      </c>
      <c r="O66" s="81"/>
    </row>
    <row r="67" spans="1:15" ht="12.75">
      <c r="A67" s="161" t="s">
        <v>302</v>
      </c>
      <c r="B67" s="162" t="s">
        <v>77</v>
      </c>
      <c r="C67" s="99">
        <v>1957.1200000000001</v>
      </c>
      <c r="D67" s="99">
        <v>2072.5299999999997</v>
      </c>
      <c r="E67" s="99">
        <v>1437.21</v>
      </c>
      <c r="F67" s="99">
        <v>311.13</v>
      </c>
      <c r="G67" s="99">
        <v>445.11</v>
      </c>
      <c r="H67" s="99">
        <v>318.44</v>
      </c>
      <c r="I67" s="99">
        <v>118.30000000000001</v>
      </c>
      <c r="J67" s="99">
        <v>3</v>
      </c>
      <c r="K67" s="99">
        <v>2.9000000000000004</v>
      </c>
      <c r="L67" s="99">
        <v>208.70999999999998</v>
      </c>
      <c r="M67" s="102">
        <f t="shared" si="2"/>
        <v>6874.449999999999</v>
      </c>
      <c r="O67" s="81"/>
    </row>
    <row r="68" spans="1:15" ht="12.75">
      <c r="A68" s="161" t="s">
        <v>303</v>
      </c>
      <c r="B68" s="162" t="s">
        <v>78</v>
      </c>
      <c r="C68" s="99">
        <v>931</v>
      </c>
      <c r="D68" s="99">
        <v>1102</v>
      </c>
      <c r="E68" s="99">
        <v>825.38</v>
      </c>
      <c r="F68" s="99">
        <v>213.6</v>
      </c>
      <c r="G68" s="99">
        <v>256.24</v>
      </c>
      <c r="H68" s="99">
        <v>117.58000000000001</v>
      </c>
      <c r="I68" s="99">
        <v>0</v>
      </c>
      <c r="J68" s="99">
        <v>24</v>
      </c>
      <c r="K68" s="99">
        <v>6.839999999999999</v>
      </c>
      <c r="L68" s="99">
        <v>76.72999999999999</v>
      </c>
      <c r="M68" s="102">
        <f t="shared" si="2"/>
        <v>3553.3700000000003</v>
      </c>
      <c r="O68" s="81"/>
    </row>
    <row r="69" spans="1:15" ht="12.75">
      <c r="A69" s="161" t="s">
        <v>304</v>
      </c>
      <c r="B69" s="162" t="s">
        <v>231</v>
      </c>
      <c r="C69" s="99">
        <v>0</v>
      </c>
      <c r="D69" s="99">
        <v>46.18</v>
      </c>
      <c r="E69" s="99">
        <v>172.10999999999999</v>
      </c>
      <c r="F69" s="99">
        <v>0</v>
      </c>
      <c r="G69" s="99">
        <v>34.28</v>
      </c>
      <c r="H69" s="99">
        <v>178.06</v>
      </c>
      <c r="I69" s="99">
        <v>0</v>
      </c>
      <c r="J69" s="99">
        <v>0</v>
      </c>
      <c r="K69" s="99">
        <v>0</v>
      </c>
      <c r="L69" s="99">
        <v>39.99999999999999</v>
      </c>
      <c r="M69" s="102">
        <f t="shared" si="2"/>
        <v>470.63</v>
      </c>
      <c r="O69" s="81"/>
    </row>
    <row r="70" spans="1:15" ht="12.75">
      <c r="A70" s="161" t="s">
        <v>305</v>
      </c>
      <c r="B70" s="162" t="s">
        <v>118</v>
      </c>
      <c r="C70" s="99">
        <v>96</v>
      </c>
      <c r="D70" s="99">
        <v>137.5</v>
      </c>
      <c r="E70" s="99">
        <v>123.67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7.83</v>
      </c>
      <c r="M70" s="102">
        <f t="shared" si="2"/>
        <v>365</v>
      </c>
      <c r="O70" s="81"/>
    </row>
    <row r="71" spans="1:15" ht="12.75">
      <c r="A71" s="161" t="s">
        <v>306</v>
      </c>
      <c r="B71" s="162" t="s">
        <v>307</v>
      </c>
      <c r="C71" s="99">
        <v>189.57999999999998</v>
      </c>
      <c r="D71" s="99">
        <v>301</v>
      </c>
      <c r="E71" s="99">
        <v>61.84</v>
      </c>
      <c r="F71" s="99">
        <v>52.5</v>
      </c>
      <c r="G71" s="99">
        <v>30.5</v>
      </c>
      <c r="H71" s="99">
        <v>2</v>
      </c>
      <c r="I71" s="99">
        <v>0.42</v>
      </c>
      <c r="J71" s="99">
        <v>0</v>
      </c>
      <c r="K71" s="99">
        <v>0</v>
      </c>
      <c r="L71" s="99">
        <v>0</v>
      </c>
      <c r="M71" s="102">
        <f t="shared" si="2"/>
        <v>637.8399999999999</v>
      </c>
      <c r="O71" s="81"/>
    </row>
    <row r="72" spans="1:15" ht="12.75">
      <c r="A72" s="163" t="s">
        <v>308</v>
      </c>
      <c r="B72" s="164" t="s">
        <v>314</v>
      </c>
      <c r="C72" s="165">
        <v>0</v>
      </c>
      <c r="D72" s="165">
        <v>0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f t="shared" si="2"/>
        <v>0</v>
      </c>
      <c r="O72" s="81"/>
    </row>
    <row r="73" spans="1:15" ht="12.75">
      <c r="A73" s="161" t="s">
        <v>310</v>
      </c>
      <c r="B73" s="162" t="s">
        <v>309</v>
      </c>
      <c r="C73" s="99">
        <v>333.81000000000006</v>
      </c>
      <c r="D73" s="99">
        <v>160.5</v>
      </c>
      <c r="E73" s="99">
        <v>0</v>
      </c>
      <c r="F73" s="99">
        <v>59.5</v>
      </c>
      <c r="G73" s="99">
        <v>43.5</v>
      </c>
      <c r="H73" s="99">
        <v>0</v>
      </c>
      <c r="I73" s="99">
        <v>9.64</v>
      </c>
      <c r="J73" s="99">
        <v>0.5</v>
      </c>
      <c r="K73" s="99">
        <v>0</v>
      </c>
      <c r="L73" s="99">
        <v>0</v>
      </c>
      <c r="M73" s="102">
        <f t="shared" si="2"/>
        <v>607.45</v>
      </c>
      <c r="O73" s="81"/>
    </row>
    <row r="74" spans="1:15" ht="12.75">
      <c r="A74" s="161" t="s">
        <v>311</v>
      </c>
      <c r="B74" s="162" t="s">
        <v>233</v>
      </c>
      <c r="C74" s="99">
        <v>273.5</v>
      </c>
      <c r="D74" s="99">
        <v>589.5</v>
      </c>
      <c r="E74" s="99">
        <v>493.05</v>
      </c>
      <c r="F74" s="99">
        <v>45.5</v>
      </c>
      <c r="G74" s="99">
        <v>81</v>
      </c>
      <c r="H74" s="99">
        <v>69.75</v>
      </c>
      <c r="I74" s="99">
        <v>13</v>
      </c>
      <c r="J74" s="99">
        <v>0</v>
      </c>
      <c r="K74" s="99">
        <v>0</v>
      </c>
      <c r="L74" s="99">
        <v>44.199999999999996</v>
      </c>
      <c r="M74" s="102">
        <f t="shared" si="2"/>
        <v>1609.5</v>
      </c>
      <c r="O74" s="81"/>
    </row>
    <row r="75" spans="1:15" ht="12.75">
      <c r="A75" s="161" t="s">
        <v>312</v>
      </c>
      <c r="B75" s="162" t="s">
        <v>121</v>
      </c>
      <c r="C75" s="99">
        <v>186</v>
      </c>
      <c r="D75" s="99">
        <v>290.51</v>
      </c>
      <c r="E75" s="99">
        <v>408.89</v>
      </c>
      <c r="F75" s="99">
        <v>30.5</v>
      </c>
      <c r="G75" s="99">
        <v>170.99</v>
      </c>
      <c r="H75" s="99">
        <v>69.33</v>
      </c>
      <c r="I75" s="99">
        <v>0</v>
      </c>
      <c r="J75" s="99">
        <v>0</v>
      </c>
      <c r="K75" s="99">
        <v>0</v>
      </c>
      <c r="L75" s="99">
        <v>0</v>
      </c>
      <c r="M75" s="102">
        <f t="shared" si="2"/>
        <v>1156.2199999999998</v>
      </c>
      <c r="O75" s="81"/>
    </row>
    <row r="76" spans="1:15" ht="12.75">
      <c r="A76" s="161" t="s">
        <v>316</v>
      </c>
      <c r="B76" s="162" t="s">
        <v>234</v>
      </c>
      <c r="C76" s="99">
        <v>0</v>
      </c>
      <c r="D76" s="99">
        <v>1303.6100000000001</v>
      </c>
      <c r="E76" s="99">
        <v>8382.91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102">
        <f t="shared" si="2"/>
        <v>9686.52</v>
      </c>
      <c r="N76" s="82"/>
      <c r="O76" s="81"/>
    </row>
    <row r="77" spans="1:15" ht="12.75">
      <c r="A77" s="166"/>
      <c r="B77" s="167" t="s">
        <v>313</v>
      </c>
      <c r="C77" s="116">
        <f aca="true" t="shared" si="3" ref="C77:M77">SUM(C2:C76)</f>
        <v>603566.3000000002</v>
      </c>
      <c r="D77" s="116">
        <f t="shared" si="3"/>
        <v>727253.1400000005</v>
      </c>
      <c r="E77" s="116">
        <f t="shared" si="3"/>
        <v>547304.9499999998</v>
      </c>
      <c r="F77" s="116">
        <f t="shared" si="3"/>
        <v>138818.50000000003</v>
      </c>
      <c r="G77" s="116">
        <f t="shared" si="3"/>
        <v>217567.98999999996</v>
      </c>
      <c r="H77" s="116">
        <f t="shared" si="3"/>
        <v>137302.00999999998</v>
      </c>
      <c r="I77" s="116">
        <f t="shared" si="3"/>
        <v>158749.7500000001</v>
      </c>
      <c r="J77" s="116">
        <f t="shared" si="3"/>
        <v>19397.659999999996</v>
      </c>
      <c r="K77" s="116">
        <f t="shared" si="3"/>
        <v>6034.58</v>
      </c>
      <c r="L77" s="116">
        <f t="shared" si="3"/>
        <v>75282.22</v>
      </c>
      <c r="M77" s="117">
        <f t="shared" si="3"/>
        <v>2631277.100000001</v>
      </c>
      <c r="N77" s="83"/>
      <c r="O77" s="81"/>
    </row>
    <row r="78" spans="2:14" ht="12.75">
      <c r="B78" s="84"/>
      <c r="N78" s="82"/>
    </row>
  </sheetData>
  <sheetProtection/>
  <printOptions horizontalCentered="1" verticalCentered="1"/>
  <pageMargins left="0.5" right="0.5" top="0.25" bottom="0.75" header="0.5" footer="0.5"/>
  <pageSetup horizontalDpi="300" verticalDpi="300" orientation="portrait" scale="65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M77"/>
  <sheetViews>
    <sheetView zoomScalePageLayoutView="0" workbookViewId="0" topLeftCell="A1">
      <selection activeCell="K13" sqref="K13"/>
    </sheetView>
  </sheetViews>
  <sheetFormatPr defaultColWidth="7.10546875" defaultRowHeight="15"/>
  <cols>
    <col min="1" max="1" width="4.21484375" style="76" bestFit="1" customWidth="1"/>
    <col min="2" max="2" width="9.77734375" style="76" bestFit="1" customWidth="1"/>
    <col min="3" max="3" width="10.10546875" style="76" bestFit="1" customWidth="1"/>
    <col min="4" max="4" width="9.5546875" style="76" bestFit="1" customWidth="1"/>
    <col min="5" max="5" width="9.77734375" style="76" bestFit="1" customWidth="1"/>
    <col min="6" max="6" width="9.88671875" style="76" bestFit="1" customWidth="1"/>
    <col min="7" max="8" width="9.3359375" style="76" bestFit="1" customWidth="1"/>
    <col min="9" max="9" width="9.5546875" style="76" bestFit="1" customWidth="1"/>
    <col min="10" max="10" width="9.3359375" style="76" bestFit="1" customWidth="1"/>
    <col min="11" max="11" width="9.21484375" style="76" bestFit="1" customWidth="1"/>
    <col min="12" max="12" width="9.5546875" style="76" bestFit="1" customWidth="1"/>
    <col min="13" max="13" width="9.6640625" style="76" bestFit="1" customWidth="1"/>
    <col min="14" max="16384" width="7.10546875" style="76" customWidth="1"/>
  </cols>
  <sheetData>
    <row r="1" spans="1:13" ht="12.75">
      <c r="A1" s="110" t="s">
        <v>318</v>
      </c>
      <c r="B1" s="110" t="s">
        <v>1</v>
      </c>
      <c r="C1" s="110" t="s">
        <v>220</v>
      </c>
      <c r="D1" s="110" t="s">
        <v>221</v>
      </c>
      <c r="E1" s="110" t="s">
        <v>222</v>
      </c>
      <c r="F1" s="110" t="s">
        <v>223</v>
      </c>
      <c r="G1" s="110" t="s">
        <v>224</v>
      </c>
      <c r="H1" s="110" t="s">
        <v>225</v>
      </c>
      <c r="I1" s="110" t="s">
        <v>226</v>
      </c>
      <c r="J1" s="110" t="s">
        <v>227</v>
      </c>
      <c r="K1" s="110" t="s">
        <v>228</v>
      </c>
      <c r="L1" s="110" t="s">
        <v>229</v>
      </c>
      <c r="M1" s="111" t="s">
        <v>12</v>
      </c>
    </row>
    <row r="2" spans="1:13" ht="12.75">
      <c r="A2" s="112">
        <v>1</v>
      </c>
      <c r="B2" s="112" t="s">
        <v>13</v>
      </c>
      <c r="C2" s="99">
        <v>6130.8</v>
      </c>
      <c r="D2" s="99">
        <v>5918.52</v>
      </c>
      <c r="E2" s="99">
        <v>6184.71</v>
      </c>
      <c r="F2" s="99">
        <v>2169.8900000000003</v>
      </c>
      <c r="G2" s="99">
        <v>4086.67</v>
      </c>
      <c r="H2" s="99">
        <v>1777.4099999999999</v>
      </c>
      <c r="I2" s="99">
        <v>364.16999999999996</v>
      </c>
      <c r="J2" s="99">
        <v>125.89</v>
      </c>
      <c r="K2" s="99">
        <v>20.06</v>
      </c>
      <c r="L2" s="99">
        <v>514.9200000000001</v>
      </c>
      <c r="M2" s="102">
        <f aca="true" t="shared" si="0" ref="M2:M65">SUM(C2:L2)</f>
        <v>27293.039999999994</v>
      </c>
    </row>
    <row r="3" spans="1:13" ht="12.75">
      <c r="A3" s="112">
        <v>2</v>
      </c>
      <c r="B3" s="112" t="s">
        <v>14</v>
      </c>
      <c r="C3" s="99">
        <v>1514.09</v>
      </c>
      <c r="D3" s="99">
        <v>1594.5</v>
      </c>
      <c r="E3" s="99">
        <v>933.49</v>
      </c>
      <c r="F3" s="99">
        <v>224.07999999999998</v>
      </c>
      <c r="G3" s="99">
        <v>213.7</v>
      </c>
      <c r="H3" s="99">
        <v>167.44</v>
      </c>
      <c r="I3" s="99">
        <v>3.87</v>
      </c>
      <c r="J3" s="99">
        <v>10.9</v>
      </c>
      <c r="K3" s="99">
        <v>4.12</v>
      </c>
      <c r="L3" s="99">
        <v>276.1</v>
      </c>
      <c r="M3" s="102">
        <f t="shared" si="0"/>
        <v>4942.289999999999</v>
      </c>
    </row>
    <row r="4" spans="1:13" ht="12.75">
      <c r="A4" s="112">
        <v>3</v>
      </c>
      <c r="B4" s="112" t="s">
        <v>15</v>
      </c>
      <c r="C4" s="99">
        <v>6426.4400000000005</v>
      </c>
      <c r="D4" s="99">
        <v>7529.09</v>
      </c>
      <c r="E4" s="99">
        <v>5517.320000000001</v>
      </c>
      <c r="F4" s="99">
        <v>1475.7400000000002</v>
      </c>
      <c r="G4" s="99">
        <v>1891.29</v>
      </c>
      <c r="H4" s="99">
        <v>930.1500000000001</v>
      </c>
      <c r="I4" s="99">
        <v>272.2</v>
      </c>
      <c r="J4" s="99">
        <v>357.24</v>
      </c>
      <c r="K4" s="99">
        <v>106.89999999999999</v>
      </c>
      <c r="L4" s="99">
        <v>725.6800000000001</v>
      </c>
      <c r="M4" s="102">
        <f t="shared" si="0"/>
        <v>25232.05000000001</v>
      </c>
    </row>
    <row r="5" spans="1:13" ht="12.75">
      <c r="A5" s="112">
        <v>4</v>
      </c>
      <c r="B5" s="112" t="s">
        <v>16</v>
      </c>
      <c r="C5" s="99">
        <v>831.76</v>
      </c>
      <c r="D5" s="99">
        <v>849.0799999999999</v>
      </c>
      <c r="E5" s="99">
        <v>557.8000000000001</v>
      </c>
      <c r="F5" s="99">
        <v>232.38</v>
      </c>
      <c r="G5" s="99">
        <v>362.26</v>
      </c>
      <c r="H5" s="99">
        <v>228.74</v>
      </c>
      <c r="I5" s="99">
        <v>4.67</v>
      </c>
      <c r="J5" s="99">
        <v>30.39</v>
      </c>
      <c r="K5" s="99">
        <v>1.4200000000000002</v>
      </c>
      <c r="L5" s="99">
        <v>136.99</v>
      </c>
      <c r="M5" s="102">
        <f t="shared" si="0"/>
        <v>3235.49</v>
      </c>
    </row>
    <row r="6" spans="1:13" ht="12.75">
      <c r="A6" s="112">
        <v>5</v>
      </c>
      <c r="B6" s="112" t="s">
        <v>17</v>
      </c>
      <c r="C6" s="99">
        <v>16534.16</v>
      </c>
      <c r="D6" s="99">
        <v>19819.85</v>
      </c>
      <c r="E6" s="99">
        <v>15430.5</v>
      </c>
      <c r="F6" s="99">
        <v>4867.9</v>
      </c>
      <c r="G6" s="99">
        <v>7025.970000000001</v>
      </c>
      <c r="H6" s="99">
        <v>4548.070000000001</v>
      </c>
      <c r="I6" s="99">
        <v>1199.17</v>
      </c>
      <c r="J6" s="99">
        <v>701.74</v>
      </c>
      <c r="K6" s="99">
        <v>150.22000000000003</v>
      </c>
      <c r="L6" s="99">
        <v>1922.92</v>
      </c>
      <c r="M6" s="102">
        <f t="shared" si="0"/>
        <v>72200.5</v>
      </c>
    </row>
    <row r="7" spans="1:13" ht="12.75">
      <c r="A7" s="112">
        <v>6</v>
      </c>
      <c r="B7" s="112" t="s">
        <v>18</v>
      </c>
      <c r="C7" s="99">
        <v>55660.91</v>
      </c>
      <c r="D7" s="99">
        <v>74581.01</v>
      </c>
      <c r="E7" s="99">
        <v>56078.67999999999</v>
      </c>
      <c r="F7" s="99">
        <v>11715.030000000002</v>
      </c>
      <c r="G7" s="99">
        <v>18273.34</v>
      </c>
      <c r="H7" s="99">
        <v>10442.94</v>
      </c>
      <c r="I7" s="99">
        <v>18544.9</v>
      </c>
      <c r="J7" s="99">
        <v>1853.77</v>
      </c>
      <c r="K7" s="99">
        <v>1126.66</v>
      </c>
      <c r="L7" s="99">
        <v>6621.1</v>
      </c>
      <c r="M7" s="102">
        <f t="shared" si="0"/>
        <v>254898.33999999997</v>
      </c>
    </row>
    <row r="8" spans="1:13" ht="12.75">
      <c r="A8" s="112">
        <v>7</v>
      </c>
      <c r="B8" s="112" t="s">
        <v>19</v>
      </c>
      <c r="C8" s="99">
        <v>546.08</v>
      </c>
      <c r="D8" s="99">
        <v>595.2</v>
      </c>
      <c r="E8" s="99">
        <v>375.77</v>
      </c>
      <c r="F8" s="99">
        <v>213.21</v>
      </c>
      <c r="G8" s="99">
        <v>219</v>
      </c>
      <c r="H8" s="99">
        <v>128.06</v>
      </c>
      <c r="I8" s="99">
        <v>5.42</v>
      </c>
      <c r="J8" s="99">
        <v>26</v>
      </c>
      <c r="K8" s="99">
        <v>3.6800000000000006</v>
      </c>
      <c r="L8" s="99">
        <v>84.91</v>
      </c>
      <c r="M8" s="102">
        <f t="shared" si="0"/>
        <v>2197.33</v>
      </c>
    </row>
    <row r="9" spans="1:13" ht="12.75">
      <c r="A9" s="112">
        <v>8</v>
      </c>
      <c r="B9" s="112" t="s">
        <v>20</v>
      </c>
      <c r="C9" s="99">
        <v>3616.17</v>
      </c>
      <c r="D9" s="99">
        <v>4942.049999999999</v>
      </c>
      <c r="E9" s="99">
        <v>4142.74</v>
      </c>
      <c r="F9" s="99">
        <v>904.8599999999999</v>
      </c>
      <c r="G9" s="99">
        <v>1330.84</v>
      </c>
      <c r="H9" s="99">
        <v>1068.8200000000002</v>
      </c>
      <c r="I9" s="99">
        <v>158.23</v>
      </c>
      <c r="J9" s="99">
        <v>168.52</v>
      </c>
      <c r="K9" s="99">
        <v>16.28</v>
      </c>
      <c r="L9" s="99">
        <v>644.92</v>
      </c>
      <c r="M9" s="102">
        <f t="shared" si="0"/>
        <v>16993.43</v>
      </c>
    </row>
    <row r="10" spans="1:13" ht="12.75">
      <c r="A10" s="112">
        <v>9</v>
      </c>
      <c r="B10" s="112" t="s">
        <v>21</v>
      </c>
      <c r="C10" s="99">
        <v>3726.54</v>
      </c>
      <c r="D10" s="99">
        <v>4665.23</v>
      </c>
      <c r="E10" s="99">
        <v>3467.58</v>
      </c>
      <c r="F10" s="99">
        <v>804.76</v>
      </c>
      <c r="G10" s="99">
        <v>1336.18</v>
      </c>
      <c r="H10" s="99">
        <v>805.89</v>
      </c>
      <c r="I10" s="99">
        <v>112.87000000000002</v>
      </c>
      <c r="J10" s="99">
        <v>157.99</v>
      </c>
      <c r="K10" s="99">
        <v>24.209999999999997</v>
      </c>
      <c r="L10" s="99">
        <v>694.75</v>
      </c>
      <c r="M10" s="102">
        <f t="shared" si="0"/>
        <v>15796</v>
      </c>
    </row>
    <row r="11" spans="1:13" ht="12.75">
      <c r="A11" s="112">
        <v>10</v>
      </c>
      <c r="B11" s="112" t="s">
        <v>22</v>
      </c>
      <c r="C11" s="99">
        <v>7817.64</v>
      </c>
      <c r="D11" s="99">
        <v>10322.23</v>
      </c>
      <c r="E11" s="99">
        <v>8457.74</v>
      </c>
      <c r="F11" s="99">
        <v>2727.28</v>
      </c>
      <c r="G11" s="99">
        <v>3259.79</v>
      </c>
      <c r="H11" s="99">
        <v>1746.48</v>
      </c>
      <c r="I11" s="99">
        <v>330.9</v>
      </c>
      <c r="J11" s="99">
        <v>211.15</v>
      </c>
      <c r="K11" s="99">
        <v>92.97000000000001</v>
      </c>
      <c r="L11" s="99">
        <v>878.1999999999999</v>
      </c>
      <c r="M11" s="102">
        <f t="shared" si="0"/>
        <v>35844.380000000005</v>
      </c>
    </row>
    <row r="12" spans="1:13" ht="12.75">
      <c r="A12" s="112">
        <v>11</v>
      </c>
      <c r="B12" s="112" t="s">
        <v>23</v>
      </c>
      <c r="C12" s="99">
        <v>8719.9</v>
      </c>
      <c r="D12" s="99">
        <v>10854.460000000003</v>
      </c>
      <c r="E12" s="99">
        <v>8455.16</v>
      </c>
      <c r="F12" s="99">
        <v>2022.73</v>
      </c>
      <c r="G12" s="99">
        <v>3543.62</v>
      </c>
      <c r="H12" s="99">
        <v>2305.37</v>
      </c>
      <c r="I12" s="99">
        <v>4989.9</v>
      </c>
      <c r="J12" s="99">
        <v>223.82</v>
      </c>
      <c r="K12" s="99">
        <v>148.44</v>
      </c>
      <c r="L12" s="99">
        <v>723.3</v>
      </c>
      <c r="M12" s="102">
        <f t="shared" si="0"/>
        <v>41986.70000000001</v>
      </c>
    </row>
    <row r="13" spans="1:13" ht="12.75">
      <c r="A13" s="112">
        <v>12</v>
      </c>
      <c r="B13" s="112" t="s">
        <v>24</v>
      </c>
      <c r="C13" s="99">
        <v>2794.98</v>
      </c>
      <c r="D13" s="99">
        <v>3014.6699999999996</v>
      </c>
      <c r="E13" s="99">
        <v>1830.79</v>
      </c>
      <c r="F13" s="99">
        <v>724.91</v>
      </c>
      <c r="G13" s="99">
        <v>740.6300000000001</v>
      </c>
      <c r="H13" s="99">
        <v>442.12</v>
      </c>
      <c r="I13" s="99">
        <v>43.300000000000004</v>
      </c>
      <c r="J13" s="99">
        <v>37.5</v>
      </c>
      <c r="K13" s="99">
        <v>15.760000000000003</v>
      </c>
      <c r="L13" s="99">
        <v>346</v>
      </c>
      <c r="M13" s="102">
        <f t="shared" si="0"/>
        <v>9990.66</v>
      </c>
    </row>
    <row r="14" spans="1:13" ht="12.75">
      <c r="A14" s="112">
        <v>13</v>
      </c>
      <c r="B14" s="112" t="s">
        <v>82</v>
      </c>
      <c r="C14" s="99">
        <v>70373.73</v>
      </c>
      <c r="D14" s="99">
        <v>92329.70999999999</v>
      </c>
      <c r="E14" s="99">
        <v>61818.67999999999</v>
      </c>
      <c r="F14" s="99">
        <v>16944.850000000002</v>
      </c>
      <c r="G14" s="99">
        <v>33268.61</v>
      </c>
      <c r="H14" s="99">
        <v>23678.34</v>
      </c>
      <c r="I14" s="99">
        <v>31307.760000000002</v>
      </c>
      <c r="J14" s="99">
        <v>2920.81</v>
      </c>
      <c r="K14" s="99">
        <v>385.35</v>
      </c>
      <c r="L14" s="99">
        <v>9649.93</v>
      </c>
      <c r="M14" s="102">
        <f t="shared" si="0"/>
        <v>342677.77</v>
      </c>
    </row>
    <row r="15" spans="1:13" ht="12.75">
      <c r="A15" s="112">
        <v>14</v>
      </c>
      <c r="B15" s="112" t="s">
        <v>83</v>
      </c>
      <c r="C15" s="99">
        <v>1064.65</v>
      </c>
      <c r="D15" s="99">
        <v>1370.07</v>
      </c>
      <c r="E15" s="99">
        <v>926.2600000000001</v>
      </c>
      <c r="F15" s="99">
        <v>315.55</v>
      </c>
      <c r="G15" s="99">
        <v>297.92</v>
      </c>
      <c r="H15" s="99">
        <v>366.7099999999999</v>
      </c>
      <c r="I15" s="99">
        <v>455.84000000000003</v>
      </c>
      <c r="J15" s="99">
        <v>5.220000000000001</v>
      </c>
      <c r="K15" s="99">
        <v>4.36</v>
      </c>
      <c r="L15" s="99">
        <v>190.36</v>
      </c>
      <c r="M15" s="102">
        <f t="shared" si="0"/>
        <v>4996.9400000000005</v>
      </c>
    </row>
    <row r="16" spans="1:13" ht="12.75">
      <c r="A16" s="112">
        <v>15</v>
      </c>
      <c r="B16" s="112" t="s">
        <v>26</v>
      </c>
      <c r="C16" s="99">
        <v>531.5</v>
      </c>
      <c r="D16" s="99">
        <v>565.9200000000001</v>
      </c>
      <c r="E16" s="99">
        <v>374.62</v>
      </c>
      <c r="F16" s="99">
        <v>235.39</v>
      </c>
      <c r="G16" s="99">
        <v>171.38</v>
      </c>
      <c r="H16" s="99">
        <v>90.29</v>
      </c>
      <c r="I16" s="99">
        <v>0</v>
      </c>
      <c r="J16" s="99">
        <v>18.68</v>
      </c>
      <c r="K16" s="99">
        <v>3.2300000000000004</v>
      </c>
      <c r="L16" s="99">
        <v>70.52000000000001</v>
      </c>
      <c r="M16" s="102">
        <f t="shared" si="0"/>
        <v>2061.53</v>
      </c>
    </row>
    <row r="17" spans="1:13" ht="12.75">
      <c r="A17" s="112">
        <v>16</v>
      </c>
      <c r="B17" s="112" t="s">
        <v>27</v>
      </c>
      <c r="C17" s="99">
        <v>34909.3</v>
      </c>
      <c r="D17" s="99">
        <v>35991.81</v>
      </c>
      <c r="E17" s="99">
        <v>24760.879999999997</v>
      </c>
      <c r="F17" s="99">
        <v>6409.17</v>
      </c>
      <c r="G17" s="99">
        <v>9783.449999999999</v>
      </c>
      <c r="H17" s="99">
        <v>5526.54</v>
      </c>
      <c r="I17" s="99">
        <v>2731.22</v>
      </c>
      <c r="J17" s="99">
        <v>923.75</v>
      </c>
      <c r="K17" s="99">
        <v>364.7299999999999</v>
      </c>
      <c r="L17" s="99">
        <v>2329.44</v>
      </c>
      <c r="M17" s="102">
        <f t="shared" si="0"/>
        <v>123730.28999999998</v>
      </c>
    </row>
    <row r="18" spans="1:13" ht="12.75">
      <c r="A18" s="112">
        <v>17</v>
      </c>
      <c r="B18" s="112" t="s">
        <v>28</v>
      </c>
      <c r="C18" s="99">
        <v>10133.5</v>
      </c>
      <c r="D18" s="99">
        <v>11879.08</v>
      </c>
      <c r="E18" s="99">
        <v>7818.17</v>
      </c>
      <c r="F18" s="99">
        <v>2808.86</v>
      </c>
      <c r="G18" s="99">
        <v>3395.19</v>
      </c>
      <c r="H18" s="99">
        <v>2470.8999999999996</v>
      </c>
      <c r="I18" s="99">
        <v>261.84000000000003</v>
      </c>
      <c r="J18" s="99">
        <v>273.48</v>
      </c>
      <c r="K18" s="99">
        <v>151.51999999999998</v>
      </c>
      <c r="L18" s="99">
        <v>1142.6399999999999</v>
      </c>
      <c r="M18" s="102">
        <f t="shared" si="0"/>
        <v>40335.18</v>
      </c>
    </row>
    <row r="19" spans="1:13" ht="12.75">
      <c r="A19" s="112">
        <v>18</v>
      </c>
      <c r="B19" s="112" t="s">
        <v>29</v>
      </c>
      <c r="C19" s="99">
        <v>3300.2999999999997</v>
      </c>
      <c r="D19" s="99">
        <v>4052.6400000000003</v>
      </c>
      <c r="E19" s="99">
        <v>2616.84</v>
      </c>
      <c r="F19" s="99">
        <v>520.0799999999999</v>
      </c>
      <c r="G19" s="99">
        <v>856.57</v>
      </c>
      <c r="H19" s="99">
        <v>623.62</v>
      </c>
      <c r="I19" s="99">
        <v>242.65000000000003</v>
      </c>
      <c r="J19" s="99">
        <v>59.29</v>
      </c>
      <c r="K19" s="99">
        <v>21.669999999999995</v>
      </c>
      <c r="L19" s="99">
        <v>444.65</v>
      </c>
      <c r="M19" s="102">
        <f t="shared" si="0"/>
        <v>12738.310000000001</v>
      </c>
    </row>
    <row r="20" spans="1:13" ht="12.75">
      <c r="A20" s="112">
        <v>19</v>
      </c>
      <c r="B20" s="112" t="s">
        <v>30</v>
      </c>
      <c r="C20" s="99">
        <v>346.83000000000004</v>
      </c>
      <c r="D20" s="99">
        <v>379.62</v>
      </c>
      <c r="E20" s="99">
        <v>194.18</v>
      </c>
      <c r="F20" s="99">
        <v>71.79</v>
      </c>
      <c r="G20" s="99">
        <v>90.96000000000001</v>
      </c>
      <c r="H20" s="99">
        <v>49.55</v>
      </c>
      <c r="I20" s="99">
        <v>4.16</v>
      </c>
      <c r="J20" s="99">
        <v>9.91</v>
      </c>
      <c r="K20" s="99">
        <v>0.95</v>
      </c>
      <c r="L20" s="99">
        <v>53.2</v>
      </c>
      <c r="M20" s="102">
        <f t="shared" si="0"/>
        <v>1201.1500000000003</v>
      </c>
    </row>
    <row r="21" spans="1:13" ht="12.75">
      <c r="A21" s="112">
        <v>20</v>
      </c>
      <c r="B21" s="112" t="s">
        <v>31</v>
      </c>
      <c r="C21" s="99">
        <v>1731.55</v>
      </c>
      <c r="D21" s="99">
        <v>1793.04</v>
      </c>
      <c r="E21" s="99">
        <v>1041.1399999999999</v>
      </c>
      <c r="F21" s="99">
        <v>313.72</v>
      </c>
      <c r="G21" s="99">
        <v>353.98</v>
      </c>
      <c r="H21" s="99">
        <v>232.65999999999997</v>
      </c>
      <c r="I21" s="99">
        <v>295.4699999999999</v>
      </c>
      <c r="J21" s="99">
        <v>47.44</v>
      </c>
      <c r="K21" s="99">
        <v>13.16</v>
      </c>
      <c r="L21" s="99">
        <v>140.94</v>
      </c>
      <c r="M21" s="102">
        <f t="shared" si="0"/>
        <v>5963.099999999999</v>
      </c>
    </row>
    <row r="22" spans="1:13" ht="12.75">
      <c r="A22" s="112">
        <v>21</v>
      </c>
      <c r="B22" s="112" t="s">
        <v>32</v>
      </c>
      <c r="C22" s="99">
        <v>601.69</v>
      </c>
      <c r="D22" s="99">
        <v>642.49</v>
      </c>
      <c r="E22" s="99">
        <v>423.24</v>
      </c>
      <c r="F22" s="99">
        <v>230.07</v>
      </c>
      <c r="G22" s="99">
        <v>345.46999999999997</v>
      </c>
      <c r="H22" s="99">
        <v>244.54999999999998</v>
      </c>
      <c r="I22" s="99">
        <v>27.39</v>
      </c>
      <c r="J22" s="99">
        <v>38.42</v>
      </c>
      <c r="K22" s="99">
        <v>8.02</v>
      </c>
      <c r="L22" s="99">
        <v>82.28</v>
      </c>
      <c r="M22" s="102">
        <f t="shared" si="0"/>
        <v>2643.6200000000003</v>
      </c>
    </row>
    <row r="23" spans="1:13" ht="12.75">
      <c r="A23" s="112">
        <v>22</v>
      </c>
      <c r="B23" s="112" t="s">
        <v>33</v>
      </c>
      <c r="C23" s="99">
        <v>446.47</v>
      </c>
      <c r="D23" s="99">
        <v>474.55</v>
      </c>
      <c r="E23" s="99">
        <v>161.19</v>
      </c>
      <c r="F23" s="99">
        <v>83.03</v>
      </c>
      <c r="G23" s="99">
        <v>92.5</v>
      </c>
      <c r="H23" s="99">
        <v>57.2</v>
      </c>
      <c r="I23" s="99">
        <v>45.56</v>
      </c>
      <c r="J23" s="99">
        <v>1</v>
      </c>
      <c r="K23" s="99">
        <v>0</v>
      </c>
      <c r="L23" s="99">
        <v>41.89</v>
      </c>
      <c r="M23" s="102">
        <f t="shared" si="0"/>
        <v>1403.39</v>
      </c>
    </row>
    <row r="24" spans="1:13" ht="12.75">
      <c r="A24" s="112">
        <v>23</v>
      </c>
      <c r="B24" s="112" t="s">
        <v>34</v>
      </c>
      <c r="C24" s="99">
        <v>451</v>
      </c>
      <c r="D24" s="99">
        <v>574.01</v>
      </c>
      <c r="E24" s="99">
        <v>415.03999999999996</v>
      </c>
      <c r="F24" s="99">
        <v>91.8</v>
      </c>
      <c r="G24" s="99">
        <v>197.5</v>
      </c>
      <c r="H24" s="99">
        <v>181.78</v>
      </c>
      <c r="I24" s="99">
        <v>2.57</v>
      </c>
      <c r="J24" s="99">
        <v>24.5</v>
      </c>
      <c r="K24" s="99">
        <v>7.04</v>
      </c>
      <c r="L24" s="99">
        <v>61.370000000000005</v>
      </c>
      <c r="M24" s="102">
        <f t="shared" si="0"/>
        <v>2006.6099999999997</v>
      </c>
    </row>
    <row r="25" spans="1:13" ht="12.75">
      <c r="A25" s="112">
        <v>24</v>
      </c>
      <c r="B25" s="112" t="s">
        <v>35</v>
      </c>
      <c r="C25" s="99">
        <v>531.76</v>
      </c>
      <c r="D25" s="99">
        <v>581.29</v>
      </c>
      <c r="E25" s="99">
        <v>366.48</v>
      </c>
      <c r="F25" s="99">
        <v>93.53</v>
      </c>
      <c r="G25" s="99">
        <v>70.94</v>
      </c>
      <c r="H25" s="99">
        <v>61.1</v>
      </c>
      <c r="I25" s="99">
        <v>39.32000000000001</v>
      </c>
      <c r="J25" s="99">
        <v>18.95</v>
      </c>
      <c r="K25" s="99">
        <v>12.55</v>
      </c>
      <c r="L25" s="99">
        <v>67.76</v>
      </c>
      <c r="M25" s="102">
        <f t="shared" si="0"/>
        <v>1843.6799999999998</v>
      </c>
    </row>
    <row r="26" spans="1:13" ht="12.75">
      <c r="A26" s="112">
        <v>25</v>
      </c>
      <c r="B26" s="112" t="s">
        <v>36</v>
      </c>
      <c r="C26" s="99">
        <v>1413.0600000000002</v>
      </c>
      <c r="D26" s="99">
        <v>1525.03</v>
      </c>
      <c r="E26" s="99">
        <v>866.17</v>
      </c>
      <c r="F26" s="99">
        <v>251.88</v>
      </c>
      <c r="G26" s="99">
        <v>396.02</v>
      </c>
      <c r="H26" s="99">
        <v>285.26</v>
      </c>
      <c r="I26" s="99">
        <v>288.38999999999993</v>
      </c>
      <c r="J26" s="99">
        <v>15.5</v>
      </c>
      <c r="K26" s="99">
        <v>2.01</v>
      </c>
      <c r="L26" s="99">
        <v>110.35000000000001</v>
      </c>
      <c r="M26" s="102">
        <f t="shared" si="0"/>
        <v>5153.670000000001</v>
      </c>
    </row>
    <row r="27" spans="1:13" ht="12.75">
      <c r="A27" s="112">
        <v>26</v>
      </c>
      <c r="B27" s="112" t="s">
        <v>37</v>
      </c>
      <c r="C27" s="99">
        <v>1738.6799999999998</v>
      </c>
      <c r="D27" s="99">
        <v>2061.6400000000003</v>
      </c>
      <c r="E27" s="99">
        <v>1344.45</v>
      </c>
      <c r="F27" s="99">
        <v>382.09</v>
      </c>
      <c r="G27" s="99">
        <v>488.53</v>
      </c>
      <c r="H27" s="99">
        <v>354.62</v>
      </c>
      <c r="I27" s="99">
        <v>314.36</v>
      </c>
      <c r="J27" s="99">
        <v>17.58</v>
      </c>
      <c r="K27" s="99">
        <v>6.840000000000001</v>
      </c>
      <c r="L27" s="99">
        <v>296.67</v>
      </c>
      <c r="M27" s="102">
        <f t="shared" si="0"/>
        <v>7005.46</v>
      </c>
    </row>
    <row r="28" spans="1:13" ht="12.75">
      <c r="A28" s="112">
        <v>27</v>
      </c>
      <c r="B28" s="112" t="s">
        <v>38</v>
      </c>
      <c r="C28" s="99">
        <v>5694.759999999999</v>
      </c>
      <c r="D28" s="99">
        <v>7121.049999999999</v>
      </c>
      <c r="E28" s="99">
        <v>4696.8099999999995</v>
      </c>
      <c r="F28" s="99">
        <v>1071.19</v>
      </c>
      <c r="G28" s="99">
        <v>1434.4299999999998</v>
      </c>
      <c r="H28" s="99">
        <v>1077.66</v>
      </c>
      <c r="I28" s="99">
        <v>515.36</v>
      </c>
      <c r="J28" s="99">
        <v>114.52000000000001</v>
      </c>
      <c r="K28" s="99">
        <v>39.919999999999995</v>
      </c>
      <c r="L28" s="99">
        <v>870.5800000000002</v>
      </c>
      <c r="M28" s="102">
        <f t="shared" si="0"/>
        <v>22636.279999999995</v>
      </c>
    </row>
    <row r="29" spans="1:13" ht="12.75">
      <c r="A29" s="112">
        <v>28</v>
      </c>
      <c r="B29" s="112" t="s">
        <v>39</v>
      </c>
      <c r="C29" s="99">
        <v>3106.86</v>
      </c>
      <c r="D29" s="99">
        <v>3772.68</v>
      </c>
      <c r="E29" s="99">
        <v>2429.09</v>
      </c>
      <c r="F29" s="99">
        <v>488.68000000000006</v>
      </c>
      <c r="G29" s="99">
        <v>823</v>
      </c>
      <c r="H29" s="99">
        <v>571.49</v>
      </c>
      <c r="I29" s="99">
        <v>521.0400000000001</v>
      </c>
      <c r="J29" s="99">
        <v>132.82</v>
      </c>
      <c r="K29" s="99">
        <v>33.18000000000001</v>
      </c>
      <c r="L29" s="99">
        <v>361.03999999999996</v>
      </c>
      <c r="M29" s="102">
        <f t="shared" si="0"/>
        <v>12239.880000000001</v>
      </c>
    </row>
    <row r="30" spans="1:13" ht="12.75">
      <c r="A30" s="112">
        <v>29</v>
      </c>
      <c r="B30" s="112" t="s">
        <v>40</v>
      </c>
      <c r="C30" s="99">
        <v>40784.259999999995</v>
      </c>
      <c r="D30" s="99">
        <v>52986.58</v>
      </c>
      <c r="E30" s="99">
        <v>37994.25</v>
      </c>
      <c r="F30" s="99">
        <v>11757.649999999998</v>
      </c>
      <c r="G30" s="99">
        <v>16239.499999999998</v>
      </c>
      <c r="H30" s="99">
        <v>6638.96</v>
      </c>
      <c r="I30" s="99">
        <v>15746.739999999998</v>
      </c>
      <c r="J30" s="99">
        <v>1185.05</v>
      </c>
      <c r="K30" s="99">
        <v>351.38</v>
      </c>
      <c r="L30" s="99">
        <v>6420.1900000000005</v>
      </c>
      <c r="M30" s="102">
        <f t="shared" si="0"/>
        <v>190104.55999999997</v>
      </c>
    </row>
    <row r="31" spans="1:13" ht="12.75">
      <c r="A31" s="112">
        <v>30</v>
      </c>
      <c r="B31" s="112" t="s">
        <v>41</v>
      </c>
      <c r="C31" s="99">
        <v>898</v>
      </c>
      <c r="D31" s="99">
        <v>1086.0800000000002</v>
      </c>
      <c r="E31" s="99">
        <v>722.1400000000001</v>
      </c>
      <c r="F31" s="99">
        <v>189.15</v>
      </c>
      <c r="G31" s="99">
        <v>186.34</v>
      </c>
      <c r="H31" s="99">
        <v>124.26999999999998</v>
      </c>
      <c r="I31" s="99">
        <v>0.42</v>
      </c>
      <c r="J31" s="99">
        <v>9.5</v>
      </c>
      <c r="K31" s="99">
        <v>0.28</v>
      </c>
      <c r="L31" s="99">
        <v>126.2</v>
      </c>
      <c r="M31" s="102">
        <f t="shared" si="0"/>
        <v>3342.3800000000006</v>
      </c>
    </row>
    <row r="32" spans="1:13" ht="12.75">
      <c r="A32" s="112">
        <v>31</v>
      </c>
      <c r="B32" s="112" t="s">
        <v>42</v>
      </c>
      <c r="C32" s="99">
        <v>4010.9799999999996</v>
      </c>
      <c r="D32" s="99">
        <v>5149.57</v>
      </c>
      <c r="E32" s="99">
        <v>3601.98</v>
      </c>
      <c r="F32" s="99">
        <v>751.8</v>
      </c>
      <c r="G32" s="99">
        <v>1313.96</v>
      </c>
      <c r="H32" s="99">
        <v>1025.91</v>
      </c>
      <c r="I32" s="99">
        <v>835.5600000000001</v>
      </c>
      <c r="J32" s="99">
        <v>108.14</v>
      </c>
      <c r="K32" s="99">
        <v>35.89</v>
      </c>
      <c r="L32" s="99">
        <v>564.7900000000001</v>
      </c>
      <c r="M32" s="102">
        <f t="shared" si="0"/>
        <v>17398.579999999998</v>
      </c>
    </row>
    <row r="33" spans="1:13" ht="12.75">
      <c r="A33" s="112">
        <v>32</v>
      </c>
      <c r="B33" s="112" t="s">
        <v>43</v>
      </c>
      <c r="C33" s="99">
        <v>1879.1999999999998</v>
      </c>
      <c r="D33" s="99">
        <v>2154.56</v>
      </c>
      <c r="E33" s="99">
        <v>1306.31</v>
      </c>
      <c r="F33" s="99">
        <v>473.40999999999997</v>
      </c>
      <c r="G33" s="99">
        <v>460.42</v>
      </c>
      <c r="H33" s="99">
        <v>322.5</v>
      </c>
      <c r="I33" s="99">
        <v>41.12000000000001</v>
      </c>
      <c r="J33" s="99">
        <v>123.66</v>
      </c>
      <c r="K33" s="99">
        <v>7.300000000000001</v>
      </c>
      <c r="L33" s="99">
        <v>307.65</v>
      </c>
      <c r="M33" s="102">
        <f t="shared" si="0"/>
        <v>7076.129999999999</v>
      </c>
    </row>
    <row r="34" spans="1:13" ht="12.75">
      <c r="A34" s="112">
        <v>33</v>
      </c>
      <c r="B34" s="112" t="s">
        <v>44</v>
      </c>
      <c r="C34" s="99">
        <v>309.20000000000005</v>
      </c>
      <c r="D34" s="99">
        <v>328.53999999999996</v>
      </c>
      <c r="E34" s="99">
        <v>143.87</v>
      </c>
      <c r="F34" s="99">
        <v>125.53</v>
      </c>
      <c r="G34" s="99">
        <v>67.33000000000001</v>
      </c>
      <c r="H34" s="99">
        <v>66.12</v>
      </c>
      <c r="I34" s="99">
        <v>13.89</v>
      </c>
      <c r="J34" s="99">
        <v>2.5</v>
      </c>
      <c r="K34" s="99">
        <v>0.32</v>
      </c>
      <c r="L34" s="99">
        <v>46.32</v>
      </c>
      <c r="M34" s="102">
        <f t="shared" si="0"/>
        <v>1103.6200000000001</v>
      </c>
    </row>
    <row r="35" spans="1:13" ht="12.75">
      <c r="A35" s="112">
        <v>34</v>
      </c>
      <c r="B35" s="112" t="s">
        <v>45</v>
      </c>
      <c r="C35" s="99">
        <v>306.94</v>
      </c>
      <c r="D35" s="99">
        <v>343.41999999999996</v>
      </c>
      <c r="E35" s="99">
        <v>191.38</v>
      </c>
      <c r="F35" s="99">
        <v>64</v>
      </c>
      <c r="G35" s="99">
        <v>59.43</v>
      </c>
      <c r="H35" s="99">
        <v>41.04</v>
      </c>
      <c r="I35" s="99">
        <v>42.06000000000001</v>
      </c>
      <c r="J35" s="99">
        <v>2</v>
      </c>
      <c r="K35" s="99">
        <v>0</v>
      </c>
      <c r="L35" s="99">
        <v>38.38</v>
      </c>
      <c r="M35" s="102">
        <f t="shared" si="0"/>
        <v>1088.6499999999999</v>
      </c>
    </row>
    <row r="36" spans="1:13" ht="12.75">
      <c r="A36" s="112">
        <v>35</v>
      </c>
      <c r="B36" s="112" t="s">
        <v>46</v>
      </c>
      <c r="C36" s="99">
        <v>10385.19</v>
      </c>
      <c r="D36" s="99">
        <v>12379.439999999999</v>
      </c>
      <c r="E36" s="99">
        <v>8068.990000000001</v>
      </c>
      <c r="F36" s="99">
        <v>1775.99</v>
      </c>
      <c r="G36" s="99">
        <v>2644.61</v>
      </c>
      <c r="H36" s="99">
        <v>1741.9399999999998</v>
      </c>
      <c r="I36" s="99">
        <v>1365.7700000000004</v>
      </c>
      <c r="J36" s="99">
        <v>234.64</v>
      </c>
      <c r="K36" s="99">
        <v>37.160000000000004</v>
      </c>
      <c r="L36" s="99">
        <v>1517.3200000000002</v>
      </c>
      <c r="M36" s="102">
        <f t="shared" si="0"/>
        <v>40151.05000000001</v>
      </c>
    </row>
    <row r="37" spans="1:13" ht="12.75">
      <c r="A37" s="112">
        <v>36</v>
      </c>
      <c r="B37" s="112" t="s">
        <v>47</v>
      </c>
      <c r="C37" s="99">
        <v>18951.36</v>
      </c>
      <c r="D37" s="99">
        <v>21416.85</v>
      </c>
      <c r="E37" s="99">
        <v>14360.75</v>
      </c>
      <c r="F37" s="99">
        <v>4675.5</v>
      </c>
      <c r="G37" s="99">
        <v>6739.54</v>
      </c>
      <c r="H37" s="99">
        <v>4837.54</v>
      </c>
      <c r="I37" s="99">
        <v>4460.749999999999</v>
      </c>
      <c r="J37" s="99">
        <v>689.1899999999998</v>
      </c>
      <c r="K37" s="99">
        <v>158.66000000000003</v>
      </c>
      <c r="L37" s="99">
        <v>2020.4300000000003</v>
      </c>
      <c r="M37" s="102">
        <f t="shared" si="0"/>
        <v>78310.57</v>
      </c>
    </row>
    <row r="38" spans="1:13" ht="12.75">
      <c r="A38" s="112">
        <v>37</v>
      </c>
      <c r="B38" s="112" t="s">
        <v>48</v>
      </c>
      <c r="C38" s="99">
        <v>8425.15</v>
      </c>
      <c r="D38" s="99">
        <v>9527.57</v>
      </c>
      <c r="E38" s="99">
        <v>6837.27</v>
      </c>
      <c r="F38" s="99">
        <v>2444.9</v>
      </c>
      <c r="G38" s="99">
        <v>2414.69</v>
      </c>
      <c r="H38" s="99">
        <v>1481.4899999999998</v>
      </c>
      <c r="I38" s="99">
        <v>219.91000000000003</v>
      </c>
      <c r="J38" s="99">
        <v>316.44</v>
      </c>
      <c r="K38" s="99">
        <v>73.53999999999999</v>
      </c>
      <c r="L38" s="99">
        <v>740.26</v>
      </c>
      <c r="M38" s="102">
        <f t="shared" si="0"/>
        <v>32481.219999999998</v>
      </c>
    </row>
    <row r="39" spans="1:13" ht="12.75">
      <c r="A39" s="112">
        <v>38</v>
      </c>
      <c r="B39" s="112" t="s">
        <v>49</v>
      </c>
      <c r="C39" s="99">
        <v>1377.28</v>
      </c>
      <c r="D39" s="99">
        <v>1559.98</v>
      </c>
      <c r="E39" s="99">
        <v>988.8299999999999</v>
      </c>
      <c r="F39" s="99">
        <v>499.41</v>
      </c>
      <c r="G39" s="99">
        <v>776.46</v>
      </c>
      <c r="H39" s="99">
        <v>505.20000000000005</v>
      </c>
      <c r="I39" s="99">
        <v>85.01</v>
      </c>
      <c r="J39" s="99">
        <v>15.4</v>
      </c>
      <c r="K39" s="99">
        <v>4.0600000000000005</v>
      </c>
      <c r="L39" s="99">
        <v>161.22</v>
      </c>
      <c r="M39" s="102">
        <f t="shared" si="0"/>
        <v>5972.85</v>
      </c>
    </row>
    <row r="40" spans="1:13" ht="12.75">
      <c r="A40" s="112">
        <v>39</v>
      </c>
      <c r="B40" s="112" t="s">
        <v>50</v>
      </c>
      <c r="C40" s="99">
        <v>386.12</v>
      </c>
      <c r="D40" s="99">
        <v>419.18000000000006</v>
      </c>
      <c r="E40" s="99">
        <v>247.09999999999997</v>
      </c>
      <c r="F40" s="99">
        <v>75.08</v>
      </c>
      <c r="G40" s="99">
        <v>86.13</v>
      </c>
      <c r="H40" s="99">
        <v>106.13</v>
      </c>
      <c r="I40" s="99">
        <v>0.8800000000000001</v>
      </c>
      <c r="J40" s="99">
        <v>33.879999999999995</v>
      </c>
      <c r="K40" s="99">
        <v>4.45</v>
      </c>
      <c r="L40" s="99">
        <v>72.8</v>
      </c>
      <c r="M40" s="102">
        <f t="shared" si="0"/>
        <v>1431.7500000000005</v>
      </c>
    </row>
    <row r="41" spans="1:13" ht="12.75">
      <c r="A41" s="112">
        <v>40</v>
      </c>
      <c r="B41" s="112" t="s">
        <v>51</v>
      </c>
      <c r="C41" s="99">
        <v>635.7</v>
      </c>
      <c r="D41" s="99">
        <v>753.5</v>
      </c>
      <c r="E41" s="99">
        <v>519.99</v>
      </c>
      <c r="F41" s="99">
        <v>257.38</v>
      </c>
      <c r="G41" s="99">
        <v>240.14</v>
      </c>
      <c r="H41" s="99">
        <v>223.72</v>
      </c>
      <c r="I41" s="99">
        <v>3.9499999999999997</v>
      </c>
      <c r="J41" s="99">
        <v>1</v>
      </c>
      <c r="K41" s="99">
        <v>0.06</v>
      </c>
      <c r="L41" s="99">
        <v>97.63</v>
      </c>
      <c r="M41" s="102">
        <f t="shared" si="0"/>
        <v>2733.0699999999997</v>
      </c>
    </row>
    <row r="42" spans="1:13" ht="12.75">
      <c r="A42" s="112">
        <v>41</v>
      </c>
      <c r="B42" s="112" t="s">
        <v>52</v>
      </c>
      <c r="C42" s="99">
        <v>9482.74</v>
      </c>
      <c r="D42" s="99">
        <v>11416.669999999998</v>
      </c>
      <c r="E42" s="99">
        <v>7672.0599999999995</v>
      </c>
      <c r="F42" s="99">
        <v>2818.3199999999997</v>
      </c>
      <c r="G42" s="99">
        <v>3862.83</v>
      </c>
      <c r="H42" s="99">
        <v>2643.86</v>
      </c>
      <c r="I42" s="99">
        <v>2624.0000000000005</v>
      </c>
      <c r="J42" s="99">
        <v>376.84999999999997</v>
      </c>
      <c r="K42" s="99">
        <v>53.10000000000001</v>
      </c>
      <c r="L42" s="99">
        <v>1145.11</v>
      </c>
      <c r="M42" s="102">
        <f t="shared" si="0"/>
        <v>42095.53999999999</v>
      </c>
    </row>
    <row r="43" spans="1:13" ht="12.75">
      <c r="A43" s="112">
        <v>42</v>
      </c>
      <c r="B43" s="112" t="s">
        <v>53</v>
      </c>
      <c r="C43" s="99">
        <v>9977.8</v>
      </c>
      <c r="D43" s="99">
        <v>12489</v>
      </c>
      <c r="E43" s="99">
        <v>8305.04</v>
      </c>
      <c r="F43" s="99">
        <v>2218.2599999999998</v>
      </c>
      <c r="G43" s="99">
        <v>3309.1</v>
      </c>
      <c r="H43" s="99">
        <v>2362.39</v>
      </c>
      <c r="I43" s="99">
        <v>1162.9499999999998</v>
      </c>
      <c r="J43" s="99">
        <v>297.67</v>
      </c>
      <c r="K43" s="99">
        <v>20.949999999999996</v>
      </c>
      <c r="L43" s="99">
        <v>1642.35</v>
      </c>
      <c r="M43" s="102">
        <f t="shared" si="0"/>
        <v>41785.50999999999</v>
      </c>
    </row>
    <row r="44" spans="1:13" ht="12.75">
      <c r="A44" s="112">
        <v>43</v>
      </c>
      <c r="B44" s="112" t="s">
        <v>54</v>
      </c>
      <c r="C44" s="99">
        <v>3393.17</v>
      </c>
      <c r="D44" s="99">
        <v>4749.23</v>
      </c>
      <c r="E44" s="99">
        <v>4182.3</v>
      </c>
      <c r="F44" s="99">
        <v>986.37</v>
      </c>
      <c r="G44" s="99">
        <v>1498.85</v>
      </c>
      <c r="H44" s="99">
        <v>728.3900000000001</v>
      </c>
      <c r="I44" s="99">
        <v>1240.54</v>
      </c>
      <c r="J44" s="99">
        <v>147</v>
      </c>
      <c r="K44" s="99">
        <v>107.75</v>
      </c>
      <c r="L44" s="99">
        <v>665.4100000000001</v>
      </c>
      <c r="M44" s="102">
        <f t="shared" si="0"/>
        <v>17699.010000000002</v>
      </c>
    </row>
    <row r="45" spans="1:13" ht="12.75">
      <c r="A45" s="112">
        <v>44</v>
      </c>
      <c r="B45" s="112" t="s">
        <v>55</v>
      </c>
      <c r="C45" s="99">
        <v>1786.09</v>
      </c>
      <c r="D45" s="99">
        <v>2039.8600000000001</v>
      </c>
      <c r="E45" s="99">
        <v>1655.67</v>
      </c>
      <c r="F45" s="99">
        <v>460.51</v>
      </c>
      <c r="G45" s="99">
        <v>782.19</v>
      </c>
      <c r="H45" s="99">
        <v>540.9000000000001</v>
      </c>
      <c r="I45" s="99">
        <v>379.39</v>
      </c>
      <c r="J45" s="99">
        <v>47.75</v>
      </c>
      <c r="K45" s="99">
        <v>8.5</v>
      </c>
      <c r="L45" s="99">
        <v>217.61</v>
      </c>
      <c r="M45" s="102">
        <f t="shared" si="0"/>
        <v>7918.469999999999</v>
      </c>
    </row>
    <row r="46" spans="1:13" ht="12.75">
      <c r="A46" s="112">
        <v>45</v>
      </c>
      <c r="B46" s="112" t="s">
        <v>56</v>
      </c>
      <c r="C46" s="99">
        <v>2698.73</v>
      </c>
      <c r="D46" s="99">
        <v>3536.2599999999998</v>
      </c>
      <c r="E46" s="99">
        <v>2411.9</v>
      </c>
      <c r="F46" s="99">
        <v>610.0699999999999</v>
      </c>
      <c r="G46" s="99">
        <v>732.65</v>
      </c>
      <c r="H46" s="99">
        <v>536.37</v>
      </c>
      <c r="I46" s="99">
        <v>57.910000000000004</v>
      </c>
      <c r="J46" s="99">
        <v>47.5</v>
      </c>
      <c r="K46" s="99">
        <v>17.77</v>
      </c>
      <c r="L46" s="99">
        <v>376.91999999999996</v>
      </c>
      <c r="M46" s="102">
        <f t="shared" si="0"/>
        <v>11026.08</v>
      </c>
    </row>
    <row r="47" spans="1:13" ht="12.75">
      <c r="A47" s="112">
        <v>46</v>
      </c>
      <c r="B47" s="112" t="s">
        <v>57</v>
      </c>
      <c r="C47" s="99">
        <v>7023.25</v>
      </c>
      <c r="D47" s="99">
        <v>8425.810000000001</v>
      </c>
      <c r="E47" s="99">
        <v>6675.76</v>
      </c>
      <c r="F47" s="99">
        <v>1586.79</v>
      </c>
      <c r="G47" s="99">
        <v>2270.29</v>
      </c>
      <c r="H47" s="99">
        <v>1471.6</v>
      </c>
      <c r="I47" s="99">
        <v>436.04</v>
      </c>
      <c r="J47" s="99">
        <v>170.83999999999997</v>
      </c>
      <c r="K47" s="99">
        <v>103.35000000000001</v>
      </c>
      <c r="L47" s="99">
        <v>886.5999999999999</v>
      </c>
      <c r="M47" s="102">
        <f t="shared" si="0"/>
        <v>29050.329999999998</v>
      </c>
    </row>
    <row r="48" spans="1:13" ht="12.75">
      <c r="A48" s="112">
        <v>47</v>
      </c>
      <c r="B48" s="112" t="s">
        <v>58</v>
      </c>
      <c r="C48" s="99">
        <v>1491.29</v>
      </c>
      <c r="D48" s="99">
        <v>1895.19</v>
      </c>
      <c r="E48" s="99">
        <v>1294.17</v>
      </c>
      <c r="F48" s="99">
        <v>462.91</v>
      </c>
      <c r="G48" s="99">
        <v>671.41</v>
      </c>
      <c r="H48" s="99">
        <v>499.26</v>
      </c>
      <c r="I48" s="99">
        <v>372.5199999999999</v>
      </c>
      <c r="J48" s="99">
        <v>33</v>
      </c>
      <c r="K48" s="99">
        <v>2.58</v>
      </c>
      <c r="L48" s="99">
        <v>224.61</v>
      </c>
      <c r="M48" s="102">
        <f t="shared" si="0"/>
        <v>6946.939999999999</v>
      </c>
    </row>
    <row r="49" spans="1:13" ht="12.75">
      <c r="A49" s="112">
        <v>48</v>
      </c>
      <c r="B49" s="112" t="s">
        <v>59</v>
      </c>
      <c r="C49" s="99">
        <v>34383.64</v>
      </c>
      <c r="D49" s="99">
        <v>42217.58</v>
      </c>
      <c r="E49" s="99">
        <v>33880.62</v>
      </c>
      <c r="F49" s="99">
        <v>6482.39</v>
      </c>
      <c r="G49" s="99">
        <v>13824.689999999999</v>
      </c>
      <c r="H49" s="99">
        <v>9299.199999999999</v>
      </c>
      <c r="I49" s="99">
        <v>23996.289999999994</v>
      </c>
      <c r="J49" s="99">
        <v>2320.2200000000003</v>
      </c>
      <c r="K49" s="99">
        <v>606.9599999999999</v>
      </c>
      <c r="L49" s="99">
        <v>3024.02</v>
      </c>
      <c r="M49" s="102">
        <f t="shared" si="0"/>
        <v>170035.60999999996</v>
      </c>
    </row>
    <row r="50" spans="1:13" ht="12.75">
      <c r="A50" s="112">
        <v>49</v>
      </c>
      <c r="B50" s="112" t="s">
        <v>60</v>
      </c>
      <c r="C50" s="99">
        <v>10243.87</v>
      </c>
      <c r="D50" s="99">
        <v>14671.86</v>
      </c>
      <c r="E50" s="99">
        <v>10966.07</v>
      </c>
      <c r="F50" s="99">
        <v>2007.4099999999999</v>
      </c>
      <c r="G50" s="99">
        <v>3044.2999999999997</v>
      </c>
      <c r="H50" s="99">
        <v>1988.8799999999999</v>
      </c>
      <c r="I50" s="99">
        <v>6480.219999999999</v>
      </c>
      <c r="J50" s="99">
        <v>631.13</v>
      </c>
      <c r="K50" s="99">
        <v>104.04000000000002</v>
      </c>
      <c r="L50" s="99">
        <v>980.28</v>
      </c>
      <c r="M50" s="102">
        <f t="shared" si="0"/>
        <v>51118.060000000005</v>
      </c>
    </row>
    <row r="51" spans="1:13" ht="12.75">
      <c r="A51" s="112">
        <v>50</v>
      </c>
      <c r="B51" s="112" t="s">
        <v>61</v>
      </c>
      <c r="C51" s="99">
        <v>33100.659999999996</v>
      </c>
      <c r="D51" s="99">
        <v>46223.159999999996</v>
      </c>
      <c r="E51" s="99">
        <v>37243.06</v>
      </c>
      <c r="F51" s="99">
        <v>10852.71</v>
      </c>
      <c r="G51" s="99">
        <v>14875.02</v>
      </c>
      <c r="H51" s="99">
        <v>6541.25</v>
      </c>
      <c r="I51" s="99">
        <v>14105.339999999997</v>
      </c>
      <c r="J51" s="99">
        <v>1066.76</v>
      </c>
      <c r="K51" s="99">
        <v>320.62</v>
      </c>
      <c r="L51" s="99">
        <v>5225.8099999999995</v>
      </c>
      <c r="M51" s="102">
        <f t="shared" si="0"/>
        <v>169554.38999999998</v>
      </c>
    </row>
    <row r="52" spans="1:13" ht="12.75">
      <c r="A52" s="112">
        <v>51</v>
      </c>
      <c r="B52" s="112" t="s">
        <v>62</v>
      </c>
      <c r="C52" s="99">
        <v>16276.899999999998</v>
      </c>
      <c r="D52" s="99">
        <v>19347.18</v>
      </c>
      <c r="E52" s="99">
        <v>13022.39</v>
      </c>
      <c r="F52" s="99">
        <v>3128.4300000000003</v>
      </c>
      <c r="G52" s="99">
        <v>5786.780000000001</v>
      </c>
      <c r="H52" s="99">
        <v>4005.14</v>
      </c>
      <c r="I52" s="99">
        <v>1757.3299999999997</v>
      </c>
      <c r="J52" s="99">
        <v>625.18</v>
      </c>
      <c r="K52" s="99">
        <v>253.44000000000003</v>
      </c>
      <c r="L52" s="99">
        <v>1655.19</v>
      </c>
      <c r="M52" s="102">
        <f t="shared" si="0"/>
        <v>65857.96</v>
      </c>
    </row>
    <row r="53" spans="1:13" ht="12.75">
      <c r="A53" s="112">
        <v>52</v>
      </c>
      <c r="B53" s="112" t="s">
        <v>63</v>
      </c>
      <c r="C53" s="99">
        <v>23432.06</v>
      </c>
      <c r="D53" s="99">
        <v>28422.48</v>
      </c>
      <c r="E53" s="99">
        <v>25474.190000000002</v>
      </c>
      <c r="F53" s="99">
        <v>6338.08</v>
      </c>
      <c r="G53" s="99">
        <v>10043.76</v>
      </c>
      <c r="H53" s="99">
        <v>4375.19</v>
      </c>
      <c r="I53" s="99">
        <v>2958.32</v>
      </c>
      <c r="J53" s="99">
        <v>931.4499999999999</v>
      </c>
      <c r="K53" s="99">
        <v>295.22</v>
      </c>
      <c r="L53" s="99">
        <v>3182.4900000000002</v>
      </c>
      <c r="M53" s="102">
        <f t="shared" si="0"/>
        <v>105453.24000000002</v>
      </c>
    </row>
    <row r="54" spans="1:13" ht="12.75">
      <c r="A54" s="112">
        <v>53</v>
      </c>
      <c r="B54" s="112" t="s">
        <v>64</v>
      </c>
      <c r="C54" s="99">
        <v>24021.870000000003</v>
      </c>
      <c r="D54" s="99">
        <v>27088.29</v>
      </c>
      <c r="E54" s="99">
        <v>16964.41</v>
      </c>
      <c r="F54" s="99">
        <v>3469.4</v>
      </c>
      <c r="G54" s="99">
        <v>6250.81</v>
      </c>
      <c r="H54" s="99">
        <v>5071.89</v>
      </c>
      <c r="I54" s="99">
        <v>6559.119999999999</v>
      </c>
      <c r="J54" s="99">
        <v>290.78000000000003</v>
      </c>
      <c r="K54" s="99">
        <v>210.77000000000004</v>
      </c>
      <c r="L54" s="99">
        <v>3135.72</v>
      </c>
      <c r="M54" s="102">
        <f t="shared" si="0"/>
        <v>93063.06</v>
      </c>
    </row>
    <row r="55" spans="1:13" ht="12.75">
      <c r="A55" s="112">
        <v>54</v>
      </c>
      <c r="B55" s="112" t="s">
        <v>65</v>
      </c>
      <c r="C55" s="99">
        <v>2835.8099999999995</v>
      </c>
      <c r="D55" s="99">
        <v>3228.42</v>
      </c>
      <c r="E55" s="99">
        <v>1803.55</v>
      </c>
      <c r="F55" s="99">
        <v>761.29</v>
      </c>
      <c r="G55" s="99">
        <v>993.1</v>
      </c>
      <c r="H55" s="99">
        <v>657.3499999999999</v>
      </c>
      <c r="I55" s="99">
        <v>439.21000000000004</v>
      </c>
      <c r="J55" s="99">
        <v>52.480000000000004</v>
      </c>
      <c r="K55" s="99">
        <v>9.190000000000001</v>
      </c>
      <c r="L55" s="99">
        <v>373.54</v>
      </c>
      <c r="M55" s="102">
        <f t="shared" si="0"/>
        <v>11153.94</v>
      </c>
    </row>
    <row r="56" spans="1:13" ht="12.75">
      <c r="A56" s="112">
        <v>55</v>
      </c>
      <c r="B56" s="112" t="s">
        <v>66</v>
      </c>
      <c r="C56" s="99">
        <v>6897.150000000001</v>
      </c>
      <c r="D56" s="99">
        <v>8684.45</v>
      </c>
      <c r="E56" s="99">
        <v>7158.049999999999</v>
      </c>
      <c r="F56" s="99">
        <v>1564.53</v>
      </c>
      <c r="G56" s="99">
        <v>2501.48</v>
      </c>
      <c r="H56" s="99">
        <v>1035.77</v>
      </c>
      <c r="I56" s="99">
        <v>57.190000000000005</v>
      </c>
      <c r="J56" s="99">
        <v>206.98999999999998</v>
      </c>
      <c r="K56" s="99">
        <v>63.69</v>
      </c>
      <c r="L56" s="99">
        <v>618.18</v>
      </c>
      <c r="M56" s="102">
        <f t="shared" si="0"/>
        <v>28787.48</v>
      </c>
    </row>
    <row r="57" spans="1:13" ht="12.75">
      <c r="A57" s="112">
        <v>56</v>
      </c>
      <c r="B57" s="112" t="s">
        <v>67</v>
      </c>
      <c r="C57" s="99">
        <v>9323.220000000001</v>
      </c>
      <c r="D57" s="99">
        <v>11629.09</v>
      </c>
      <c r="E57" s="99">
        <v>8070.82</v>
      </c>
      <c r="F57" s="99">
        <v>1489.59</v>
      </c>
      <c r="G57" s="99">
        <v>2425.8700000000003</v>
      </c>
      <c r="H57" s="99">
        <v>1548.92</v>
      </c>
      <c r="I57" s="99">
        <v>2298.1800000000003</v>
      </c>
      <c r="J57" s="99">
        <v>173.88</v>
      </c>
      <c r="K57" s="99">
        <v>32.489999999999995</v>
      </c>
      <c r="L57" s="99">
        <v>1234.4699999999998</v>
      </c>
      <c r="M57" s="102">
        <f t="shared" si="0"/>
        <v>38226.53</v>
      </c>
    </row>
    <row r="58" spans="1:13" ht="12.75">
      <c r="A58" s="112">
        <v>57</v>
      </c>
      <c r="B58" s="112" t="s">
        <v>68</v>
      </c>
      <c r="C58" s="99">
        <v>5781.26</v>
      </c>
      <c r="D58" s="99">
        <v>7568.38</v>
      </c>
      <c r="E58" s="99">
        <v>6078.76</v>
      </c>
      <c r="F58" s="99">
        <v>1535.8100000000002</v>
      </c>
      <c r="G58" s="99">
        <v>1994.8400000000001</v>
      </c>
      <c r="H58" s="99">
        <v>937.9</v>
      </c>
      <c r="I58" s="99">
        <v>95.37000000000002</v>
      </c>
      <c r="J58" s="99">
        <v>147.41</v>
      </c>
      <c r="K58" s="99">
        <v>51.83</v>
      </c>
      <c r="L58" s="99">
        <v>669.5</v>
      </c>
      <c r="M58" s="102">
        <f t="shared" si="0"/>
        <v>24861.060000000005</v>
      </c>
    </row>
    <row r="59" spans="1:13" ht="12.75">
      <c r="A59" s="112">
        <v>58</v>
      </c>
      <c r="B59" s="112" t="s">
        <v>69</v>
      </c>
      <c r="C59" s="99">
        <v>9060.490000000002</v>
      </c>
      <c r="D59" s="99">
        <v>10533.2</v>
      </c>
      <c r="E59" s="99">
        <v>8189.08</v>
      </c>
      <c r="F59" s="99">
        <v>2305.1400000000003</v>
      </c>
      <c r="G59" s="99">
        <v>4864.23</v>
      </c>
      <c r="H59" s="99">
        <v>2618.44</v>
      </c>
      <c r="I59" s="99">
        <v>1780.5499999999997</v>
      </c>
      <c r="J59" s="99">
        <v>427.10999999999996</v>
      </c>
      <c r="K59" s="99">
        <v>87.20999999999998</v>
      </c>
      <c r="L59" s="99">
        <v>1207.77</v>
      </c>
      <c r="M59" s="102">
        <f t="shared" si="0"/>
        <v>41073.22</v>
      </c>
    </row>
    <row r="60" spans="1:13" ht="12.75">
      <c r="A60" s="112">
        <v>59</v>
      </c>
      <c r="B60" s="112" t="s">
        <v>70</v>
      </c>
      <c r="C60" s="99">
        <v>14608.079999999998</v>
      </c>
      <c r="D60" s="99">
        <v>18796.53</v>
      </c>
      <c r="E60" s="99">
        <v>15357.66</v>
      </c>
      <c r="F60" s="99">
        <v>3150.24</v>
      </c>
      <c r="G60" s="99">
        <v>5598.6</v>
      </c>
      <c r="H60" s="99">
        <v>2971.02</v>
      </c>
      <c r="I60" s="99">
        <v>1907.87</v>
      </c>
      <c r="J60" s="99">
        <v>354.86999999999995</v>
      </c>
      <c r="K60" s="99">
        <v>49.35999999999999</v>
      </c>
      <c r="L60" s="99">
        <v>1802.02</v>
      </c>
      <c r="M60" s="102">
        <f t="shared" si="0"/>
        <v>64596.25</v>
      </c>
    </row>
    <row r="61" spans="1:13" ht="12.75">
      <c r="A61" s="112">
        <v>60</v>
      </c>
      <c r="B61" s="112" t="s">
        <v>71</v>
      </c>
      <c r="C61" s="99">
        <v>1886</v>
      </c>
      <c r="D61" s="99">
        <v>2352.2599999999998</v>
      </c>
      <c r="E61" s="99">
        <v>1380.82</v>
      </c>
      <c r="F61" s="99">
        <v>396.2</v>
      </c>
      <c r="G61" s="99">
        <v>479.5</v>
      </c>
      <c r="H61" s="99">
        <v>345.07</v>
      </c>
      <c r="I61" s="99">
        <v>179.76999999999998</v>
      </c>
      <c r="J61" s="99">
        <v>38</v>
      </c>
      <c r="K61" s="99">
        <v>6.32</v>
      </c>
      <c r="L61" s="99">
        <v>317.47999999999996</v>
      </c>
      <c r="M61" s="102">
        <f t="shared" si="0"/>
        <v>7381.419999999998</v>
      </c>
    </row>
    <row r="62" spans="1:13" ht="12.75">
      <c r="A62" s="112">
        <v>61</v>
      </c>
      <c r="B62" s="112" t="s">
        <v>72</v>
      </c>
      <c r="C62" s="99">
        <v>1564.77</v>
      </c>
      <c r="D62" s="99">
        <v>1858.75</v>
      </c>
      <c r="E62" s="99">
        <v>1157.73</v>
      </c>
      <c r="F62" s="99">
        <v>348.21</v>
      </c>
      <c r="G62" s="99">
        <v>350.9</v>
      </c>
      <c r="H62" s="99">
        <v>203.63</v>
      </c>
      <c r="I62" s="99">
        <v>153.97999999999996</v>
      </c>
      <c r="J62" s="99">
        <v>7</v>
      </c>
      <c r="K62" s="99">
        <v>1.54</v>
      </c>
      <c r="L62" s="99">
        <v>214.96999999999997</v>
      </c>
      <c r="M62" s="102">
        <f t="shared" si="0"/>
        <v>5861.48</v>
      </c>
    </row>
    <row r="63" spans="1:13" ht="12.75">
      <c r="A63" s="112">
        <v>62</v>
      </c>
      <c r="B63" s="112" t="s">
        <v>73</v>
      </c>
      <c r="C63" s="99">
        <v>834.5</v>
      </c>
      <c r="D63" s="99">
        <v>890.0899999999999</v>
      </c>
      <c r="E63" s="99">
        <v>552.1</v>
      </c>
      <c r="F63" s="99">
        <v>236.84</v>
      </c>
      <c r="G63" s="99">
        <v>230.95</v>
      </c>
      <c r="H63" s="99">
        <v>137.61</v>
      </c>
      <c r="I63" s="99">
        <v>0.34</v>
      </c>
      <c r="J63" s="99">
        <v>21.38</v>
      </c>
      <c r="K63" s="99">
        <v>6.26</v>
      </c>
      <c r="L63" s="99">
        <v>44.81</v>
      </c>
      <c r="M63" s="102">
        <f t="shared" si="0"/>
        <v>2954.8800000000006</v>
      </c>
    </row>
    <row r="64" spans="1:13" ht="12.75">
      <c r="A64" s="112">
        <v>63</v>
      </c>
      <c r="B64" s="112" t="s">
        <v>74</v>
      </c>
      <c r="C64" s="99">
        <v>596</v>
      </c>
      <c r="D64" s="99">
        <v>688.6899999999999</v>
      </c>
      <c r="E64" s="99">
        <v>408.50000000000006</v>
      </c>
      <c r="F64" s="99">
        <v>148.97</v>
      </c>
      <c r="G64" s="99">
        <v>163.73</v>
      </c>
      <c r="H64" s="99">
        <v>117.97000000000001</v>
      </c>
      <c r="I64" s="99">
        <v>0</v>
      </c>
      <c r="J64" s="99">
        <v>12.91</v>
      </c>
      <c r="K64" s="99">
        <v>1.07</v>
      </c>
      <c r="L64" s="99">
        <v>87.13</v>
      </c>
      <c r="M64" s="102">
        <f t="shared" si="0"/>
        <v>2224.9700000000003</v>
      </c>
    </row>
    <row r="65" spans="1:13" ht="12.75">
      <c r="A65" s="112">
        <v>64</v>
      </c>
      <c r="B65" s="112" t="s">
        <v>75</v>
      </c>
      <c r="C65" s="99">
        <v>14450.779999999999</v>
      </c>
      <c r="D65" s="99">
        <v>17994.52</v>
      </c>
      <c r="E65" s="99">
        <v>13161.599999999999</v>
      </c>
      <c r="F65" s="99">
        <v>3092.8</v>
      </c>
      <c r="G65" s="99">
        <v>5625.9</v>
      </c>
      <c r="H65" s="99">
        <v>3640.92</v>
      </c>
      <c r="I65" s="99">
        <v>2290.1400000000003</v>
      </c>
      <c r="J65" s="99">
        <v>597.5799999999999</v>
      </c>
      <c r="K65" s="99">
        <v>139.26</v>
      </c>
      <c r="L65" s="99">
        <v>1893.3600000000001</v>
      </c>
      <c r="M65" s="102">
        <f t="shared" si="0"/>
        <v>62886.86</v>
      </c>
    </row>
    <row r="66" spans="1:13" ht="12.75">
      <c r="A66" s="112">
        <v>65</v>
      </c>
      <c r="B66" s="112" t="s">
        <v>76</v>
      </c>
      <c r="C66" s="99">
        <v>1334.1</v>
      </c>
      <c r="D66" s="99">
        <v>1528.2799999999997</v>
      </c>
      <c r="E66" s="99">
        <v>879.9599999999999</v>
      </c>
      <c r="F66" s="99">
        <v>615.3199999999999</v>
      </c>
      <c r="G66" s="99">
        <v>355.83</v>
      </c>
      <c r="H66" s="99">
        <v>271.91999999999996</v>
      </c>
      <c r="I66" s="99">
        <v>4.57</v>
      </c>
      <c r="J66" s="99">
        <v>21.5</v>
      </c>
      <c r="K66" s="99">
        <v>16.07</v>
      </c>
      <c r="L66" s="99">
        <v>173.84</v>
      </c>
      <c r="M66" s="102">
        <f aca="true" t="shared" si="1" ref="M66:M76">SUM(C66:L66)</f>
        <v>5201.389999999999</v>
      </c>
    </row>
    <row r="67" spans="1:13" ht="12.75">
      <c r="A67" s="112">
        <v>66</v>
      </c>
      <c r="B67" s="112" t="s">
        <v>77</v>
      </c>
      <c r="C67" s="99">
        <v>1990.61</v>
      </c>
      <c r="D67" s="99">
        <v>2151.55</v>
      </c>
      <c r="E67" s="99">
        <v>1380.77</v>
      </c>
      <c r="F67" s="99">
        <v>301.41</v>
      </c>
      <c r="G67" s="99">
        <v>437.73</v>
      </c>
      <c r="H67" s="99">
        <v>321.06</v>
      </c>
      <c r="I67" s="99">
        <v>136.10999999999999</v>
      </c>
      <c r="J67" s="99">
        <v>8.790000000000001</v>
      </c>
      <c r="K67" s="99">
        <v>2.7600000000000002</v>
      </c>
      <c r="L67" s="99">
        <v>202.62</v>
      </c>
      <c r="M67" s="102">
        <f t="shared" si="1"/>
        <v>6933.41</v>
      </c>
    </row>
    <row r="68" spans="1:13" ht="12.75">
      <c r="A68" s="112">
        <v>67</v>
      </c>
      <c r="B68" s="112" t="s">
        <v>78</v>
      </c>
      <c r="C68" s="99">
        <v>914.9</v>
      </c>
      <c r="D68" s="99">
        <v>1055.71</v>
      </c>
      <c r="E68" s="99">
        <v>773.42</v>
      </c>
      <c r="F68" s="99">
        <v>211.05</v>
      </c>
      <c r="G68" s="99">
        <v>268.57</v>
      </c>
      <c r="H68" s="99">
        <v>149.43</v>
      </c>
      <c r="I68" s="99">
        <v>21.820000000000004</v>
      </c>
      <c r="J68" s="99">
        <v>16</v>
      </c>
      <c r="K68" s="99">
        <v>6.87</v>
      </c>
      <c r="L68" s="99">
        <v>77.88</v>
      </c>
      <c r="M68" s="102">
        <f t="shared" si="1"/>
        <v>3495.6500000000005</v>
      </c>
    </row>
    <row r="69" spans="1:13" ht="12.75">
      <c r="A69" s="112">
        <v>68</v>
      </c>
      <c r="B69" s="112" t="s">
        <v>231</v>
      </c>
      <c r="C69" s="99">
        <v>0</v>
      </c>
      <c r="D69" s="99">
        <v>51.540000000000006</v>
      </c>
      <c r="E69" s="99">
        <v>162.61</v>
      </c>
      <c r="F69" s="99">
        <v>0</v>
      </c>
      <c r="G69" s="99">
        <v>40.34</v>
      </c>
      <c r="H69" s="99">
        <v>168.98</v>
      </c>
      <c r="I69" s="99">
        <v>0</v>
      </c>
      <c r="J69" s="99">
        <v>0</v>
      </c>
      <c r="K69" s="99">
        <v>0</v>
      </c>
      <c r="L69" s="99">
        <v>52.21</v>
      </c>
      <c r="M69" s="102">
        <f t="shared" si="1"/>
        <v>475.68</v>
      </c>
    </row>
    <row r="70" spans="1:13" ht="12.75">
      <c r="A70" s="112">
        <v>69</v>
      </c>
      <c r="B70" s="112" t="s">
        <v>118</v>
      </c>
      <c r="C70" s="99">
        <v>129.74</v>
      </c>
      <c r="D70" s="99">
        <v>169.98</v>
      </c>
      <c r="E70" s="99">
        <v>144.34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0.17</v>
      </c>
      <c r="M70" s="102">
        <f t="shared" si="1"/>
        <v>444.2300000000001</v>
      </c>
    </row>
    <row r="71" spans="1:13" ht="12.75">
      <c r="A71" s="112">
        <v>70</v>
      </c>
      <c r="B71" s="112" t="s">
        <v>307</v>
      </c>
      <c r="C71" s="99">
        <v>183.6</v>
      </c>
      <c r="D71" s="99">
        <v>300.27</v>
      </c>
      <c r="E71" s="99">
        <v>69.61</v>
      </c>
      <c r="F71" s="99">
        <v>35</v>
      </c>
      <c r="G71" s="99">
        <v>27</v>
      </c>
      <c r="H71" s="99">
        <v>1</v>
      </c>
      <c r="I71" s="99">
        <v>3.13</v>
      </c>
      <c r="J71" s="99">
        <v>0</v>
      </c>
      <c r="K71" s="99">
        <v>0</v>
      </c>
      <c r="L71" s="99">
        <v>0</v>
      </c>
      <c r="M71" s="102">
        <f t="shared" si="1"/>
        <v>619.61</v>
      </c>
    </row>
    <row r="72" spans="1:13" ht="12.75">
      <c r="A72" s="112">
        <v>71</v>
      </c>
      <c r="B72" s="112" t="s">
        <v>314</v>
      </c>
      <c r="C72" s="99">
        <v>492.03</v>
      </c>
      <c r="D72" s="99">
        <v>717.96</v>
      </c>
      <c r="E72" s="99">
        <v>0</v>
      </c>
      <c r="F72" s="99">
        <v>48.5</v>
      </c>
      <c r="G72" s="99">
        <v>72.78</v>
      </c>
      <c r="H72" s="99">
        <v>0</v>
      </c>
      <c r="I72" s="99">
        <v>36.339999999999996</v>
      </c>
      <c r="J72" s="99">
        <v>15.5</v>
      </c>
      <c r="K72" s="99">
        <v>0</v>
      </c>
      <c r="L72" s="99">
        <v>0</v>
      </c>
      <c r="M72" s="102">
        <f t="shared" si="1"/>
        <v>1383.11</v>
      </c>
    </row>
    <row r="73" spans="1:13" ht="12.75">
      <c r="A73" s="112">
        <v>72</v>
      </c>
      <c r="B73" s="112" t="s">
        <v>232</v>
      </c>
      <c r="C73" s="99">
        <v>352.6</v>
      </c>
      <c r="D73" s="99">
        <v>166</v>
      </c>
      <c r="E73" s="99">
        <v>0</v>
      </c>
      <c r="F73" s="99">
        <v>59</v>
      </c>
      <c r="G73" s="99">
        <v>40</v>
      </c>
      <c r="H73" s="99">
        <v>0</v>
      </c>
      <c r="I73" s="99">
        <v>16.9</v>
      </c>
      <c r="J73" s="99">
        <v>12</v>
      </c>
      <c r="K73" s="99">
        <v>0</v>
      </c>
      <c r="L73" s="99">
        <v>0</v>
      </c>
      <c r="M73" s="102">
        <f t="shared" si="1"/>
        <v>646.5</v>
      </c>
    </row>
    <row r="74" spans="1:13" ht="12.75">
      <c r="A74" s="112">
        <v>73</v>
      </c>
      <c r="B74" s="112" t="s">
        <v>233</v>
      </c>
      <c r="C74" s="99">
        <v>276.82</v>
      </c>
      <c r="D74" s="99">
        <v>590.16</v>
      </c>
      <c r="E74" s="99">
        <v>458.18999999999994</v>
      </c>
      <c r="F74" s="99">
        <v>44.5</v>
      </c>
      <c r="G74" s="99">
        <v>93</v>
      </c>
      <c r="H74" s="99">
        <v>79.41</v>
      </c>
      <c r="I74" s="99">
        <v>4.18</v>
      </c>
      <c r="J74" s="99">
        <v>0</v>
      </c>
      <c r="K74" s="99">
        <v>0</v>
      </c>
      <c r="L74" s="99">
        <v>60.05</v>
      </c>
      <c r="M74" s="102">
        <f t="shared" si="1"/>
        <v>1606.3100000000002</v>
      </c>
    </row>
    <row r="75" spans="1:13" ht="12.75">
      <c r="A75" s="112">
        <v>74</v>
      </c>
      <c r="B75" s="112" t="s">
        <v>121</v>
      </c>
      <c r="C75" s="99">
        <v>201</v>
      </c>
      <c r="D75" s="99">
        <v>305.67</v>
      </c>
      <c r="E75" s="99">
        <v>366.93000000000006</v>
      </c>
      <c r="F75" s="99">
        <v>15</v>
      </c>
      <c r="G75" s="99">
        <v>156.32999999999998</v>
      </c>
      <c r="H75" s="99">
        <v>101.84</v>
      </c>
      <c r="I75" s="99">
        <v>0</v>
      </c>
      <c r="J75" s="99">
        <v>0</v>
      </c>
      <c r="K75" s="99">
        <v>0</v>
      </c>
      <c r="L75" s="99">
        <v>0</v>
      </c>
      <c r="M75" s="102">
        <f t="shared" si="1"/>
        <v>1146.77</v>
      </c>
    </row>
    <row r="76" spans="1:13" ht="12.75">
      <c r="A76" s="112">
        <v>75</v>
      </c>
      <c r="B76" s="112" t="s">
        <v>234</v>
      </c>
      <c r="C76" s="99">
        <v>0</v>
      </c>
      <c r="D76" s="99">
        <v>1862.01</v>
      </c>
      <c r="E76" s="99">
        <v>12138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102">
        <f t="shared" si="1"/>
        <v>14000.01</v>
      </c>
    </row>
    <row r="77" spans="1:13" ht="12.75">
      <c r="A77" s="112"/>
      <c r="B77" s="115" t="s">
        <v>313</v>
      </c>
      <c r="C77" s="116">
        <f aca="true" t="shared" si="2" ref="C77:M77">SUM(C2:C76)</f>
        <v>590070.0199999998</v>
      </c>
      <c r="D77" s="116">
        <f t="shared" si="2"/>
        <v>733551.87</v>
      </c>
      <c r="E77" s="116">
        <f t="shared" si="2"/>
        <v>546108.5199999999</v>
      </c>
      <c r="F77" s="116">
        <f t="shared" si="2"/>
        <v>139265.29999999996</v>
      </c>
      <c r="G77" s="116">
        <f t="shared" si="2"/>
        <v>219251.65000000002</v>
      </c>
      <c r="H77" s="116">
        <f t="shared" si="2"/>
        <v>132951.14000000004</v>
      </c>
      <c r="I77" s="116">
        <f t="shared" si="2"/>
        <v>157454.20999999993</v>
      </c>
      <c r="J77" s="116">
        <f t="shared" si="2"/>
        <v>20347.71</v>
      </c>
      <c r="K77" s="116">
        <f t="shared" si="2"/>
        <v>6017.319999999998</v>
      </c>
      <c r="L77" s="116">
        <f t="shared" si="2"/>
        <v>72988.72</v>
      </c>
      <c r="M77" s="103">
        <f t="shared" si="2"/>
        <v>2618006.46</v>
      </c>
    </row>
  </sheetData>
  <sheetProtection/>
  <printOptions horizontalCentered="1" verticalCentered="1"/>
  <pageMargins left="0.5" right="0.25" top="0.5" bottom="0.5" header="0.5" footer="0.5"/>
  <pageSetup horizontalDpi="300" verticalDpi="300" orientation="portrait" scale="66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M77"/>
  <sheetViews>
    <sheetView zoomScalePageLayoutView="0" workbookViewId="0" topLeftCell="A1">
      <selection activeCell="B8" sqref="B8"/>
    </sheetView>
  </sheetViews>
  <sheetFormatPr defaultColWidth="7.10546875" defaultRowHeight="15"/>
  <cols>
    <col min="1" max="1" width="3.10546875" style="76" bestFit="1" customWidth="1"/>
    <col min="2" max="2" width="8.88671875" style="76" bestFit="1" customWidth="1"/>
    <col min="3" max="3" width="9.3359375" style="76" bestFit="1" customWidth="1"/>
    <col min="4" max="4" width="9.21484375" style="76" bestFit="1" customWidth="1"/>
    <col min="5" max="5" width="9.5546875" style="76" bestFit="1" customWidth="1"/>
    <col min="6" max="6" width="8.88671875" style="76" bestFit="1" customWidth="1"/>
    <col min="7" max="7" width="8.99609375" style="76" bestFit="1" customWidth="1"/>
    <col min="8" max="8" width="9.3359375" style="76" bestFit="1" customWidth="1"/>
    <col min="9" max="9" width="9.21484375" style="76" bestFit="1" customWidth="1"/>
    <col min="10" max="10" width="8.6640625" style="76" bestFit="1" customWidth="1"/>
    <col min="11" max="11" width="7.3359375" style="76" bestFit="1" customWidth="1"/>
    <col min="12" max="12" width="8.6640625" style="76" bestFit="1" customWidth="1"/>
    <col min="13" max="13" width="10.3359375" style="76" bestFit="1" customWidth="1"/>
    <col min="14" max="16384" width="7.10546875" style="76" customWidth="1"/>
  </cols>
  <sheetData>
    <row r="1" spans="1:13" ht="12.75">
      <c r="A1" s="110" t="s">
        <v>318</v>
      </c>
      <c r="B1" s="110" t="s">
        <v>1</v>
      </c>
      <c r="C1" s="110" t="s">
        <v>220</v>
      </c>
      <c r="D1" s="110" t="s">
        <v>221</v>
      </c>
      <c r="E1" s="110" t="s">
        <v>222</v>
      </c>
      <c r="F1" s="110" t="s">
        <v>223</v>
      </c>
      <c r="G1" s="110" t="s">
        <v>224</v>
      </c>
      <c r="H1" s="110" t="s">
        <v>225</v>
      </c>
      <c r="I1" s="110" t="s">
        <v>226</v>
      </c>
      <c r="J1" s="110" t="s">
        <v>227</v>
      </c>
      <c r="K1" s="110" t="s">
        <v>228</v>
      </c>
      <c r="L1" s="110" t="s">
        <v>229</v>
      </c>
      <c r="M1" s="111" t="s">
        <v>12</v>
      </c>
    </row>
    <row r="2" spans="1:13" ht="12.75">
      <c r="A2" s="112">
        <v>1</v>
      </c>
      <c r="B2" s="112" t="s">
        <v>13</v>
      </c>
      <c r="C2" s="99">
        <v>5894.719999999999</v>
      </c>
      <c r="D2" s="99">
        <v>5740.58</v>
      </c>
      <c r="E2" s="99">
        <v>6205.160000000001</v>
      </c>
      <c r="F2" s="99">
        <v>2262.54</v>
      </c>
      <c r="G2" s="99">
        <v>4005.08</v>
      </c>
      <c r="H2" s="99">
        <v>1827.3600000000001</v>
      </c>
      <c r="I2" s="99">
        <v>318.86</v>
      </c>
      <c r="J2" s="99">
        <v>137.67000000000002</v>
      </c>
      <c r="K2" s="99">
        <v>31.83</v>
      </c>
      <c r="L2" s="99">
        <v>476.36</v>
      </c>
      <c r="M2" s="102">
        <f aca="true" t="shared" si="0" ref="M2:M65">SUM(C2:L2)</f>
        <v>26900.160000000003</v>
      </c>
    </row>
    <row r="3" spans="1:13" ht="12.75">
      <c r="A3" s="112">
        <v>2</v>
      </c>
      <c r="B3" s="112" t="s">
        <v>14</v>
      </c>
      <c r="C3" s="99">
        <v>1533.04</v>
      </c>
      <c r="D3" s="99">
        <v>1627.28</v>
      </c>
      <c r="E3" s="99">
        <v>884.93</v>
      </c>
      <c r="F3" s="99">
        <v>201.01999999999998</v>
      </c>
      <c r="G3" s="99">
        <v>210.31</v>
      </c>
      <c r="H3" s="99">
        <v>158.44</v>
      </c>
      <c r="I3" s="99">
        <v>3.4</v>
      </c>
      <c r="J3" s="99">
        <v>9.54</v>
      </c>
      <c r="K3" s="99">
        <v>5.340000000000001</v>
      </c>
      <c r="L3" s="99">
        <v>278.49</v>
      </c>
      <c r="M3" s="102">
        <f t="shared" si="0"/>
        <v>4911.789999999999</v>
      </c>
    </row>
    <row r="4" spans="1:13" ht="12.75">
      <c r="A4" s="112">
        <v>3</v>
      </c>
      <c r="B4" s="112" t="s">
        <v>15</v>
      </c>
      <c r="C4" s="99">
        <v>6488.45</v>
      </c>
      <c r="D4" s="99">
        <v>7564.52</v>
      </c>
      <c r="E4" s="99">
        <v>5255.05</v>
      </c>
      <c r="F4" s="99">
        <v>1507.83</v>
      </c>
      <c r="G4" s="99">
        <v>1911.85</v>
      </c>
      <c r="H4" s="99">
        <v>872.7900000000001</v>
      </c>
      <c r="I4" s="99">
        <v>257.55999999999995</v>
      </c>
      <c r="J4" s="99">
        <v>359.09999999999997</v>
      </c>
      <c r="K4" s="99">
        <v>105.78999999999999</v>
      </c>
      <c r="L4" s="99">
        <v>695.86</v>
      </c>
      <c r="M4" s="102">
        <f t="shared" si="0"/>
        <v>25018.8</v>
      </c>
    </row>
    <row r="5" spans="1:13" ht="12.75">
      <c r="A5" s="112">
        <v>4</v>
      </c>
      <c r="B5" s="112" t="s">
        <v>16</v>
      </c>
      <c r="C5" s="99">
        <v>778.1</v>
      </c>
      <c r="D5" s="99">
        <v>863.7</v>
      </c>
      <c r="E5" s="99">
        <v>519.81</v>
      </c>
      <c r="F5" s="99">
        <v>221.96</v>
      </c>
      <c r="G5" s="99">
        <v>366.81</v>
      </c>
      <c r="H5" s="99">
        <v>215.85</v>
      </c>
      <c r="I5" s="99">
        <v>5.84</v>
      </c>
      <c r="J5" s="99">
        <v>32.00000000000001</v>
      </c>
      <c r="K5" s="99">
        <v>1.27</v>
      </c>
      <c r="L5" s="99">
        <v>136.89</v>
      </c>
      <c r="M5" s="102">
        <f t="shared" si="0"/>
        <v>3142.23</v>
      </c>
    </row>
    <row r="6" spans="1:13" ht="12.75">
      <c r="A6" s="112">
        <v>5</v>
      </c>
      <c r="B6" s="112" t="s">
        <v>17</v>
      </c>
      <c r="C6" s="99">
        <v>16020.349999999999</v>
      </c>
      <c r="D6" s="99">
        <v>19308.82</v>
      </c>
      <c r="E6" s="99">
        <v>15023.36</v>
      </c>
      <c r="F6" s="99">
        <v>4821.85</v>
      </c>
      <c r="G6" s="99">
        <v>7019.74</v>
      </c>
      <c r="H6" s="99">
        <v>4469.54</v>
      </c>
      <c r="I6" s="99">
        <v>1124.52</v>
      </c>
      <c r="J6" s="99">
        <v>679.69</v>
      </c>
      <c r="K6" s="99">
        <v>148.28</v>
      </c>
      <c r="L6" s="99">
        <v>1843.64</v>
      </c>
      <c r="M6" s="102">
        <f t="shared" si="0"/>
        <v>70459.79</v>
      </c>
    </row>
    <row r="7" spans="1:13" ht="12.75">
      <c r="A7" s="112">
        <v>6</v>
      </c>
      <c r="B7" s="112" t="s">
        <v>18</v>
      </c>
      <c r="C7" s="99">
        <v>53988.71</v>
      </c>
      <c r="D7" s="99">
        <v>73717.31</v>
      </c>
      <c r="E7" s="99">
        <v>56213.08</v>
      </c>
      <c r="F7" s="99">
        <v>11697.76</v>
      </c>
      <c r="G7" s="99">
        <v>18315.850000000002</v>
      </c>
      <c r="H7" s="99">
        <v>10556.140000000001</v>
      </c>
      <c r="I7" s="99">
        <v>18422.59</v>
      </c>
      <c r="J7" s="99">
        <v>1863.3</v>
      </c>
      <c r="K7" s="99">
        <v>1118.76</v>
      </c>
      <c r="L7" s="99">
        <v>6671.98</v>
      </c>
      <c r="M7" s="102">
        <f t="shared" si="0"/>
        <v>252565.48</v>
      </c>
    </row>
    <row r="8" spans="1:13" ht="12.75">
      <c r="A8" s="112">
        <v>7</v>
      </c>
      <c r="B8" s="112" t="s">
        <v>19</v>
      </c>
      <c r="C8" s="99">
        <v>515</v>
      </c>
      <c r="D8" s="99">
        <v>609.72</v>
      </c>
      <c r="E8" s="99">
        <v>359.94</v>
      </c>
      <c r="F8" s="99">
        <v>214.40000000000003</v>
      </c>
      <c r="G8" s="99">
        <v>226.84000000000003</v>
      </c>
      <c r="H8" s="99">
        <v>122.19</v>
      </c>
      <c r="I8" s="99">
        <v>10.01</v>
      </c>
      <c r="J8" s="99">
        <v>24.83</v>
      </c>
      <c r="K8" s="99">
        <v>3.5400000000000005</v>
      </c>
      <c r="L8" s="99">
        <v>83.34</v>
      </c>
      <c r="M8" s="102">
        <f t="shared" si="0"/>
        <v>2169.8100000000004</v>
      </c>
    </row>
    <row r="9" spans="1:13" ht="12.75">
      <c r="A9" s="112">
        <v>8</v>
      </c>
      <c r="B9" s="112" t="s">
        <v>20</v>
      </c>
      <c r="C9" s="99">
        <v>3571.5299999999997</v>
      </c>
      <c r="D9" s="99">
        <v>4883.860000000001</v>
      </c>
      <c r="E9" s="99">
        <v>4077.7000000000003</v>
      </c>
      <c r="F9" s="99">
        <v>932.5100000000001</v>
      </c>
      <c r="G9" s="99">
        <v>1319.8899999999999</v>
      </c>
      <c r="H9" s="99">
        <v>1049.36</v>
      </c>
      <c r="I9" s="99">
        <v>156.46</v>
      </c>
      <c r="J9" s="99">
        <v>162.38</v>
      </c>
      <c r="K9" s="99">
        <v>16.81</v>
      </c>
      <c r="L9" s="99">
        <v>602.7</v>
      </c>
      <c r="M9" s="102">
        <f t="shared" si="0"/>
        <v>16773.199999999997</v>
      </c>
    </row>
    <row r="10" spans="1:13" ht="12.75">
      <c r="A10" s="112">
        <v>9</v>
      </c>
      <c r="B10" s="112" t="s">
        <v>21</v>
      </c>
      <c r="C10" s="99">
        <v>3694.52</v>
      </c>
      <c r="D10" s="99">
        <v>4596.4400000000005</v>
      </c>
      <c r="E10" s="99">
        <v>3335.5699999999997</v>
      </c>
      <c r="F10" s="99">
        <v>798.1500000000001</v>
      </c>
      <c r="G10" s="99">
        <v>1344.26</v>
      </c>
      <c r="H10" s="99">
        <v>778.47</v>
      </c>
      <c r="I10" s="99">
        <v>103.16999999999999</v>
      </c>
      <c r="J10" s="99">
        <v>165.31</v>
      </c>
      <c r="K10" s="99">
        <v>26.649999999999995</v>
      </c>
      <c r="L10" s="99">
        <v>712.47</v>
      </c>
      <c r="M10" s="102">
        <f t="shared" si="0"/>
        <v>15555.009999999998</v>
      </c>
    </row>
    <row r="11" spans="1:13" ht="12.75">
      <c r="A11" s="112">
        <v>10</v>
      </c>
      <c r="B11" s="112" t="s">
        <v>22</v>
      </c>
      <c r="C11" s="99">
        <v>7902.560000000001</v>
      </c>
      <c r="D11" s="99">
        <v>10168.31</v>
      </c>
      <c r="E11" s="99">
        <v>8470.710000000001</v>
      </c>
      <c r="F11" s="99">
        <v>2668</v>
      </c>
      <c r="G11" s="99">
        <v>3340.47</v>
      </c>
      <c r="H11" s="99">
        <v>1805.2599999999998</v>
      </c>
      <c r="I11" s="99">
        <v>324.84</v>
      </c>
      <c r="J11" s="99">
        <v>199.59999999999997</v>
      </c>
      <c r="K11" s="99">
        <v>102.34</v>
      </c>
      <c r="L11" s="99">
        <v>916.05</v>
      </c>
      <c r="M11" s="102">
        <f t="shared" si="0"/>
        <v>35898.14</v>
      </c>
    </row>
    <row r="12" spans="1:13" ht="12.75">
      <c r="A12" s="112">
        <v>11</v>
      </c>
      <c r="B12" s="112" t="s">
        <v>23</v>
      </c>
      <c r="C12" s="99">
        <v>8593.59</v>
      </c>
      <c r="D12" s="99">
        <v>10509.419999999998</v>
      </c>
      <c r="E12" s="99">
        <v>8473.86</v>
      </c>
      <c r="F12" s="99">
        <v>2009.0699999999997</v>
      </c>
      <c r="G12" s="99">
        <v>3477.0399999999995</v>
      </c>
      <c r="H12" s="99">
        <v>2272.27</v>
      </c>
      <c r="I12" s="99">
        <v>5225.639999999999</v>
      </c>
      <c r="J12" s="99">
        <v>222.95000000000005</v>
      </c>
      <c r="K12" s="99">
        <v>148.39</v>
      </c>
      <c r="L12" s="99">
        <v>659.93</v>
      </c>
      <c r="M12" s="102">
        <f t="shared" si="0"/>
        <v>41592.15999999999</v>
      </c>
    </row>
    <row r="13" spans="1:13" ht="12.75">
      <c r="A13" s="112">
        <v>12</v>
      </c>
      <c r="B13" s="112" t="s">
        <v>24</v>
      </c>
      <c r="C13" s="99">
        <v>2772.7700000000004</v>
      </c>
      <c r="D13" s="99">
        <v>3115.35</v>
      </c>
      <c r="E13" s="99">
        <v>1836.42</v>
      </c>
      <c r="F13" s="99">
        <v>755.7</v>
      </c>
      <c r="G13" s="99">
        <v>784.38</v>
      </c>
      <c r="H13" s="99">
        <v>446.28999999999996</v>
      </c>
      <c r="I13" s="99">
        <v>50.690000000000005</v>
      </c>
      <c r="J13" s="99">
        <v>40.84</v>
      </c>
      <c r="K13" s="99">
        <v>17.58</v>
      </c>
      <c r="L13" s="99">
        <v>319.41</v>
      </c>
      <c r="M13" s="102">
        <f t="shared" si="0"/>
        <v>10139.43</v>
      </c>
    </row>
    <row r="14" spans="1:13" ht="12.75">
      <c r="A14" s="112">
        <v>13</v>
      </c>
      <c r="B14" s="112" t="s">
        <v>82</v>
      </c>
      <c r="C14" s="99">
        <v>69691.23</v>
      </c>
      <c r="D14" s="99">
        <v>88768.17000000001</v>
      </c>
      <c r="E14" s="99">
        <v>59117.719999999994</v>
      </c>
      <c r="F14" s="99">
        <v>17090.510000000002</v>
      </c>
      <c r="G14" s="99">
        <v>33574.14</v>
      </c>
      <c r="H14" s="99">
        <v>23866.45</v>
      </c>
      <c r="I14" s="99">
        <v>35338.549999999996</v>
      </c>
      <c r="J14" s="99">
        <v>2935.24</v>
      </c>
      <c r="K14" s="99">
        <v>359.06</v>
      </c>
      <c r="L14" s="99">
        <v>9485.72</v>
      </c>
      <c r="M14" s="102">
        <f t="shared" si="0"/>
        <v>340226.79</v>
      </c>
    </row>
    <row r="15" spans="1:13" ht="12.75">
      <c r="A15" s="112">
        <v>14</v>
      </c>
      <c r="B15" s="112" t="s">
        <v>83</v>
      </c>
      <c r="C15" s="99">
        <v>1042.83</v>
      </c>
      <c r="D15" s="99">
        <v>1387.5300000000002</v>
      </c>
      <c r="E15" s="99">
        <v>926.9</v>
      </c>
      <c r="F15" s="99">
        <v>324.26</v>
      </c>
      <c r="G15" s="99">
        <v>293.97</v>
      </c>
      <c r="H15" s="99">
        <v>362.71000000000004</v>
      </c>
      <c r="I15" s="99">
        <v>422.62999999999994</v>
      </c>
      <c r="J15" s="99">
        <v>6.260000000000001</v>
      </c>
      <c r="K15" s="99">
        <v>6.41</v>
      </c>
      <c r="L15" s="99">
        <v>172.9</v>
      </c>
      <c r="M15" s="102">
        <f t="shared" si="0"/>
        <v>4946.400000000001</v>
      </c>
    </row>
    <row r="16" spans="1:13" ht="12.75">
      <c r="A16" s="112">
        <v>15</v>
      </c>
      <c r="B16" s="112" t="s">
        <v>26</v>
      </c>
      <c r="C16" s="99">
        <v>568.1600000000001</v>
      </c>
      <c r="D16" s="99">
        <v>558.49</v>
      </c>
      <c r="E16" s="99">
        <v>385.5</v>
      </c>
      <c r="F16" s="99">
        <v>197.5</v>
      </c>
      <c r="G16" s="99">
        <v>168.48000000000002</v>
      </c>
      <c r="H16" s="99">
        <v>89.79</v>
      </c>
      <c r="I16" s="99">
        <v>0</v>
      </c>
      <c r="J16" s="99">
        <v>17.75</v>
      </c>
      <c r="K16" s="99">
        <v>3.16</v>
      </c>
      <c r="L16" s="99">
        <v>70.72</v>
      </c>
      <c r="M16" s="102">
        <f t="shared" si="0"/>
        <v>2059.55</v>
      </c>
    </row>
    <row r="17" spans="1:13" ht="12.75">
      <c r="A17" s="112">
        <v>16</v>
      </c>
      <c r="B17" s="112" t="s">
        <v>27</v>
      </c>
      <c r="C17" s="99">
        <v>34959.3</v>
      </c>
      <c r="D17" s="99">
        <v>35323.850000000006</v>
      </c>
      <c r="E17" s="99">
        <v>25166.55</v>
      </c>
      <c r="F17" s="99">
        <v>6339.4800000000005</v>
      </c>
      <c r="G17" s="99">
        <v>9612.69</v>
      </c>
      <c r="H17" s="99">
        <v>5512.33</v>
      </c>
      <c r="I17" s="99">
        <v>2695.9700000000003</v>
      </c>
      <c r="J17" s="99">
        <v>959.3600000000001</v>
      </c>
      <c r="K17" s="99">
        <v>383.35</v>
      </c>
      <c r="L17" s="99">
        <v>2388.4300000000003</v>
      </c>
      <c r="M17" s="102">
        <f t="shared" si="0"/>
        <v>123341.31000000003</v>
      </c>
    </row>
    <row r="18" spans="1:13" ht="12.75">
      <c r="A18" s="112">
        <v>17</v>
      </c>
      <c r="B18" s="112" t="s">
        <v>28</v>
      </c>
      <c r="C18" s="99">
        <v>10073.48</v>
      </c>
      <c r="D18" s="99">
        <v>11424.32</v>
      </c>
      <c r="E18" s="99">
        <v>7591.139999999999</v>
      </c>
      <c r="F18" s="99">
        <v>2778.0299999999997</v>
      </c>
      <c r="G18" s="99">
        <v>3253.6400000000003</v>
      </c>
      <c r="H18" s="99">
        <v>2383.89</v>
      </c>
      <c r="I18" s="99">
        <v>233.86000000000004</v>
      </c>
      <c r="J18" s="99">
        <v>272.84</v>
      </c>
      <c r="K18" s="99">
        <v>156.95999999999998</v>
      </c>
      <c r="L18" s="99">
        <v>1161.05</v>
      </c>
      <c r="M18" s="102">
        <f t="shared" si="0"/>
        <v>39329.21</v>
      </c>
    </row>
    <row r="19" spans="1:13" ht="12.75">
      <c r="A19" s="112">
        <v>18</v>
      </c>
      <c r="B19" s="112" t="s">
        <v>29</v>
      </c>
      <c r="C19" s="99">
        <v>3392.1200000000003</v>
      </c>
      <c r="D19" s="99">
        <v>4100.73</v>
      </c>
      <c r="E19" s="99">
        <v>2693</v>
      </c>
      <c r="F19" s="99">
        <v>525.9200000000001</v>
      </c>
      <c r="G19" s="99">
        <v>893.88</v>
      </c>
      <c r="H19" s="99">
        <v>625.3</v>
      </c>
      <c r="I19" s="99">
        <v>267.8999999999999</v>
      </c>
      <c r="J19" s="99">
        <v>61.93</v>
      </c>
      <c r="K19" s="99">
        <v>26.6</v>
      </c>
      <c r="L19" s="99">
        <v>462.62</v>
      </c>
      <c r="M19" s="102">
        <f t="shared" si="0"/>
        <v>13050</v>
      </c>
    </row>
    <row r="20" spans="1:13" ht="12.75">
      <c r="A20" s="112">
        <v>19</v>
      </c>
      <c r="B20" s="112" t="s">
        <v>30</v>
      </c>
      <c r="C20" s="99">
        <v>374.27000000000004</v>
      </c>
      <c r="D20" s="99">
        <v>397.66</v>
      </c>
      <c r="E20" s="99">
        <v>173.15</v>
      </c>
      <c r="F20" s="99">
        <v>83.13000000000001</v>
      </c>
      <c r="G20" s="99">
        <v>89.37</v>
      </c>
      <c r="H20" s="99">
        <v>44.760000000000005</v>
      </c>
      <c r="I20" s="99">
        <v>5.789999999999999</v>
      </c>
      <c r="J20" s="99">
        <v>14</v>
      </c>
      <c r="K20" s="99">
        <v>2.08</v>
      </c>
      <c r="L20" s="99">
        <v>52.82</v>
      </c>
      <c r="M20" s="102">
        <f t="shared" si="0"/>
        <v>1237.0299999999997</v>
      </c>
    </row>
    <row r="21" spans="1:13" ht="12.75">
      <c r="A21" s="112">
        <v>20</v>
      </c>
      <c r="B21" s="112" t="s">
        <v>31</v>
      </c>
      <c r="C21" s="99">
        <v>1737.0500000000002</v>
      </c>
      <c r="D21" s="99">
        <v>1763.77</v>
      </c>
      <c r="E21" s="99">
        <v>958.1700000000001</v>
      </c>
      <c r="F21" s="99">
        <v>359.95000000000005</v>
      </c>
      <c r="G21" s="99">
        <v>346.84000000000003</v>
      </c>
      <c r="H21" s="99">
        <v>211.06</v>
      </c>
      <c r="I21" s="99">
        <v>271.30000000000007</v>
      </c>
      <c r="J21" s="99">
        <v>47.79</v>
      </c>
      <c r="K21" s="99">
        <v>22.33</v>
      </c>
      <c r="L21" s="99">
        <v>131.95999999999998</v>
      </c>
      <c r="M21" s="102">
        <f t="shared" si="0"/>
        <v>5850.22</v>
      </c>
    </row>
    <row r="22" spans="1:13" ht="12.75">
      <c r="A22" s="112">
        <v>21</v>
      </c>
      <c r="B22" s="112" t="s">
        <v>32</v>
      </c>
      <c r="C22" s="99">
        <v>587.9999999999999</v>
      </c>
      <c r="D22" s="99">
        <v>650</v>
      </c>
      <c r="E22" s="99">
        <v>390.99999999999994</v>
      </c>
      <c r="F22" s="99">
        <v>229</v>
      </c>
      <c r="G22" s="99">
        <v>337</v>
      </c>
      <c r="H22" s="99">
        <v>238.00000000000003</v>
      </c>
      <c r="I22" s="99">
        <v>29.490000000000002</v>
      </c>
      <c r="J22" s="99">
        <v>40.29</v>
      </c>
      <c r="K22" s="99">
        <v>8.330000000000002</v>
      </c>
      <c r="L22" s="99">
        <v>100.95</v>
      </c>
      <c r="M22" s="102">
        <f t="shared" si="0"/>
        <v>2612.0599999999995</v>
      </c>
    </row>
    <row r="23" spans="1:13" ht="12.75">
      <c r="A23" s="112">
        <v>22</v>
      </c>
      <c r="B23" s="112" t="s">
        <v>33</v>
      </c>
      <c r="C23" s="99">
        <v>440.25</v>
      </c>
      <c r="D23" s="99">
        <v>459</v>
      </c>
      <c r="E23" s="99">
        <v>154.04999999999998</v>
      </c>
      <c r="F23" s="99">
        <v>81.33999999999999</v>
      </c>
      <c r="G23" s="99">
        <v>100.69</v>
      </c>
      <c r="H23" s="99">
        <v>57.07000000000001</v>
      </c>
      <c r="I23" s="99">
        <v>45.78</v>
      </c>
      <c r="J23" s="99">
        <v>1.19</v>
      </c>
      <c r="K23" s="99">
        <v>0</v>
      </c>
      <c r="L23" s="99">
        <v>42.88</v>
      </c>
      <c r="M23" s="102">
        <f t="shared" si="0"/>
        <v>1382.25</v>
      </c>
    </row>
    <row r="24" spans="1:13" ht="12.75">
      <c r="A24" s="112">
        <v>23</v>
      </c>
      <c r="B24" s="112" t="s">
        <v>34</v>
      </c>
      <c r="C24" s="99">
        <v>444</v>
      </c>
      <c r="D24" s="99">
        <v>595</v>
      </c>
      <c r="E24" s="99">
        <v>459.99999999999994</v>
      </c>
      <c r="F24" s="99">
        <v>70</v>
      </c>
      <c r="G24" s="99">
        <v>159</v>
      </c>
      <c r="H24" s="99">
        <v>179</v>
      </c>
      <c r="I24" s="99">
        <v>0</v>
      </c>
      <c r="J24" s="99">
        <v>23</v>
      </c>
      <c r="K24" s="99">
        <v>8</v>
      </c>
      <c r="L24" s="99">
        <v>50</v>
      </c>
      <c r="M24" s="102">
        <f t="shared" si="0"/>
        <v>1988</v>
      </c>
    </row>
    <row r="25" spans="1:13" ht="12.75">
      <c r="A25" s="112">
        <v>24</v>
      </c>
      <c r="B25" s="112" t="s">
        <v>35</v>
      </c>
      <c r="C25" s="99">
        <v>542.4599999999999</v>
      </c>
      <c r="D25" s="99">
        <v>572.73</v>
      </c>
      <c r="E25" s="99">
        <v>288</v>
      </c>
      <c r="F25" s="99">
        <v>86.77</v>
      </c>
      <c r="G25" s="99">
        <v>56.74</v>
      </c>
      <c r="H25" s="99">
        <v>59.61</v>
      </c>
      <c r="I25" s="99">
        <v>48.18</v>
      </c>
      <c r="J25" s="99">
        <v>20.110000000000003</v>
      </c>
      <c r="K25" s="99">
        <v>16.34</v>
      </c>
      <c r="L25" s="99">
        <v>66.02</v>
      </c>
      <c r="M25" s="102">
        <f t="shared" si="0"/>
        <v>1756.9599999999998</v>
      </c>
    </row>
    <row r="26" spans="1:13" ht="12.75">
      <c r="A26" s="112">
        <v>25</v>
      </c>
      <c r="B26" s="112" t="s">
        <v>36</v>
      </c>
      <c r="C26" s="99">
        <v>1409.79</v>
      </c>
      <c r="D26" s="99">
        <v>1525.6699999999998</v>
      </c>
      <c r="E26" s="99">
        <v>878.5</v>
      </c>
      <c r="F26" s="99">
        <v>255</v>
      </c>
      <c r="G26" s="99">
        <v>386.5</v>
      </c>
      <c r="H26" s="99">
        <v>299.36</v>
      </c>
      <c r="I26" s="99">
        <v>275.84</v>
      </c>
      <c r="J26" s="99">
        <v>16.35</v>
      </c>
      <c r="K26" s="99">
        <v>2.58</v>
      </c>
      <c r="L26" s="99">
        <v>114.41000000000001</v>
      </c>
      <c r="M26" s="102">
        <f t="shared" si="0"/>
        <v>5164</v>
      </c>
    </row>
    <row r="27" spans="1:13" ht="12.75">
      <c r="A27" s="112">
        <v>26</v>
      </c>
      <c r="B27" s="112" t="s">
        <v>37</v>
      </c>
      <c r="C27" s="99">
        <v>1678.23</v>
      </c>
      <c r="D27" s="99">
        <v>1972.6299999999999</v>
      </c>
      <c r="E27" s="99">
        <v>1289.0300000000002</v>
      </c>
      <c r="F27" s="99">
        <v>356.77000000000004</v>
      </c>
      <c r="G27" s="99">
        <v>465.66</v>
      </c>
      <c r="H27" s="99">
        <v>387.16999999999996</v>
      </c>
      <c r="I27" s="99">
        <v>287.54</v>
      </c>
      <c r="J27" s="99">
        <v>18.590000000000003</v>
      </c>
      <c r="K27" s="99">
        <v>5.359999999999999</v>
      </c>
      <c r="L27" s="99">
        <v>296.36</v>
      </c>
      <c r="M27" s="102">
        <f t="shared" si="0"/>
        <v>6757.339999999999</v>
      </c>
    </row>
    <row r="28" spans="1:13" ht="12.75">
      <c r="A28" s="112">
        <v>27</v>
      </c>
      <c r="B28" s="112" t="s">
        <v>38</v>
      </c>
      <c r="C28" s="99">
        <v>5443.51</v>
      </c>
      <c r="D28" s="99">
        <v>7051.15</v>
      </c>
      <c r="E28" s="99">
        <v>4570.47</v>
      </c>
      <c r="F28" s="99">
        <v>1203.48</v>
      </c>
      <c r="G28" s="99">
        <v>1572.29</v>
      </c>
      <c r="H28" s="99">
        <v>1115.2800000000002</v>
      </c>
      <c r="I28" s="99">
        <v>537.5</v>
      </c>
      <c r="J28" s="99">
        <v>116.83999999999999</v>
      </c>
      <c r="K28" s="99">
        <v>43.17</v>
      </c>
      <c r="L28" s="99">
        <v>874.97</v>
      </c>
      <c r="M28" s="102">
        <f t="shared" si="0"/>
        <v>22528.66</v>
      </c>
    </row>
    <row r="29" spans="1:13" ht="12.75">
      <c r="A29" s="112">
        <v>28</v>
      </c>
      <c r="B29" s="112" t="s">
        <v>39</v>
      </c>
      <c r="C29" s="99">
        <v>3137.75</v>
      </c>
      <c r="D29" s="99">
        <v>3722.54</v>
      </c>
      <c r="E29" s="99">
        <v>2408.1</v>
      </c>
      <c r="F29" s="99">
        <v>491.09000000000003</v>
      </c>
      <c r="G29" s="99">
        <v>815.2</v>
      </c>
      <c r="H29" s="99">
        <v>564.66</v>
      </c>
      <c r="I29" s="99">
        <v>538.24</v>
      </c>
      <c r="J29" s="99">
        <v>128.85</v>
      </c>
      <c r="K29" s="99">
        <v>33.89</v>
      </c>
      <c r="L29" s="99">
        <v>354.92999999999995</v>
      </c>
      <c r="M29" s="102">
        <f t="shared" si="0"/>
        <v>12195.25</v>
      </c>
    </row>
    <row r="30" spans="1:13" ht="12.75">
      <c r="A30" s="112">
        <v>29</v>
      </c>
      <c r="B30" s="112" t="s">
        <v>40</v>
      </c>
      <c r="C30" s="99">
        <v>40356.7</v>
      </c>
      <c r="D30" s="99">
        <v>52700.58</v>
      </c>
      <c r="E30" s="99">
        <v>37567.19</v>
      </c>
      <c r="F30" s="99">
        <v>11441.77</v>
      </c>
      <c r="G30" s="99">
        <v>16075.420000000002</v>
      </c>
      <c r="H30" s="99">
        <v>6535.929999999999</v>
      </c>
      <c r="I30" s="99">
        <v>15716.119999999997</v>
      </c>
      <c r="J30" s="99">
        <v>1168.45</v>
      </c>
      <c r="K30" s="99">
        <v>362.76</v>
      </c>
      <c r="L30" s="99">
        <v>6302.210000000001</v>
      </c>
      <c r="M30" s="102">
        <f t="shared" si="0"/>
        <v>188227.13</v>
      </c>
    </row>
    <row r="31" spans="1:13" ht="12.75">
      <c r="A31" s="112">
        <v>30</v>
      </c>
      <c r="B31" s="112" t="s">
        <v>41</v>
      </c>
      <c r="C31" s="99">
        <v>902.54</v>
      </c>
      <c r="D31" s="99">
        <v>1096.8899999999999</v>
      </c>
      <c r="E31" s="99">
        <v>702.6099999999999</v>
      </c>
      <c r="F31" s="99">
        <v>189.01999999999998</v>
      </c>
      <c r="G31" s="99">
        <v>190.45999999999998</v>
      </c>
      <c r="H31" s="99">
        <v>122.32</v>
      </c>
      <c r="I31" s="99">
        <v>0.36</v>
      </c>
      <c r="J31" s="99">
        <v>10.45</v>
      </c>
      <c r="K31" s="99">
        <v>0</v>
      </c>
      <c r="L31" s="99">
        <v>130.07</v>
      </c>
      <c r="M31" s="102">
        <f t="shared" si="0"/>
        <v>3344.7200000000003</v>
      </c>
    </row>
    <row r="32" spans="1:13" ht="12.75">
      <c r="A32" s="112">
        <v>31</v>
      </c>
      <c r="B32" s="112" t="s">
        <v>42</v>
      </c>
      <c r="C32" s="99">
        <v>4230.25</v>
      </c>
      <c r="D32" s="99">
        <v>5266.280000000001</v>
      </c>
      <c r="E32" s="99">
        <v>3618.82</v>
      </c>
      <c r="F32" s="99">
        <v>589.13</v>
      </c>
      <c r="G32" s="99">
        <v>1260.94</v>
      </c>
      <c r="H32" s="99">
        <v>1070.1999999999998</v>
      </c>
      <c r="I32" s="99">
        <v>853.7300000000001</v>
      </c>
      <c r="J32" s="99">
        <v>108.26999999999998</v>
      </c>
      <c r="K32" s="99">
        <v>38.24</v>
      </c>
      <c r="L32" s="99">
        <v>604.8</v>
      </c>
      <c r="M32" s="102">
        <f t="shared" si="0"/>
        <v>17640.66</v>
      </c>
    </row>
    <row r="33" spans="1:13" ht="12.75">
      <c r="A33" s="112">
        <v>32</v>
      </c>
      <c r="B33" s="112" t="s">
        <v>43</v>
      </c>
      <c r="C33" s="99">
        <v>1875.21</v>
      </c>
      <c r="D33" s="99">
        <v>2125.74</v>
      </c>
      <c r="E33" s="99">
        <v>1240.73</v>
      </c>
      <c r="F33" s="99">
        <v>518.74</v>
      </c>
      <c r="G33" s="99">
        <v>460.45000000000005</v>
      </c>
      <c r="H33" s="99">
        <v>307.87</v>
      </c>
      <c r="I33" s="99">
        <v>48.290000000000006</v>
      </c>
      <c r="J33" s="99">
        <v>129.01000000000002</v>
      </c>
      <c r="K33" s="99">
        <v>4.16</v>
      </c>
      <c r="L33" s="99">
        <v>315.33</v>
      </c>
      <c r="M33" s="102">
        <f t="shared" si="0"/>
        <v>7025.53</v>
      </c>
    </row>
    <row r="34" spans="1:13" ht="12.75">
      <c r="A34" s="112">
        <v>33</v>
      </c>
      <c r="B34" s="112" t="s">
        <v>44</v>
      </c>
      <c r="C34" s="99">
        <v>314.88</v>
      </c>
      <c r="D34" s="99">
        <v>351.22</v>
      </c>
      <c r="E34" s="99">
        <v>125.64000000000001</v>
      </c>
      <c r="F34" s="99">
        <v>96.78</v>
      </c>
      <c r="G34" s="99">
        <v>68.28</v>
      </c>
      <c r="H34" s="99">
        <v>58.470000000000006</v>
      </c>
      <c r="I34" s="99">
        <v>19.29</v>
      </c>
      <c r="J34" s="99">
        <v>3.5199999999999996</v>
      </c>
      <c r="K34" s="99">
        <v>0.43000000000000005</v>
      </c>
      <c r="L34" s="99">
        <v>44.28</v>
      </c>
      <c r="M34" s="102">
        <f t="shared" si="0"/>
        <v>1082.79</v>
      </c>
    </row>
    <row r="35" spans="1:13" ht="12.75">
      <c r="A35" s="112">
        <v>34</v>
      </c>
      <c r="B35" s="112" t="s">
        <v>45</v>
      </c>
      <c r="C35" s="99">
        <v>301.26</v>
      </c>
      <c r="D35" s="99">
        <v>345.56</v>
      </c>
      <c r="E35" s="99">
        <v>186.52</v>
      </c>
      <c r="F35" s="99">
        <v>69.98</v>
      </c>
      <c r="G35" s="99">
        <v>60.81999999999999</v>
      </c>
      <c r="H35" s="99">
        <v>36.989999999999995</v>
      </c>
      <c r="I35" s="99">
        <v>40.11</v>
      </c>
      <c r="J35" s="99">
        <v>2.51</v>
      </c>
      <c r="K35" s="99">
        <v>0</v>
      </c>
      <c r="L35" s="99">
        <v>34.59</v>
      </c>
      <c r="M35" s="102">
        <f t="shared" si="0"/>
        <v>1078.3399999999997</v>
      </c>
    </row>
    <row r="36" spans="1:13" ht="12.75">
      <c r="A36" s="112">
        <v>35</v>
      </c>
      <c r="B36" s="112" t="s">
        <v>46</v>
      </c>
      <c r="C36" s="99">
        <v>10575.34</v>
      </c>
      <c r="D36" s="99">
        <v>12384.81</v>
      </c>
      <c r="E36" s="99">
        <v>8043.460000000001</v>
      </c>
      <c r="F36" s="99">
        <v>1783.24</v>
      </c>
      <c r="G36" s="99">
        <v>2657.0099999999998</v>
      </c>
      <c r="H36" s="99">
        <v>1755.7</v>
      </c>
      <c r="I36" s="99">
        <v>1484.2399999999998</v>
      </c>
      <c r="J36" s="99">
        <v>217.39999999999998</v>
      </c>
      <c r="K36" s="99">
        <v>40.11</v>
      </c>
      <c r="L36" s="99">
        <v>1559.94</v>
      </c>
      <c r="M36" s="102">
        <f t="shared" si="0"/>
        <v>40501.25</v>
      </c>
    </row>
    <row r="37" spans="1:13" ht="12.75">
      <c r="A37" s="112">
        <v>36</v>
      </c>
      <c r="B37" s="112" t="s">
        <v>47</v>
      </c>
      <c r="C37" s="99">
        <v>19226.41</v>
      </c>
      <c r="D37" s="99">
        <v>21369.45</v>
      </c>
      <c r="E37" s="99">
        <v>14443.91</v>
      </c>
      <c r="F37" s="99">
        <v>4656.67</v>
      </c>
      <c r="G37" s="99">
        <v>6875.289999999999</v>
      </c>
      <c r="H37" s="99">
        <v>4832.68</v>
      </c>
      <c r="I37" s="99">
        <v>4524.889999999999</v>
      </c>
      <c r="J37" s="99">
        <v>684.9100000000001</v>
      </c>
      <c r="K37" s="99">
        <v>153.14000000000001</v>
      </c>
      <c r="L37" s="99">
        <v>1960.31</v>
      </c>
      <c r="M37" s="102">
        <f t="shared" si="0"/>
        <v>78727.66</v>
      </c>
    </row>
    <row r="38" spans="1:13" ht="12.75">
      <c r="A38" s="112">
        <v>37</v>
      </c>
      <c r="B38" s="112" t="s">
        <v>48</v>
      </c>
      <c r="C38" s="99">
        <v>8488.18</v>
      </c>
      <c r="D38" s="99">
        <v>9711.46</v>
      </c>
      <c r="E38" s="99">
        <v>6946.39</v>
      </c>
      <c r="F38" s="99">
        <v>2392.87</v>
      </c>
      <c r="G38" s="99">
        <v>2481.48</v>
      </c>
      <c r="H38" s="99">
        <v>1489.24</v>
      </c>
      <c r="I38" s="99">
        <v>226.15000000000003</v>
      </c>
      <c r="J38" s="99">
        <v>327.37000000000006</v>
      </c>
      <c r="K38" s="99">
        <v>77.96000000000001</v>
      </c>
      <c r="L38" s="99">
        <v>714.51</v>
      </c>
      <c r="M38" s="102">
        <f t="shared" si="0"/>
        <v>32855.61</v>
      </c>
    </row>
    <row r="39" spans="1:13" ht="12.75">
      <c r="A39" s="112">
        <v>38</v>
      </c>
      <c r="B39" s="112" t="s">
        <v>49</v>
      </c>
      <c r="C39" s="99">
        <v>1401.0100000000002</v>
      </c>
      <c r="D39" s="99">
        <v>1527.6499999999999</v>
      </c>
      <c r="E39" s="99">
        <v>1013.75</v>
      </c>
      <c r="F39" s="99">
        <v>500.08000000000004</v>
      </c>
      <c r="G39" s="99">
        <v>769.4200000000001</v>
      </c>
      <c r="H39" s="99">
        <v>485.45</v>
      </c>
      <c r="I39" s="99">
        <v>69.49</v>
      </c>
      <c r="J39" s="99">
        <v>17.94</v>
      </c>
      <c r="K39" s="99">
        <v>3.9199999999999995</v>
      </c>
      <c r="L39" s="99">
        <v>154.68</v>
      </c>
      <c r="M39" s="102">
        <f t="shared" si="0"/>
        <v>5943.389999999999</v>
      </c>
    </row>
    <row r="40" spans="1:13" ht="12.75">
      <c r="A40" s="112">
        <v>39</v>
      </c>
      <c r="B40" s="112" t="s">
        <v>50</v>
      </c>
      <c r="C40" s="99">
        <v>398.21000000000004</v>
      </c>
      <c r="D40" s="99">
        <v>405.53999999999996</v>
      </c>
      <c r="E40" s="99">
        <v>241.10999999999999</v>
      </c>
      <c r="F40" s="99">
        <v>91.41</v>
      </c>
      <c r="G40" s="99">
        <v>80.54</v>
      </c>
      <c r="H40" s="99">
        <v>105.48999999999998</v>
      </c>
      <c r="I40" s="99">
        <v>0.8400000000000001</v>
      </c>
      <c r="J40" s="99">
        <v>42.18000000000001</v>
      </c>
      <c r="K40" s="99">
        <v>4.55</v>
      </c>
      <c r="L40" s="99">
        <v>67.7</v>
      </c>
      <c r="M40" s="102">
        <f t="shared" si="0"/>
        <v>1437.57</v>
      </c>
    </row>
    <row r="41" spans="1:13" ht="12.75">
      <c r="A41" s="112">
        <v>40</v>
      </c>
      <c r="B41" s="112" t="s">
        <v>51</v>
      </c>
      <c r="C41" s="99">
        <v>633.41</v>
      </c>
      <c r="D41" s="99">
        <v>742.1600000000001</v>
      </c>
      <c r="E41" s="99">
        <v>496.28</v>
      </c>
      <c r="F41" s="99">
        <v>257.72</v>
      </c>
      <c r="G41" s="99">
        <v>233.57</v>
      </c>
      <c r="H41" s="99">
        <v>209.99</v>
      </c>
      <c r="I41" s="99">
        <v>2.99</v>
      </c>
      <c r="J41" s="99">
        <v>1.03</v>
      </c>
      <c r="K41" s="99">
        <v>0</v>
      </c>
      <c r="L41" s="99">
        <v>102.41</v>
      </c>
      <c r="M41" s="102">
        <f t="shared" si="0"/>
        <v>2679.56</v>
      </c>
    </row>
    <row r="42" spans="1:13" ht="12.75">
      <c r="A42" s="112">
        <v>41</v>
      </c>
      <c r="B42" s="112" t="s">
        <v>52</v>
      </c>
      <c r="C42" s="99">
        <v>9364.93</v>
      </c>
      <c r="D42" s="99">
        <v>11533.04</v>
      </c>
      <c r="E42" s="99">
        <v>7629.3</v>
      </c>
      <c r="F42" s="99">
        <v>2802.91</v>
      </c>
      <c r="G42" s="99">
        <v>3876.6099999999997</v>
      </c>
      <c r="H42" s="99">
        <v>2664.02</v>
      </c>
      <c r="I42" s="99">
        <v>2691.5199999999995</v>
      </c>
      <c r="J42" s="99">
        <v>396.24999999999994</v>
      </c>
      <c r="K42" s="99">
        <v>49.519999999999996</v>
      </c>
      <c r="L42" s="99">
        <v>1086.8600000000001</v>
      </c>
      <c r="M42" s="102">
        <f t="shared" si="0"/>
        <v>42094.95999999999</v>
      </c>
    </row>
    <row r="43" spans="1:13" ht="12.75">
      <c r="A43" s="112">
        <v>42</v>
      </c>
      <c r="B43" s="112" t="s">
        <v>53</v>
      </c>
      <c r="C43" s="99">
        <v>10154.529999999999</v>
      </c>
      <c r="D43" s="99">
        <v>12624.75</v>
      </c>
      <c r="E43" s="99">
        <v>8160.820000000001</v>
      </c>
      <c r="F43" s="99">
        <v>2281.79</v>
      </c>
      <c r="G43" s="99">
        <v>3375.16</v>
      </c>
      <c r="H43" s="99">
        <v>2377.5299999999997</v>
      </c>
      <c r="I43" s="99">
        <v>1190.2099999999998</v>
      </c>
      <c r="J43" s="99">
        <v>282.47999999999996</v>
      </c>
      <c r="K43" s="99">
        <v>21.08</v>
      </c>
      <c r="L43" s="99">
        <v>1639.34</v>
      </c>
      <c r="M43" s="102">
        <f t="shared" si="0"/>
        <v>42107.69</v>
      </c>
    </row>
    <row r="44" spans="1:13" ht="12.75">
      <c r="A44" s="112">
        <v>43</v>
      </c>
      <c r="B44" s="112" t="s">
        <v>54</v>
      </c>
      <c r="C44" s="99">
        <v>3380.4700000000003</v>
      </c>
      <c r="D44" s="99">
        <v>4841.5599999999995</v>
      </c>
      <c r="E44" s="99">
        <v>4015.89</v>
      </c>
      <c r="F44" s="99">
        <v>990.22</v>
      </c>
      <c r="G44" s="99">
        <v>1521.85</v>
      </c>
      <c r="H44" s="99">
        <v>720.44</v>
      </c>
      <c r="I44" s="99">
        <v>1164.2</v>
      </c>
      <c r="J44" s="99">
        <v>140.38</v>
      </c>
      <c r="K44" s="99">
        <v>108.84</v>
      </c>
      <c r="L44" s="99">
        <v>683.74</v>
      </c>
      <c r="M44" s="102">
        <f t="shared" si="0"/>
        <v>17567.59</v>
      </c>
    </row>
    <row r="45" spans="1:13" ht="12.75">
      <c r="A45" s="112">
        <v>44</v>
      </c>
      <c r="B45" s="112" t="s">
        <v>55</v>
      </c>
      <c r="C45" s="99">
        <v>1788.54</v>
      </c>
      <c r="D45" s="99">
        <v>2047.23</v>
      </c>
      <c r="E45" s="99">
        <v>1670.2199999999998</v>
      </c>
      <c r="F45" s="99">
        <v>471.55</v>
      </c>
      <c r="G45" s="99">
        <v>795.69</v>
      </c>
      <c r="H45" s="99">
        <v>555.19</v>
      </c>
      <c r="I45" s="99">
        <v>394.08000000000004</v>
      </c>
      <c r="J45" s="99">
        <v>50.50999999999999</v>
      </c>
      <c r="K45" s="99">
        <v>9.22</v>
      </c>
      <c r="L45" s="99">
        <v>215.9</v>
      </c>
      <c r="M45" s="102">
        <f t="shared" si="0"/>
        <v>7998.13</v>
      </c>
    </row>
    <row r="46" spans="1:13" ht="12.75">
      <c r="A46" s="112">
        <v>45</v>
      </c>
      <c r="B46" s="112" t="s">
        <v>56</v>
      </c>
      <c r="C46" s="99">
        <v>2688.44</v>
      </c>
      <c r="D46" s="99">
        <v>3560.1200000000003</v>
      </c>
      <c r="E46" s="99">
        <v>2288.75</v>
      </c>
      <c r="F46" s="99">
        <v>641.16</v>
      </c>
      <c r="G46" s="99">
        <v>739.85</v>
      </c>
      <c r="H46" s="99">
        <v>528.74</v>
      </c>
      <c r="I46" s="99">
        <v>54.76</v>
      </c>
      <c r="J46" s="99">
        <v>43.47999999999999</v>
      </c>
      <c r="K46" s="99">
        <v>14.95</v>
      </c>
      <c r="L46" s="99">
        <v>410.95</v>
      </c>
      <c r="M46" s="102">
        <f t="shared" si="0"/>
        <v>10971.200000000003</v>
      </c>
    </row>
    <row r="47" spans="1:13" ht="12.75">
      <c r="A47" s="112">
        <v>46</v>
      </c>
      <c r="B47" s="112" t="s">
        <v>57</v>
      </c>
      <c r="C47" s="99">
        <v>7212.759999999999</v>
      </c>
      <c r="D47" s="99">
        <v>8454.490000000002</v>
      </c>
      <c r="E47" s="99">
        <v>6513.52</v>
      </c>
      <c r="F47" s="99">
        <v>1603.8400000000001</v>
      </c>
      <c r="G47" s="99">
        <v>2285.69</v>
      </c>
      <c r="H47" s="99">
        <v>1362.6399999999999</v>
      </c>
      <c r="I47" s="99">
        <v>439.06999999999994</v>
      </c>
      <c r="J47" s="99">
        <v>150.25000000000003</v>
      </c>
      <c r="K47" s="99">
        <v>107.95</v>
      </c>
      <c r="L47" s="99">
        <v>898.28</v>
      </c>
      <c r="M47" s="102">
        <f t="shared" si="0"/>
        <v>29028.489999999998</v>
      </c>
    </row>
    <row r="48" spans="1:13" ht="12.75">
      <c r="A48" s="112">
        <v>47</v>
      </c>
      <c r="B48" s="112" t="s">
        <v>58</v>
      </c>
      <c r="C48" s="99">
        <v>1429.7399999999998</v>
      </c>
      <c r="D48" s="99">
        <v>1874.4</v>
      </c>
      <c r="E48" s="99">
        <v>1299.15</v>
      </c>
      <c r="F48" s="99">
        <v>451.63</v>
      </c>
      <c r="G48" s="99">
        <v>658.0300000000001</v>
      </c>
      <c r="H48" s="99">
        <v>503.09000000000003</v>
      </c>
      <c r="I48" s="99">
        <v>348.2900000000001</v>
      </c>
      <c r="J48" s="99">
        <v>34.63</v>
      </c>
      <c r="K48" s="99">
        <v>1.67</v>
      </c>
      <c r="L48" s="99">
        <v>230.79000000000002</v>
      </c>
      <c r="M48" s="102">
        <f t="shared" si="0"/>
        <v>6831.42</v>
      </c>
    </row>
    <row r="49" spans="1:13" ht="12.75">
      <c r="A49" s="112">
        <v>48</v>
      </c>
      <c r="B49" s="112" t="s">
        <v>59</v>
      </c>
      <c r="C49" s="99">
        <v>33957.66</v>
      </c>
      <c r="D49" s="99">
        <v>41084.020000000004</v>
      </c>
      <c r="E49" s="99">
        <v>33369.55</v>
      </c>
      <c r="F49" s="99">
        <v>6381.19</v>
      </c>
      <c r="G49" s="99">
        <v>13517.199999999999</v>
      </c>
      <c r="H49" s="99">
        <v>9024.26</v>
      </c>
      <c r="I49" s="99">
        <v>25074.629999999997</v>
      </c>
      <c r="J49" s="99">
        <v>2322.68</v>
      </c>
      <c r="K49" s="99">
        <v>627.1300000000001</v>
      </c>
      <c r="L49" s="99">
        <v>2835.12</v>
      </c>
      <c r="M49" s="102">
        <f t="shared" si="0"/>
        <v>168193.44</v>
      </c>
    </row>
    <row r="50" spans="1:13" ht="12.75">
      <c r="A50" s="112">
        <v>49</v>
      </c>
      <c r="B50" s="112" t="s">
        <v>60</v>
      </c>
      <c r="C50" s="99">
        <v>10049.47</v>
      </c>
      <c r="D50" s="99">
        <v>14318.849999999999</v>
      </c>
      <c r="E50" s="99">
        <v>10891.379999999997</v>
      </c>
      <c r="F50" s="99">
        <v>1919.52</v>
      </c>
      <c r="G50" s="99">
        <v>3005.7400000000002</v>
      </c>
      <c r="H50" s="99">
        <v>2026.27</v>
      </c>
      <c r="I50" s="99">
        <v>6684.910000000001</v>
      </c>
      <c r="J50" s="99">
        <v>646.3299999999999</v>
      </c>
      <c r="K50" s="99">
        <v>101.30999999999999</v>
      </c>
      <c r="L50" s="99">
        <v>1012.94</v>
      </c>
      <c r="M50" s="102">
        <f t="shared" si="0"/>
        <v>50656.719999999994</v>
      </c>
    </row>
    <row r="51" spans="1:13" ht="12.75">
      <c r="A51" s="112">
        <v>50</v>
      </c>
      <c r="B51" s="112" t="s">
        <v>61</v>
      </c>
      <c r="C51" s="99">
        <v>33036.869999999995</v>
      </c>
      <c r="D51" s="99">
        <v>46154.19</v>
      </c>
      <c r="E51" s="99">
        <v>36868.259999999995</v>
      </c>
      <c r="F51" s="99">
        <v>10741.880000000001</v>
      </c>
      <c r="G51" s="99">
        <v>14593.04</v>
      </c>
      <c r="H51" s="99">
        <v>6444.759999999999</v>
      </c>
      <c r="I51" s="99">
        <v>14042.8</v>
      </c>
      <c r="J51" s="99">
        <v>1091.43</v>
      </c>
      <c r="K51" s="99">
        <v>322.58000000000004</v>
      </c>
      <c r="L51" s="99">
        <v>5160.34</v>
      </c>
      <c r="M51" s="102">
        <f t="shared" si="0"/>
        <v>168456.14999999997</v>
      </c>
    </row>
    <row r="52" spans="1:13" ht="12.75">
      <c r="A52" s="112">
        <v>51</v>
      </c>
      <c r="B52" s="112" t="s">
        <v>62</v>
      </c>
      <c r="C52" s="99">
        <v>16431.11</v>
      </c>
      <c r="D52" s="99">
        <v>19422.51</v>
      </c>
      <c r="E52" s="99">
        <v>12944.75</v>
      </c>
      <c r="F52" s="99">
        <v>3130.23</v>
      </c>
      <c r="G52" s="99">
        <v>5815.530000000001</v>
      </c>
      <c r="H52" s="99">
        <v>3985.7</v>
      </c>
      <c r="I52" s="99">
        <v>1921.5700000000004</v>
      </c>
      <c r="J52" s="99">
        <v>669.0699999999998</v>
      </c>
      <c r="K52" s="99">
        <v>263.02</v>
      </c>
      <c r="L52" s="99">
        <v>1618.05</v>
      </c>
      <c r="M52" s="102">
        <f t="shared" si="0"/>
        <v>66201.54</v>
      </c>
    </row>
    <row r="53" spans="1:13" ht="12.75">
      <c r="A53" s="112">
        <v>52</v>
      </c>
      <c r="B53" s="112" t="s">
        <v>63</v>
      </c>
      <c r="C53" s="99">
        <v>22753.37</v>
      </c>
      <c r="D53" s="99">
        <v>27945.29</v>
      </c>
      <c r="E53" s="99">
        <v>24546.2</v>
      </c>
      <c r="F53" s="99">
        <v>6257.54</v>
      </c>
      <c r="G53" s="99">
        <v>9904.619999999999</v>
      </c>
      <c r="H53" s="99">
        <v>4260.82</v>
      </c>
      <c r="I53" s="99">
        <v>2967.3399999999992</v>
      </c>
      <c r="J53" s="99">
        <v>933.98</v>
      </c>
      <c r="K53" s="99">
        <v>320.75</v>
      </c>
      <c r="L53" s="99">
        <v>3187.5299999999997</v>
      </c>
      <c r="M53" s="102">
        <f t="shared" si="0"/>
        <v>103077.43999999999</v>
      </c>
    </row>
    <row r="54" spans="1:13" ht="12.75">
      <c r="A54" s="112">
        <v>53</v>
      </c>
      <c r="B54" s="112" t="s">
        <v>64</v>
      </c>
      <c r="C54" s="99">
        <v>23424.54</v>
      </c>
      <c r="D54" s="99">
        <v>27754.489999999998</v>
      </c>
      <c r="E54" s="99">
        <v>16905.58</v>
      </c>
      <c r="F54" s="99">
        <v>3425.9399999999996</v>
      </c>
      <c r="G54" s="99">
        <v>6200</v>
      </c>
      <c r="H54" s="99">
        <v>4800</v>
      </c>
      <c r="I54" s="99">
        <v>6485.1</v>
      </c>
      <c r="J54" s="99">
        <v>280</v>
      </c>
      <c r="K54" s="99">
        <v>205.8</v>
      </c>
      <c r="L54" s="99">
        <v>3072</v>
      </c>
      <c r="M54" s="102">
        <f t="shared" si="0"/>
        <v>92553.45000000001</v>
      </c>
    </row>
    <row r="55" spans="1:13" ht="12.75">
      <c r="A55" s="112">
        <v>54</v>
      </c>
      <c r="B55" s="112" t="s">
        <v>65</v>
      </c>
      <c r="C55" s="99">
        <v>2846.85</v>
      </c>
      <c r="D55" s="99">
        <v>3231.17</v>
      </c>
      <c r="E55" s="99">
        <v>1770.3500000000001</v>
      </c>
      <c r="F55" s="99">
        <v>751.9599999999999</v>
      </c>
      <c r="G55" s="99">
        <v>1001.9699999999999</v>
      </c>
      <c r="H55" s="99">
        <v>634.54</v>
      </c>
      <c r="I55" s="99">
        <v>460.2100000000001</v>
      </c>
      <c r="J55" s="99">
        <v>55.46999999999999</v>
      </c>
      <c r="K55" s="99">
        <v>10.99</v>
      </c>
      <c r="L55" s="99">
        <v>368.22</v>
      </c>
      <c r="M55" s="102">
        <f t="shared" si="0"/>
        <v>11131.73</v>
      </c>
    </row>
    <row r="56" spans="1:13" ht="12.75">
      <c r="A56" s="112">
        <v>55</v>
      </c>
      <c r="B56" s="112" t="s">
        <v>66</v>
      </c>
      <c r="C56" s="99">
        <v>7063.82</v>
      </c>
      <c r="D56" s="99">
        <v>8936.02</v>
      </c>
      <c r="E56" s="99">
        <v>7369.86</v>
      </c>
      <c r="F56" s="99">
        <v>1685.7999999999997</v>
      </c>
      <c r="G56" s="99">
        <v>2628.42</v>
      </c>
      <c r="H56" s="99">
        <v>1020.81</v>
      </c>
      <c r="I56" s="99">
        <v>56.660000000000004</v>
      </c>
      <c r="J56" s="99">
        <v>209.99999999999994</v>
      </c>
      <c r="K56" s="99">
        <v>73.46000000000001</v>
      </c>
      <c r="L56" s="99">
        <v>679.3899999999999</v>
      </c>
      <c r="M56" s="102">
        <f t="shared" si="0"/>
        <v>29724.239999999998</v>
      </c>
    </row>
    <row r="57" spans="1:13" ht="12.75">
      <c r="A57" s="112">
        <v>56</v>
      </c>
      <c r="B57" s="112" t="s">
        <v>67</v>
      </c>
      <c r="C57" s="99">
        <v>9865.18</v>
      </c>
      <c r="D57" s="99">
        <v>11874.94</v>
      </c>
      <c r="E57" s="99">
        <v>8106.889999999999</v>
      </c>
      <c r="F57" s="99">
        <v>1615.2499999999998</v>
      </c>
      <c r="G57" s="99">
        <v>2536.6600000000003</v>
      </c>
      <c r="H57" s="99">
        <v>1586.9099999999999</v>
      </c>
      <c r="I57" s="99">
        <v>2532.56</v>
      </c>
      <c r="J57" s="99">
        <v>195.67</v>
      </c>
      <c r="K57" s="99">
        <v>33.56</v>
      </c>
      <c r="L57" s="99">
        <v>1345.79</v>
      </c>
      <c r="M57" s="102">
        <f t="shared" si="0"/>
        <v>39693.409999999996</v>
      </c>
    </row>
    <row r="58" spans="1:13" ht="12.75">
      <c r="A58" s="112">
        <v>57</v>
      </c>
      <c r="B58" s="112" t="s">
        <v>68</v>
      </c>
      <c r="C58" s="99">
        <v>5566.5</v>
      </c>
      <c r="D58" s="99">
        <v>7430.42</v>
      </c>
      <c r="E58" s="99">
        <v>5993.38</v>
      </c>
      <c r="F58" s="99">
        <v>1559.48</v>
      </c>
      <c r="G58" s="99">
        <v>2030.17</v>
      </c>
      <c r="H58" s="99">
        <v>936.26</v>
      </c>
      <c r="I58" s="99">
        <v>141.03</v>
      </c>
      <c r="J58" s="99">
        <v>158.26</v>
      </c>
      <c r="K58" s="99">
        <v>48.980000000000004</v>
      </c>
      <c r="L58" s="99">
        <v>674</v>
      </c>
      <c r="M58" s="102">
        <f t="shared" si="0"/>
        <v>24538.479999999992</v>
      </c>
    </row>
    <row r="59" spans="1:13" ht="12.75">
      <c r="A59" s="112">
        <v>58</v>
      </c>
      <c r="B59" s="112" t="s">
        <v>69</v>
      </c>
      <c r="C59" s="99">
        <v>8501.8</v>
      </c>
      <c r="D59" s="99">
        <v>9988.630000000001</v>
      </c>
      <c r="E59" s="99">
        <v>7982.899999999999</v>
      </c>
      <c r="F59" s="99">
        <v>2303.48</v>
      </c>
      <c r="G59" s="99">
        <v>4989.3</v>
      </c>
      <c r="H59" s="99">
        <v>2681.24</v>
      </c>
      <c r="I59" s="99">
        <v>1736.74</v>
      </c>
      <c r="J59" s="99">
        <v>442.6</v>
      </c>
      <c r="K59" s="99">
        <v>94.71999999999998</v>
      </c>
      <c r="L59" s="99">
        <v>1292.5900000000001</v>
      </c>
      <c r="M59" s="102">
        <f t="shared" si="0"/>
        <v>40014</v>
      </c>
    </row>
    <row r="60" spans="1:13" ht="12.75">
      <c r="A60" s="112">
        <v>59</v>
      </c>
      <c r="B60" s="112" t="s">
        <v>70</v>
      </c>
      <c r="C60" s="99">
        <v>14526.619999999999</v>
      </c>
      <c r="D60" s="99">
        <v>18661.81</v>
      </c>
      <c r="E60" s="99">
        <v>15323.48</v>
      </c>
      <c r="F60" s="99">
        <v>3189.41</v>
      </c>
      <c r="G60" s="99">
        <v>5558.15</v>
      </c>
      <c r="H60" s="99">
        <v>3005.29</v>
      </c>
      <c r="I60" s="99">
        <v>1915.26</v>
      </c>
      <c r="J60" s="99">
        <v>355.36</v>
      </c>
      <c r="K60" s="99">
        <v>48.51</v>
      </c>
      <c r="L60" s="99">
        <v>1825.39</v>
      </c>
      <c r="M60" s="102">
        <f t="shared" si="0"/>
        <v>64409.28000000001</v>
      </c>
    </row>
    <row r="61" spans="1:13" ht="12.75">
      <c r="A61" s="112">
        <v>60</v>
      </c>
      <c r="B61" s="112" t="s">
        <v>71</v>
      </c>
      <c r="C61" s="99">
        <v>1892.2599999999998</v>
      </c>
      <c r="D61" s="99">
        <v>2380.12</v>
      </c>
      <c r="E61" s="99">
        <v>1381.77</v>
      </c>
      <c r="F61" s="99">
        <v>401.25</v>
      </c>
      <c r="G61" s="99">
        <v>494.69</v>
      </c>
      <c r="H61" s="99">
        <v>359.62</v>
      </c>
      <c r="I61" s="99">
        <v>182.03</v>
      </c>
      <c r="J61" s="99">
        <v>37.08</v>
      </c>
      <c r="K61" s="99">
        <v>5.87</v>
      </c>
      <c r="L61" s="99">
        <v>346.20000000000005</v>
      </c>
      <c r="M61" s="102">
        <f t="shared" si="0"/>
        <v>7480.8899999999985</v>
      </c>
    </row>
    <row r="62" spans="1:13" ht="12.75">
      <c r="A62" s="112">
        <v>61</v>
      </c>
      <c r="B62" s="112" t="s">
        <v>72</v>
      </c>
      <c r="C62" s="99">
        <v>1498</v>
      </c>
      <c r="D62" s="99">
        <v>1832</v>
      </c>
      <c r="E62" s="99">
        <v>1183</v>
      </c>
      <c r="F62" s="99">
        <v>333</v>
      </c>
      <c r="G62" s="99">
        <v>326</v>
      </c>
      <c r="H62" s="99">
        <v>190</v>
      </c>
      <c r="I62" s="99">
        <v>180.00000000000006</v>
      </c>
      <c r="J62" s="99">
        <v>3</v>
      </c>
      <c r="K62" s="99">
        <v>0</v>
      </c>
      <c r="L62" s="99">
        <v>226.02</v>
      </c>
      <c r="M62" s="102">
        <f t="shared" si="0"/>
        <v>5771.02</v>
      </c>
    </row>
    <row r="63" spans="1:13" ht="12.75">
      <c r="A63" s="112">
        <v>62</v>
      </c>
      <c r="B63" s="112" t="s">
        <v>73</v>
      </c>
      <c r="C63" s="99">
        <v>810.7900000000001</v>
      </c>
      <c r="D63" s="99">
        <v>897.8</v>
      </c>
      <c r="E63" s="99">
        <v>534.15</v>
      </c>
      <c r="F63" s="99">
        <v>217.98</v>
      </c>
      <c r="G63" s="99">
        <v>234.57999999999998</v>
      </c>
      <c r="H63" s="99">
        <v>130.76</v>
      </c>
      <c r="I63" s="99">
        <v>0.76</v>
      </c>
      <c r="J63" s="99">
        <v>25.740000000000002</v>
      </c>
      <c r="K63" s="99">
        <v>4.57</v>
      </c>
      <c r="L63" s="99">
        <v>36.260000000000005</v>
      </c>
      <c r="M63" s="102">
        <f t="shared" si="0"/>
        <v>2893.390000000001</v>
      </c>
    </row>
    <row r="64" spans="1:13" ht="12.75">
      <c r="A64" s="112">
        <v>63</v>
      </c>
      <c r="B64" s="112" t="s">
        <v>74</v>
      </c>
      <c r="C64" s="99">
        <v>575.97</v>
      </c>
      <c r="D64" s="99">
        <v>714.31</v>
      </c>
      <c r="E64" s="99">
        <v>396.53999999999996</v>
      </c>
      <c r="F64" s="99">
        <v>150.19</v>
      </c>
      <c r="G64" s="99">
        <v>172.67000000000002</v>
      </c>
      <c r="H64" s="99">
        <v>115.77000000000001</v>
      </c>
      <c r="I64" s="99">
        <v>0</v>
      </c>
      <c r="J64" s="99">
        <v>13.560000000000002</v>
      </c>
      <c r="K64" s="99">
        <v>0.65</v>
      </c>
      <c r="L64" s="99">
        <v>84.78</v>
      </c>
      <c r="M64" s="102">
        <f t="shared" si="0"/>
        <v>2224.4400000000005</v>
      </c>
    </row>
    <row r="65" spans="1:13" ht="12.75">
      <c r="A65" s="112">
        <v>64</v>
      </c>
      <c r="B65" s="112" t="s">
        <v>75</v>
      </c>
      <c r="C65" s="99">
        <v>14161.93</v>
      </c>
      <c r="D65" s="99">
        <v>17509.36</v>
      </c>
      <c r="E65" s="99">
        <v>13013.68</v>
      </c>
      <c r="F65" s="99">
        <v>3022.38</v>
      </c>
      <c r="G65" s="99">
        <v>5466.32</v>
      </c>
      <c r="H65" s="99">
        <v>3488.7999999999997</v>
      </c>
      <c r="I65" s="99">
        <v>2228.959999999999</v>
      </c>
      <c r="J65" s="99">
        <v>575.41</v>
      </c>
      <c r="K65" s="99">
        <v>128.71</v>
      </c>
      <c r="L65" s="99">
        <v>1836.31</v>
      </c>
      <c r="M65" s="102">
        <f t="shared" si="0"/>
        <v>61431.86</v>
      </c>
    </row>
    <row r="66" spans="1:13" ht="12.75">
      <c r="A66" s="112">
        <v>65</v>
      </c>
      <c r="B66" s="112" t="s">
        <v>76</v>
      </c>
      <c r="C66" s="99">
        <v>1357.75</v>
      </c>
      <c r="D66" s="99">
        <v>1601.0600000000002</v>
      </c>
      <c r="E66" s="99">
        <v>860.52</v>
      </c>
      <c r="F66" s="99">
        <v>597.52</v>
      </c>
      <c r="G66" s="99">
        <v>365.98</v>
      </c>
      <c r="H66" s="99">
        <v>262.65</v>
      </c>
      <c r="I66" s="99">
        <v>6.18</v>
      </c>
      <c r="J66" s="99">
        <v>21.86</v>
      </c>
      <c r="K66" s="99">
        <v>15.489999999999998</v>
      </c>
      <c r="L66" s="99">
        <v>173.25</v>
      </c>
      <c r="M66" s="102">
        <f aca="true" t="shared" si="1" ref="M66:M76">SUM(C66:L66)</f>
        <v>5262.259999999999</v>
      </c>
    </row>
    <row r="67" spans="1:13" ht="12.75">
      <c r="A67" s="112">
        <v>66</v>
      </c>
      <c r="B67" s="112" t="s">
        <v>77</v>
      </c>
      <c r="C67" s="99">
        <v>2023.43</v>
      </c>
      <c r="D67" s="99">
        <v>2163.41</v>
      </c>
      <c r="E67" s="99">
        <v>1368.79</v>
      </c>
      <c r="F67" s="99">
        <v>287.26</v>
      </c>
      <c r="G67" s="99">
        <v>429.58</v>
      </c>
      <c r="H67" s="99">
        <v>317.99</v>
      </c>
      <c r="I67" s="99">
        <v>145.47000000000003</v>
      </c>
      <c r="J67" s="99">
        <v>10.71</v>
      </c>
      <c r="K67" s="99">
        <v>3.43</v>
      </c>
      <c r="L67" s="99">
        <v>190.83999999999997</v>
      </c>
      <c r="M67" s="102">
        <f t="shared" si="1"/>
        <v>6940.910000000001</v>
      </c>
    </row>
    <row r="68" spans="1:13" ht="12.75">
      <c r="A68" s="112">
        <v>67</v>
      </c>
      <c r="B68" s="112" t="s">
        <v>78</v>
      </c>
      <c r="C68" s="99">
        <v>935</v>
      </c>
      <c r="D68" s="99">
        <v>1076.1299999999999</v>
      </c>
      <c r="E68" s="99">
        <v>759.2600000000001</v>
      </c>
      <c r="F68" s="99">
        <v>170</v>
      </c>
      <c r="G68" s="99">
        <v>260.81</v>
      </c>
      <c r="H68" s="99">
        <v>151.03</v>
      </c>
      <c r="I68" s="99">
        <v>23.86</v>
      </c>
      <c r="J68" s="99">
        <v>17</v>
      </c>
      <c r="K68" s="99">
        <v>6.179999999999999</v>
      </c>
      <c r="L68" s="99">
        <v>87.7</v>
      </c>
      <c r="M68" s="102">
        <f t="shared" si="1"/>
        <v>3486.97</v>
      </c>
    </row>
    <row r="69" spans="1:13" ht="12.75">
      <c r="A69" s="112">
        <v>68</v>
      </c>
      <c r="B69" s="112" t="s">
        <v>231</v>
      </c>
      <c r="C69" s="99">
        <v>0</v>
      </c>
      <c r="D69" s="99">
        <v>54.76</v>
      </c>
      <c r="E69" s="99">
        <v>163.02</v>
      </c>
      <c r="F69" s="99">
        <v>0</v>
      </c>
      <c r="G69" s="99">
        <v>38.77</v>
      </c>
      <c r="H69" s="99">
        <v>175.23</v>
      </c>
      <c r="I69" s="99">
        <v>0</v>
      </c>
      <c r="J69" s="99">
        <v>0</v>
      </c>
      <c r="K69" s="99">
        <v>0</v>
      </c>
      <c r="L69" s="99">
        <v>47.14000000000001</v>
      </c>
      <c r="M69" s="102">
        <f t="shared" si="1"/>
        <v>478.91999999999996</v>
      </c>
    </row>
    <row r="70" spans="1:13" ht="12.75">
      <c r="A70" s="112">
        <v>69</v>
      </c>
      <c r="B70" s="112" t="s">
        <v>118</v>
      </c>
      <c r="C70" s="99">
        <v>153.86</v>
      </c>
      <c r="D70" s="99">
        <v>228.68</v>
      </c>
      <c r="E70" s="99">
        <v>187.51000000000002</v>
      </c>
      <c r="F70" s="99">
        <v>0</v>
      </c>
      <c r="G70" s="99">
        <v>0</v>
      </c>
      <c r="H70" s="99">
        <v>0</v>
      </c>
      <c r="I70" s="99">
        <v>30</v>
      </c>
      <c r="J70" s="99">
        <v>0</v>
      </c>
      <c r="K70" s="99">
        <v>0</v>
      </c>
      <c r="L70" s="99">
        <v>0</v>
      </c>
      <c r="M70" s="102">
        <f t="shared" si="1"/>
        <v>600.0500000000001</v>
      </c>
    </row>
    <row r="71" spans="1:13" ht="12.75">
      <c r="A71" s="112">
        <v>70</v>
      </c>
      <c r="B71" s="112" t="s">
        <v>307</v>
      </c>
      <c r="C71" s="99">
        <v>183.98</v>
      </c>
      <c r="D71" s="99">
        <v>300.45</v>
      </c>
      <c r="E71" s="99">
        <v>90.08</v>
      </c>
      <c r="F71" s="99">
        <v>36.83</v>
      </c>
      <c r="G71" s="99">
        <v>27.53</v>
      </c>
      <c r="H71" s="99">
        <v>0.93</v>
      </c>
      <c r="I71" s="99">
        <v>1.56</v>
      </c>
      <c r="J71" s="99">
        <v>0</v>
      </c>
      <c r="K71" s="99">
        <v>0</v>
      </c>
      <c r="L71" s="99">
        <v>0</v>
      </c>
      <c r="M71" s="102">
        <f t="shared" si="1"/>
        <v>641.3599999999999</v>
      </c>
    </row>
    <row r="72" spans="1:13" ht="12.75">
      <c r="A72" s="112">
        <v>71</v>
      </c>
      <c r="B72" s="112" t="s">
        <v>314</v>
      </c>
      <c r="C72" s="99">
        <v>565.49</v>
      </c>
      <c r="D72" s="99">
        <v>832.6</v>
      </c>
      <c r="E72" s="99">
        <v>0</v>
      </c>
      <c r="F72" s="99">
        <v>47.05</v>
      </c>
      <c r="G72" s="99">
        <v>73.64999999999999</v>
      </c>
      <c r="H72" s="99">
        <v>0</v>
      </c>
      <c r="I72" s="99">
        <v>0</v>
      </c>
      <c r="J72" s="99">
        <v>16.07</v>
      </c>
      <c r="K72" s="99">
        <v>0</v>
      </c>
      <c r="L72" s="99">
        <v>0</v>
      </c>
      <c r="M72" s="102">
        <f t="shared" si="1"/>
        <v>1534.8600000000001</v>
      </c>
    </row>
    <row r="73" spans="1:13" ht="12.75">
      <c r="A73" s="112">
        <v>72</v>
      </c>
      <c r="B73" s="112" t="s">
        <v>232</v>
      </c>
      <c r="C73" s="99">
        <v>353.6</v>
      </c>
      <c r="D73" s="99">
        <v>164</v>
      </c>
      <c r="E73" s="99">
        <v>0</v>
      </c>
      <c r="F73" s="99">
        <v>58</v>
      </c>
      <c r="G73" s="99">
        <v>42</v>
      </c>
      <c r="H73" s="99">
        <v>0</v>
      </c>
      <c r="I73" s="99">
        <v>17.380000000000003</v>
      </c>
      <c r="J73" s="99">
        <v>12</v>
      </c>
      <c r="K73" s="99">
        <v>0</v>
      </c>
      <c r="L73" s="99">
        <v>0</v>
      </c>
      <c r="M73" s="102">
        <f t="shared" si="1"/>
        <v>646.98</v>
      </c>
    </row>
    <row r="74" spans="1:13" ht="12.75">
      <c r="A74" s="112">
        <v>73</v>
      </c>
      <c r="B74" s="112" t="s">
        <v>233</v>
      </c>
      <c r="C74" s="99">
        <v>279.32</v>
      </c>
      <c r="D74" s="99">
        <v>589.65</v>
      </c>
      <c r="E74" s="99">
        <v>465</v>
      </c>
      <c r="F74" s="99">
        <v>40</v>
      </c>
      <c r="G74" s="99">
        <v>85</v>
      </c>
      <c r="H74" s="99">
        <v>77.15</v>
      </c>
      <c r="I74" s="99">
        <v>4.34</v>
      </c>
      <c r="J74" s="99">
        <v>0</v>
      </c>
      <c r="K74" s="99">
        <v>0</v>
      </c>
      <c r="L74" s="99">
        <v>59.54</v>
      </c>
      <c r="M74" s="102">
        <f t="shared" si="1"/>
        <v>1600</v>
      </c>
    </row>
    <row r="75" spans="1:13" ht="12.75">
      <c r="A75" s="112">
        <v>74</v>
      </c>
      <c r="B75" s="112" t="s">
        <v>121</v>
      </c>
      <c r="C75" s="99">
        <v>198</v>
      </c>
      <c r="D75" s="99">
        <v>297</v>
      </c>
      <c r="E75" s="99">
        <v>429</v>
      </c>
      <c r="F75" s="99">
        <v>18</v>
      </c>
      <c r="G75" s="99">
        <v>165</v>
      </c>
      <c r="H75" s="99">
        <v>43</v>
      </c>
      <c r="I75" s="99">
        <v>0</v>
      </c>
      <c r="J75" s="99">
        <v>0</v>
      </c>
      <c r="K75" s="99">
        <v>0</v>
      </c>
      <c r="L75" s="99">
        <v>0</v>
      </c>
      <c r="M75" s="102">
        <f t="shared" si="1"/>
        <v>1150</v>
      </c>
    </row>
    <row r="76" spans="1:13" ht="12.75">
      <c r="A76" s="112">
        <v>75</v>
      </c>
      <c r="B76" s="112" t="s">
        <v>234</v>
      </c>
      <c r="C76" s="99">
        <v>0</v>
      </c>
      <c r="D76" s="99">
        <v>2670.3599999999997</v>
      </c>
      <c r="E76" s="99">
        <v>17847.86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102">
        <f t="shared" si="1"/>
        <v>20518.22</v>
      </c>
    </row>
    <row r="77" spans="1:13" ht="12.75">
      <c r="A77" s="112">
        <v>99</v>
      </c>
      <c r="B77" s="115" t="s">
        <v>313</v>
      </c>
      <c r="C77" s="116">
        <f aca="true" t="shared" si="2" ref="C77:M77">SUM(C2:C76)</f>
        <v>585011.75</v>
      </c>
      <c r="D77" s="116">
        <f t="shared" si="2"/>
        <v>726055.5100000002</v>
      </c>
      <c r="E77" s="116">
        <f t="shared" si="2"/>
        <v>545063.6900000001</v>
      </c>
      <c r="F77" s="116">
        <f t="shared" si="2"/>
        <v>138734.67</v>
      </c>
      <c r="G77" s="116">
        <f t="shared" si="2"/>
        <v>218878.55000000002</v>
      </c>
      <c r="H77" s="116">
        <f t="shared" si="2"/>
        <v>132012.16999999998</v>
      </c>
      <c r="I77" s="116">
        <f t="shared" si="2"/>
        <v>163110.12999999995</v>
      </c>
      <c r="J77" s="116">
        <f t="shared" si="2"/>
        <v>20481.900000000005</v>
      </c>
      <c r="K77" s="116">
        <f t="shared" si="2"/>
        <v>6118.409999999998</v>
      </c>
      <c r="L77" s="116">
        <f t="shared" si="2"/>
        <v>72539.94999999997</v>
      </c>
      <c r="M77" s="103">
        <f t="shared" si="2"/>
        <v>2608006.73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72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M77"/>
  <sheetViews>
    <sheetView tabSelected="1" zoomScalePageLayoutView="0" workbookViewId="0" topLeftCell="C55">
      <selection activeCell="M76" sqref="M76"/>
    </sheetView>
  </sheetViews>
  <sheetFormatPr defaultColWidth="7.10546875" defaultRowHeight="15"/>
  <cols>
    <col min="1" max="1" width="3.10546875" style="76" bestFit="1" customWidth="1"/>
    <col min="2" max="5" width="9.5546875" style="76" bestFit="1" customWidth="1"/>
    <col min="6" max="6" width="9.5546875" style="76" customWidth="1"/>
    <col min="7" max="7" width="9.77734375" style="76" customWidth="1"/>
    <col min="8" max="9" width="9.5546875" style="76" bestFit="1" customWidth="1"/>
    <col min="10" max="10" width="8.6640625" style="76" bestFit="1" customWidth="1"/>
    <col min="11" max="11" width="7.88671875" style="76" bestFit="1" customWidth="1"/>
    <col min="12" max="12" width="10.10546875" style="76" bestFit="1" customWidth="1"/>
    <col min="13" max="13" width="11.10546875" style="76" customWidth="1"/>
    <col min="14" max="16384" width="7.10546875" style="76" customWidth="1"/>
  </cols>
  <sheetData>
    <row r="1" spans="1:13" ht="15">
      <c r="A1" s="118" t="s">
        <v>318</v>
      </c>
      <c r="B1" s="118" t="s">
        <v>1</v>
      </c>
      <c r="C1" s="118" t="s">
        <v>220</v>
      </c>
      <c r="D1" s="118" t="s">
        <v>221</v>
      </c>
      <c r="E1" s="118" t="s">
        <v>222</v>
      </c>
      <c r="F1" s="118" t="s">
        <v>223</v>
      </c>
      <c r="G1" s="118" t="s">
        <v>224</v>
      </c>
      <c r="H1" s="118" t="s">
        <v>225</v>
      </c>
      <c r="I1" s="118" t="s">
        <v>226</v>
      </c>
      <c r="J1" s="118" t="s">
        <v>227</v>
      </c>
      <c r="K1" s="118" t="s">
        <v>228</v>
      </c>
      <c r="L1" s="118" t="s">
        <v>229</v>
      </c>
      <c r="M1" s="119" t="s">
        <v>12</v>
      </c>
    </row>
    <row r="2" spans="1:13" ht="15">
      <c r="A2" s="120">
        <v>1</v>
      </c>
      <c r="B2" s="120" t="s">
        <v>13</v>
      </c>
      <c r="C2" s="100">
        <v>5984.48</v>
      </c>
      <c r="D2" s="100">
        <v>5777.1900000000005</v>
      </c>
      <c r="E2" s="100">
        <v>6232.55</v>
      </c>
      <c r="F2" s="100">
        <v>2173.94</v>
      </c>
      <c r="G2" s="100">
        <v>4027.9400000000005</v>
      </c>
      <c r="H2" s="100">
        <v>1842.1200000000001</v>
      </c>
      <c r="I2" s="100">
        <v>321.39</v>
      </c>
      <c r="J2" s="100">
        <v>140.06</v>
      </c>
      <c r="K2" s="100">
        <v>33.2</v>
      </c>
      <c r="L2" s="100">
        <v>488.4200000000001</v>
      </c>
      <c r="M2" s="107">
        <f aca="true" t="shared" si="0" ref="M2:M33">SUM(C2:L2)</f>
        <v>27021.29</v>
      </c>
    </row>
    <row r="3" spans="1:13" ht="15">
      <c r="A3" s="120">
        <v>2</v>
      </c>
      <c r="B3" s="120" t="s">
        <v>14</v>
      </c>
      <c r="C3" s="100">
        <v>1546.79</v>
      </c>
      <c r="D3" s="100">
        <v>1736.72</v>
      </c>
      <c r="E3" s="100">
        <v>842.26</v>
      </c>
      <c r="F3" s="100">
        <v>226.26</v>
      </c>
      <c r="G3" s="100">
        <v>224.65999999999997</v>
      </c>
      <c r="H3" s="100">
        <v>150.52999999999997</v>
      </c>
      <c r="I3" s="100">
        <v>3.5700000000000003</v>
      </c>
      <c r="J3" s="100">
        <v>9.78</v>
      </c>
      <c r="K3" s="100">
        <v>5.82</v>
      </c>
      <c r="L3" s="100">
        <v>265.96000000000004</v>
      </c>
      <c r="M3" s="107">
        <f t="shared" si="0"/>
        <v>5012.349999999999</v>
      </c>
    </row>
    <row r="4" spans="1:13" ht="15">
      <c r="A4" s="120">
        <v>3</v>
      </c>
      <c r="B4" s="120" t="s">
        <v>15</v>
      </c>
      <c r="C4" s="100">
        <v>6663.77</v>
      </c>
      <c r="D4" s="100">
        <v>7569.47</v>
      </c>
      <c r="E4" s="100">
        <v>5179.200000000001</v>
      </c>
      <c r="F4" s="100">
        <v>1521.44</v>
      </c>
      <c r="G4" s="100">
        <v>1912.26</v>
      </c>
      <c r="H4" s="100">
        <v>860.6700000000001</v>
      </c>
      <c r="I4" s="100">
        <v>259.03999999999996</v>
      </c>
      <c r="J4" s="100">
        <v>358.1</v>
      </c>
      <c r="K4" s="100">
        <v>105.08999999999999</v>
      </c>
      <c r="L4" s="100">
        <v>688.55</v>
      </c>
      <c r="M4" s="107">
        <f t="shared" si="0"/>
        <v>25117.589999999997</v>
      </c>
    </row>
    <row r="5" spans="1:13" ht="15">
      <c r="A5" s="120">
        <v>4</v>
      </c>
      <c r="B5" s="120" t="s">
        <v>16</v>
      </c>
      <c r="C5" s="100">
        <v>796.92</v>
      </c>
      <c r="D5" s="100">
        <v>853.2299999999999</v>
      </c>
      <c r="E5" s="100">
        <v>515.9799999999999</v>
      </c>
      <c r="F5" s="100">
        <v>224.42000000000002</v>
      </c>
      <c r="G5" s="100">
        <v>360.42</v>
      </c>
      <c r="H5" s="100">
        <v>214.54999999999998</v>
      </c>
      <c r="I5" s="100">
        <v>5.609999999999999</v>
      </c>
      <c r="J5" s="100">
        <v>32.66</v>
      </c>
      <c r="K5" s="100">
        <v>1.1400000000000001</v>
      </c>
      <c r="L5" s="100">
        <v>159.09</v>
      </c>
      <c r="M5" s="107">
        <f t="shared" si="0"/>
        <v>3164.02</v>
      </c>
    </row>
    <row r="6" spans="1:13" ht="15">
      <c r="A6" s="120">
        <v>5</v>
      </c>
      <c r="B6" s="120" t="s">
        <v>17</v>
      </c>
      <c r="C6" s="100">
        <v>16224.159999999998</v>
      </c>
      <c r="D6" s="100">
        <v>19162.32</v>
      </c>
      <c r="E6" s="100">
        <v>14669.41</v>
      </c>
      <c r="F6" s="100">
        <v>4867.07</v>
      </c>
      <c r="G6" s="100">
        <v>6974.74</v>
      </c>
      <c r="H6" s="100">
        <v>4362.75</v>
      </c>
      <c r="I6" s="100">
        <v>1128.46</v>
      </c>
      <c r="J6" s="100">
        <v>675.34</v>
      </c>
      <c r="K6" s="100">
        <v>148.32</v>
      </c>
      <c r="L6" s="100">
        <v>1817.69</v>
      </c>
      <c r="M6" s="107">
        <f t="shared" si="0"/>
        <v>70030.26000000001</v>
      </c>
    </row>
    <row r="7" spans="1:13" ht="15">
      <c r="A7" s="120">
        <v>6</v>
      </c>
      <c r="B7" s="120" t="s">
        <v>18</v>
      </c>
      <c r="C7" s="100">
        <v>54074.619999999995</v>
      </c>
      <c r="D7" s="100">
        <v>73203.40999999999</v>
      </c>
      <c r="E7" s="100">
        <v>55361.380000000005</v>
      </c>
      <c r="F7" s="100">
        <v>11566.859999999999</v>
      </c>
      <c r="G7" s="100">
        <v>18167.9</v>
      </c>
      <c r="H7" s="100">
        <v>10387.09</v>
      </c>
      <c r="I7" s="100">
        <v>18409.250000000004</v>
      </c>
      <c r="J7" s="100">
        <v>1840.58</v>
      </c>
      <c r="K7" s="100">
        <v>1108.3700000000001</v>
      </c>
      <c r="L7" s="100">
        <v>6602.389999999999</v>
      </c>
      <c r="M7" s="107">
        <f t="shared" si="0"/>
        <v>250721.84999999992</v>
      </c>
    </row>
    <row r="8" spans="1:13" ht="15">
      <c r="A8" s="120">
        <v>7</v>
      </c>
      <c r="B8" s="120" t="s">
        <v>19</v>
      </c>
      <c r="C8" s="100">
        <v>512.56</v>
      </c>
      <c r="D8" s="100">
        <v>619.2099999999999</v>
      </c>
      <c r="E8" s="100">
        <v>344.95000000000005</v>
      </c>
      <c r="F8" s="100">
        <v>216.60000000000002</v>
      </c>
      <c r="G8" s="100">
        <v>230.56</v>
      </c>
      <c r="H8" s="100">
        <v>117.31</v>
      </c>
      <c r="I8" s="100">
        <v>10.86</v>
      </c>
      <c r="J8" s="100">
        <v>25.03</v>
      </c>
      <c r="K8" s="100">
        <v>3.7100000000000004</v>
      </c>
      <c r="L8" s="100">
        <v>84.36</v>
      </c>
      <c r="M8" s="107">
        <f t="shared" si="0"/>
        <v>2165.1500000000005</v>
      </c>
    </row>
    <row r="9" spans="1:13" ht="15">
      <c r="A9" s="120">
        <v>8</v>
      </c>
      <c r="B9" s="120" t="s">
        <v>20</v>
      </c>
      <c r="C9" s="100">
        <v>3413.11</v>
      </c>
      <c r="D9" s="100">
        <v>4728.08</v>
      </c>
      <c r="E9" s="100">
        <v>4059.73</v>
      </c>
      <c r="F9" s="100">
        <v>926.6</v>
      </c>
      <c r="G9" s="100">
        <v>1281.67</v>
      </c>
      <c r="H9" s="100">
        <v>1032.94</v>
      </c>
      <c r="I9" s="100">
        <v>152.83</v>
      </c>
      <c r="J9" s="100">
        <v>162.1</v>
      </c>
      <c r="K9" s="100">
        <v>16.560000000000002</v>
      </c>
      <c r="L9" s="100">
        <v>599.34</v>
      </c>
      <c r="M9" s="107">
        <f t="shared" si="0"/>
        <v>16372.960000000001</v>
      </c>
    </row>
    <row r="10" spans="1:13" ht="15">
      <c r="A10" s="120">
        <v>9</v>
      </c>
      <c r="B10" s="120" t="s">
        <v>21</v>
      </c>
      <c r="C10" s="100">
        <v>3726.21</v>
      </c>
      <c r="D10" s="100">
        <v>4524.77</v>
      </c>
      <c r="E10" s="100">
        <v>3317.85</v>
      </c>
      <c r="F10" s="100">
        <v>806.84</v>
      </c>
      <c r="G10" s="100">
        <v>1325.3600000000001</v>
      </c>
      <c r="H10" s="100">
        <v>773.88</v>
      </c>
      <c r="I10" s="100">
        <v>103.17999999999999</v>
      </c>
      <c r="J10" s="100">
        <v>163.37</v>
      </c>
      <c r="K10" s="100">
        <v>26.64</v>
      </c>
      <c r="L10" s="100">
        <v>704.6899999999999</v>
      </c>
      <c r="M10" s="107">
        <f t="shared" si="0"/>
        <v>15472.79</v>
      </c>
    </row>
    <row r="11" spans="1:13" ht="15">
      <c r="A11" s="120">
        <v>10</v>
      </c>
      <c r="B11" s="120" t="s">
        <v>22</v>
      </c>
      <c r="C11" s="100">
        <v>7867.1</v>
      </c>
      <c r="D11" s="100">
        <v>10174.560000000001</v>
      </c>
      <c r="E11" s="100">
        <v>8240.66</v>
      </c>
      <c r="F11" s="100">
        <v>2662.2799999999997</v>
      </c>
      <c r="G11" s="100">
        <v>3338.1</v>
      </c>
      <c r="H11" s="100">
        <v>1756.38</v>
      </c>
      <c r="I11" s="100">
        <v>322.44000000000005</v>
      </c>
      <c r="J11" s="100">
        <v>198.04</v>
      </c>
      <c r="K11" s="100">
        <v>101.15999999999998</v>
      </c>
      <c r="L11" s="100">
        <v>896.3499999999999</v>
      </c>
      <c r="M11" s="107">
        <f t="shared" si="0"/>
        <v>35557.07000000001</v>
      </c>
    </row>
    <row r="12" spans="1:13" ht="15">
      <c r="A12" s="120">
        <v>11</v>
      </c>
      <c r="B12" s="120" t="s">
        <v>23</v>
      </c>
      <c r="C12" s="100">
        <v>8773.59</v>
      </c>
      <c r="D12" s="100">
        <v>10432.65</v>
      </c>
      <c r="E12" s="100">
        <v>8209.84</v>
      </c>
      <c r="F12" s="100">
        <v>2054.3999999999996</v>
      </c>
      <c r="G12" s="100">
        <v>3451.6</v>
      </c>
      <c r="H12" s="100">
        <v>2209.25</v>
      </c>
      <c r="I12" s="100">
        <v>5265.829999999999</v>
      </c>
      <c r="J12" s="100">
        <v>221.51999999999998</v>
      </c>
      <c r="K12" s="100">
        <v>147.82999999999998</v>
      </c>
      <c r="L12" s="100">
        <v>645.8499999999999</v>
      </c>
      <c r="M12" s="107">
        <f t="shared" si="0"/>
        <v>41412.35999999999</v>
      </c>
    </row>
    <row r="13" spans="1:13" ht="15">
      <c r="A13" s="120">
        <v>12</v>
      </c>
      <c r="B13" s="120" t="s">
        <v>24</v>
      </c>
      <c r="C13" s="100">
        <v>2805.38</v>
      </c>
      <c r="D13" s="100">
        <v>3129.7799999999997</v>
      </c>
      <c r="E13" s="100">
        <v>1772.19</v>
      </c>
      <c r="F13" s="100">
        <v>749.15</v>
      </c>
      <c r="G13" s="100">
        <v>787.26</v>
      </c>
      <c r="H13" s="100">
        <v>431.19000000000005</v>
      </c>
      <c r="I13" s="100">
        <v>50.42999999999999</v>
      </c>
      <c r="J13" s="100">
        <v>39.75</v>
      </c>
      <c r="K13" s="100">
        <v>17.31</v>
      </c>
      <c r="L13" s="100">
        <v>311.19</v>
      </c>
      <c r="M13" s="107">
        <f t="shared" si="0"/>
        <v>10093.630000000001</v>
      </c>
    </row>
    <row r="14" spans="1:13" ht="15">
      <c r="A14" s="120">
        <v>13</v>
      </c>
      <c r="B14" s="120" t="s">
        <v>82</v>
      </c>
      <c r="C14" s="100">
        <v>69567.24</v>
      </c>
      <c r="D14" s="100">
        <v>88723.85</v>
      </c>
      <c r="E14" s="100">
        <v>58379.93</v>
      </c>
      <c r="F14" s="100">
        <v>17118.98</v>
      </c>
      <c r="G14" s="100">
        <v>33581.18</v>
      </c>
      <c r="H14" s="100">
        <v>23595.489999999998</v>
      </c>
      <c r="I14" s="100">
        <v>34987.600000000006</v>
      </c>
      <c r="J14" s="100">
        <v>2892.9600000000005</v>
      </c>
      <c r="K14" s="100">
        <v>353.38000000000005</v>
      </c>
      <c r="L14" s="100">
        <v>9431.52</v>
      </c>
      <c r="M14" s="107">
        <f t="shared" si="0"/>
        <v>338632.13000000006</v>
      </c>
    </row>
    <row r="15" spans="1:13" ht="15">
      <c r="A15" s="120">
        <v>14</v>
      </c>
      <c r="B15" s="120" t="s">
        <v>83</v>
      </c>
      <c r="C15" s="100">
        <v>1068.34</v>
      </c>
      <c r="D15" s="100">
        <v>1416.21</v>
      </c>
      <c r="E15" s="100">
        <v>901.1100000000001</v>
      </c>
      <c r="F15" s="100">
        <v>322.31</v>
      </c>
      <c r="G15" s="100">
        <v>300.12</v>
      </c>
      <c r="H15" s="100">
        <v>351.43</v>
      </c>
      <c r="I15" s="100">
        <v>426.8299999999999</v>
      </c>
      <c r="J15" s="100">
        <v>5.97</v>
      </c>
      <c r="K15" s="100">
        <v>6.390000000000001</v>
      </c>
      <c r="L15" s="100">
        <v>168.64</v>
      </c>
      <c r="M15" s="107">
        <f t="shared" si="0"/>
        <v>4967.350000000001</v>
      </c>
    </row>
    <row r="16" spans="1:13" ht="15">
      <c r="A16" s="120">
        <v>15</v>
      </c>
      <c r="B16" s="120" t="s">
        <v>26</v>
      </c>
      <c r="C16" s="100">
        <v>551.99</v>
      </c>
      <c r="D16" s="100">
        <v>593.63</v>
      </c>
      <c r="E16" s="100">
        <v>353.91</v>
      </c>
      <c r="F16" s="100">
        <v>209.41000000000003</v>
      </c>
      <c r="G16" s="100">
        <v>179.13</v>
      </c>
      <c r="H16" s="100">
        <v>86.47</v>
      </c>
      <c r="I16" s="100">
        <v>0</v>
      </c>
      <c r="J16" s="100">
        <v>18.090000000000003</v>
      </c>
      <c r="K16" s="100">
        <v>3.43</v>
      </c>
      <c r="L16" s="100">
        <v>72.61</v>
      </c>
      <c r="M16" s="107">
        <f t="shared" si="0"/>
        <v>2068.67</v>
      </c>
    </row>
    <row r="17" spans="1:13" ht="15">
      <c r="A17" s="120">
        <v>16</v>
      </c>
      <c r="B17" s="120" t="s">
        <v>27</v>
      </c>
      <c r="C17" s="100">
        <v>35028.26</v>
      </c>
      <c r="D17" s="100">
        <v>35341.97</v>
      </c>
      <c r="E17" s="100">
        <v>24270.539999999997</v>
      </c>
      <c r="F17" s="100">
        <v>6359.9</v>
      </c>
      <c r="G17" s="100">
        <v>9616.73</v>
      </c>
      <c r="H17" s="100">
        <v>5341.959999999999</v>
      </c>
      <c r="I17" s="100">
        <v>2663.8100000000004</v>
      </c>
      <c r="J17" s="100">
        <v>954.61</v>
      </c>
      <c r="K17" s="100">
        <v>380.15999999999997</v>
      </c>
      <c r="L17" s="100">
        <v>2310.0600000000004</v>
      </c>
      <c r="M17" s="107">
        <f t="shared" si="0"/>
        <v>122267.99999999999</v>
      </c>
    </row>
    <row r="18" spans="1:13" ht="15">
      <c r="A18" s="120">
        <v>17</v>
      </c>
      <c r="B18" s="120" t="s">
        <v>28</v>
      </c>
      <c r="C18" s="100">
        <v>10119.399999999998</v>
      </c>
      <c r="D18" s="100">
        <v>11424.47</v>
      </c>
      <c r="E18" s="100">
        <v>7186.049999999999</v>
      </c>
      <c r="F18" s="100">
        <v>2803.27</v>
      </c>
      <c r="G18" s="100">
        <v>3258.52</v>
      </c>
      <c r="H18" s="100">
        <v>2249.15</v>
      </c>
      <c r="I18" s="100">
        <v>232.18999999999997</v>
      </c>
      <c r="J18" s="100">
        <v>272.24000000000007</v>
      </c>
      <c r="K18" s="100">
        <v>155.03</v>
      </c>
      <c r="L18" s="100">
        <v>1093.8400000000001</v>
      </c>
      <c r="M18" s="107">
        <f t="shared" si="0"/>
        <v>38794.15999999999</v>
      </c>
    </row>
    <row r="19" spans="1:13" ht="15">
      <c r="A19" s="120">
        <v>18</v>
      </c>
      <c r="B19" s="120" t="s">
        <v>29</v>
      </c>
      <c r="C19" s="100">
        <v>3566.9900000000002</v>
      </c>
      <c r="D19" s="100">
        <v>4152.74</v>
      </c>
      <c r="E19" s="100">
        <v>2674.03</v>
      </c>
      <c r="F19" s="100">
        <v>589.56</v>
      </c>
      <c r="G19" s="100">
        <v>905.7</v>
      </c>
      <c r="H19" s="100">
        <v>622.3399999999999</v>
      </c>
      <c r="I19" s="100">
        <v>278.2699999999999</v>
      </c>
      <c r="J19" s="100">
        <v>65.99</v>
      </c>
      <c r="K19" s="100">
        <v>27.130000000000003</v>
      </c>
      <c r="L19" s="100">
        <v>463.11</v>
      </c>
      <c r="M19" s="107">
        <f t="shared" si="0"/>
        <v>13345.86</v>
      </c>
    </row>
    <row r="20" spans="1:13" ht="15">
      <c r="A20" s="120">
        <v>19</v>
      </c>
      <c r="B20" s="120" t="s">
        <v>30</v>
      </c>
      <c r="C20" s="100">
        <v>388.92</v>
      </c>
      <c r="D20" s="100">
        <v>400.06</v>
      </c>
      <c r="E20" s="100">
        <v>161.12</v>
      </c>
      <c r="F20" s="100">
        <v>81.66999999999999</v>
      </c>
      <c r="G20" s="100">
        <v>91.12</v>
      </c>
      <c r="H20" s="100">
        <v>41.44</v>
      </c>
      <c r="I20" s="100">
        <v>5.6499999999999995</v>
      </c>
      <c r="J20" s="100">
        <v>14.26</v>
      </c>
      <c r="K20" s="100">
        <v>2.21</v>
      </c>
      <c r="L20" s="100">
        <v>49.45</v>
      </c>
      <c r="M20" s="107">
        <f t="shared" si="0"/>
        <v>1235.9</v>
      </c>
    </row>
    <row r="21" spans="1:13" ht="15">
      <c r="A21" s="120">
        <v>20</v>
      </c>
      <c r="B21" s="120" t="s">
        <v>31</v>
      </c>
      <c r="C21" s="100">
        <v>1703.87</v>
      </c>
      <c r="D21" s="100">
        <v>1868.6200000000001</v>
      </c>
      <c r="E21" s="100">
        <v>897.35</v>
      </c>
      <c r="F21" s="100">
        <v>334.21000000000004</v>
      </c>
      <c r="G21" s="100">
        <v>363.40000000000003</v>
      </c>
      <c r="H21" s="100">
        <v>197.32999999999998</v>
      </c>
      <c r="I21" s="100">
        <v>276.39000000000004</v>
      </c>
      <c r="J21" s="100">
        <v>44.129999999999995</v>
      </c>
      <c r="K21" s="100">
        <v>20.599999999999998</v>
      </c>
      <c r="L21" s="100">
        <v>125.08</v>
      </c>
      <c r="M21" s="107">
        <f t="shared" si="0"/>
        <v>5830.9800000000005</v>
      </c>
    </row>
    <row r="22" spans="1:13" ht="15">
      <c r="A22" s="120">
        <v>21</v>
      </c>
      <c r="B22" s="120" t="s">
        <v>32</v>
      </c>
      <c r="C22" s="100">
        <v>624.31</v>
      </c>
      <c r="D22" s="100">
        <v>681.29</v>
      </c>
      <c r="E22" s="100">
        <v>385.12</v>
      </c>
      <c r="F22" s="100">
        <v>239.39</v>
      </c>
      <c r="G22" s="100">
        <v>349.46999999999997</v>
      </c>
      <c r="H22" s="100">
        <v>233.54</v>
      </c>
      <c r="I22" s="100">
        <v>31.79</v>
      </c>
      <c r="J22" s="100">
        <v>41.59</v>
      </c>
      <c r="K22" s="100">
        <v>8.31</v>
      </c>
      <c r="L22" s="100">
        <v>97.08999999999999</v>
      </c>
      <c r="M22" s="107">
        <f t="shared" si="0"/>
        <v>2691.8999999999996</v>
      </c>
    </row>
    <row r="23" spans="1:13" ht="15">
      <c r="A23" s="120">
        <v>22</v>
      </c>
      <c r="B23" s="120" t="s">
        <v>33</v>
      </c>
      <c r="C23" s="100">
        <v>474.83</v>
      </c>
      <c r="D23" s="100">
        <v>513.13</v>
      </c>
      <c r="E23" s="100">
        <v>152.26</v>
      </c>
      <c r="F23" s="100">
        <v>101.42</v>
      </c>
      <c r="G23" s="100">
        <v>112.16</v>
      </c>
      <c r="H23" s="100">
        <v>55.019999999999996</v>
      </c>
      <c r="I23" s="100">
        <v>45.260000000000005</v>
      </c>
      <c r="J23" s="100">
        <v>1.09</v>
      </c>
      <c r="K23" s="100">
        <v>0</v>
      </c>
      <c r="L23" s="100">
        <v>47.55</v>
      </c>
      <c r="M23" s="107">
        <f t="shared" si="0"/>
        <v>1502.72</v>
      </c>
    </row>
    <row r="24" spans="1:13" ht="15">
      <c r="A24" s="120">
        <v>23</v>
      </c>
      <c r="B24" s="120" t="s">
        <v>34</v>
      </c>
      <c r="C24" s="100">
        <v>479.5799999999999</v>
      </c>
      <c r="D24" s="100">
        <v>607.27</v>
      </c>
      <c r="E24" s="100">
        <v>442.65</v>
      </c>
      <c r="F24" s="100">
        <v>72.13</v>
      </c>
      <c r="G24" s="100">
        <v>161.31</v>
      </c>
      <c r="H24" s="100">
        <v>172.14</v>
      </c>
      <c r="I24" s="100">
        <v>0</v>
      </c>
      <c r="J24" s="100">
        <v>23.37</v>
      </c>
      <c r="K24" s="100">
        <v>8.09</v>
      </c>
      <c r="L24" s="100">
        <v>48.129999999999995</v>
      </c>
      <c r="M24" s="107">
        <f t="shared" si="0"/>
        <v>2014.6699999999996</v>
      </c>
    </row>
    <row r="25" spans="1:13" ht="15">
      <c r="A25" s="120">
        <v>24</v>
      </c>
      <c r="B25" s="120" t="s">
        <v>35</v>
      </c>
      <c r="C25" s="100">
        <v>575.05</v>
      </c>
      <c r="D25" s="100">
        <v>573.68</v>
      </c>
      <c r="E25" s="100">
        <v>277.88</v>
      </c>
      <c r="F25" s="100">
        <v>88.15</v>
      </c>
      <c r="G25" s="100">
        <v>57.760000000000005</v>
      </c>
      <c r="H25" s="100">
        <v>57.25</v>
      </c>
      <c r="I25" s="100">
        <v>50.87</v>
      </c>
      <c r="J25" s="100">
        <v>19.490000000000002</v>
      </c>
      <c r="K25" s="100">
        <v>15.280000000000001</v>
      </c>
      <c r="L25" s="100">
        <v>65.32000000000001</v>
      </c>
      <c r="M25" s="107">
        <f t="shared" si="0"/>
        <v>1780.73</v>
      </c>
    </row>
    <row r="26" spans="1:13" ht="15">
      <c r="A26" s="120">
        <v>25</v>
      </c>
      <c r="B26" s="120" t="s">
        <v>36</v>
      </c>
      <c r="C26" s="100">
        <v>1421.16</v>
      </c>
      <c r="D26" s="100">
        <v>1556.58</v>
      </c>
      <c r="E26" s="100">
        <v>901.18</v>
      </c>
      <c r="F26" s="100">
        <v>260.36</v>
      </c>
      <c r="G26" s="100">
        <v>394.62</v>
      </c>
      <c r="H26" s="100">
        <v>314.51</v>
      </c>
      <c r="I26" s="100">
        <v>276.86</v>
      </c>
      <c r="J26" s="100">
        <v>19.240000000000002</v>
      </c>
      <c r="K26" s="100">
        <v>2.67</v>
      </c>
      <c r="L26" s="100">
        <v>121.69</v>
      </c>
      <c r="M26" s="107">
        <f t="shared" si="0"/>
        <v>5268.869999999999</v>
      </c>
    </row>
    <row r="27" spans="1:13" ht="15">
      <c r="A27" s="120">
        <v>26</v>
      </c>
      <c r="B27" s="120" t="s">
        <v>37</v>
      </c>
      <c r="C27" s="100">
        <v>1683.43</v>
      </c>
      <c r="D27" s="100">
        <v>1968.96</v>
      </c>
      <c r="E27" s="100">
        <v>1200.2999999999997</v>
      </c>
      <c r="F27" s="100">
        <v>357.8</v>
      </c>
      <c r="G27" s="100">
        <v>463.4</v>
      </c>
      <c r="H27" s="100">
        <v>360.97999999999996</v>
      </c>
      <c r="I27" s="100">
        <v>293.97</v>
      </c>
      <c r="J27" s="100">
        <v>18.05</v>
      </c>
      <c r="K27" s="100">
        <v>5.090000000000001</v>
      </c>
      <c r="L27" s="100">
        <v>276.57</v>
      </c>
      <c r="M27" s="107">
        <f t="shared" si="0"/>
        <v>6628.55</v>
      </c>
    </row>
    <row r="28" spans="1:13" ht="15">
      <c r="A28" s="120">
        <v>27</v>
      </c>
      <c r="B28" s="120" t="s">
        <v>38</v>
      </c>
      <c r="C28" s="100">
        <v>5463.900000000001</v>
      </c>
      <c r="D28" s="100">
        <v>7131.07</v>
      </c>
      <c r="E28" s="100">
        <v>4559.25</v>
      </c>
      <c r="F28" s="100">
        <v>1200.81</v>
      </c>
      <c r="G28" s="100">
        <v>1591.51</v>
      </c>
      <c r="H28" s="100">
        <v>1109.1399999999999</v>
      </c>
      <c r="I28" s="100">
        <v>539.25</v>
      </c>
      <c r="J28" s="100">
        <v>118.88</v>
      </c>
      <c r="K28" s="100">
        <v>43.94</v>
      </c>
      <c r="L28" s="100">
        <v>889.1600000000001</v>
      </c>
      <c r="M28" s="107">
        <f t="shared" si="0"/>
        <v>22646.91</v>
      </c>
    </row>
    <row r="29" spans="1:13" ht="15">
      <c r="A29" s="120">
        <v>28</v>
      </c>
      <c r="B29" s="120" t="s">
        <v>39</v>
      </c>
      <c r="C29" s="100">
        <v>3115.15</v>
      </c>
      <c r="D29" s="100">
        <v>3735.7599999999998</v>
      </c>
      <c r="E29" s="100">
        <v>2389.69</v>
      </c>
      <c r="F29" s="100">
        <v>490.56</v>
      </c>
      <c r="G29" s="100">
        <v>819.34</v>
      </c>
      <c r="H29" s="100">
        <v>558.5799999999999</v>
      </c>
      <c r="I29" s="100">
        <v>535.2900000000002</v>
      </c>
      <c r="J29" s="100">
        <v>129.24</v>
      </c>
      <c r="K29" s="100">
        <v>34.14</v>
      </c>
      <c r="L29" s="100">
        <v>353.07000000000005</v>
      </c>
      <c r="M29" s="107">
        <f t="shared" si="0"/>
        <v>12160.82</v>
      </c>
    </row>
    <row r="30" spans="1:13" ht="15">
      <c r="A30" s="120">
        <v>29</v>
      </c>
      <c r="B30" s="120" t="s">
        <v>40</v>
      </c>
      <c r="C30" s="100">
        <v>40596.94</v>
      </c>
      <c r="D30" s="100">
        <v>52725.54</v>
      </c>
      <c r="E30" s="100">
        <v>37527.65</v>
      </c>
      <c r="F30" s="100">
        <v>11553.67</v>
      </c>
      <c r="G30" s="100">
        <v>16080.219999999998</v>
      </c>
      <c r="H30" s="100">
        <v>6538.7</v>
      </c>
      <c r="I30" s="100">
        <v>15777.72</v>
      </c>
      <c r="J30" s="100">
        <v>1183.1100000000001</v>
      </c>
      <c r="K30" s="100">
        <v>365.68</v>
      </c>
      <c r="L30" s="100">
        <v>6357.74</v>
      </c>
      <c r="M30" s="107">
        <f t="shared" si="0"/>
        <v>188706.97</v>
      </c>
    </row>
    <row r="31" spans="1:13" ht="15">
      <c r="A31" s="120">
        <v>30</v>
      </c>
      <c r="B31" s="120" t="s">
        <v>41</v>
      </c>
      <c r="C31" s="100">
        <v>945.54</v>
      </c>
      <c r="D31" s="100">
        <v>1094.47</v>
      </c>
      <c r="E31" s="100">
        <v>700.15</v>
      </c>
      <c r="F31" s="100">
        <v>196.01</v>
      </c>
      <c r="G31" s="100">
        <v>191.51</v>
      </c>
      <c r="H31" s="100">
        <v>121.69</v>
      </c>
      <c r="I31" s="100">
        <v>0.4</v>
      </c>
      <c r="J31" s="100">
        <v>10.54</v>
      </c>
      <c r="K31" s="100">
        <v>0</v>
      </c>
      <c r="L31" s="100">
        <v>129.51</v>
      </c>
      <c r="M31" s="107">
        <f t="shared" si="0"/>
        <v>3389.8200000000006</v>
      </c>
    </row>
    <row r="32" spans="1:13" ht="15">
      <c r="A32" s="120">
        <v>31</v>
      </c>
      <c r="B32" s="120" t="s">
        <v>42</v>
      </c>
      <c r="C32" s="100">
        <v>4279.83</v>
      </c>
      <c r="D32" s="100">
        <v>5239.200000000001</v>
      </c>
      <c r="E32" s="100">
        <v>3568.87</v>
      </c>
      <c r="F32" s="100">
        <v>604.1800000000001</v>
      </c>
      <c r="G32" s="100">
        <v>1254.97</v>
      </c>
      <c r="H32" s="100">
        <v>1050.33</v>
      </c>
      <c r="I32" s="100">
        <v>857.04</v>
      </c>
      <c r="J32" s="100">
        <v>108.06</v>
      </c>
      <c r="K32" s="100">
        <v>37.67</v>
      </c>
      <c r="L32" s="100">
        <v>610.53</v>
      </c>
      <c r="M32" s="107">
        <f t="shared" si="0"/>
        <v>17610.68</v>
      </c>
    </row>
    <row r="33" spans="1:13" ht="15">
      <c r="A33" s="120">
        <v>32</v>
      </c>
      <c r="B33" s="120" t="s">
        <v>43</v>
      </c>
      <c r="C33" s="100">
        <v>1913.1099999999997</v>
      </c>
      <c r="D33" s="100">
        <v>2149.23</v>
      </c>
      <c r="E33" s="100">
        <v>1188.3899999999999</v>
      </c>
      <c r="F33" s="100">
        <v>501.34</v>
      </c>
      <c r="G33" s="100">
        <v>466.14</v>
      </c>
      <c r="H33" s="100">
        <v>293.66</v>
      </c>
      <c r="I33" s="100">
        <v>48.78999999999999</v>
      </c>
      <c r="J33" s="100">
        <v>121.44999999999999</v>
      </c>
      <c r="K33" s="100">
        <v>4.09</v>
      </c>
      <c r="L33" s="100">
        <v>298.13</v>
      </c>
      <c r="M33" s="107">
        <f t="shared" si="0"/>
        <v>6984.33</v>
      </c>
    </row>
    <row r="34" spans="1:13" ht="15">
      <c r="A34" s="120">
        <v>33</v>
      </c>
      <c r="B34" s="120" t="s">
        <v>44</v>
      </c>
      <c r="C34" s="100">
        <v>321.73</v>
      </c>
      <c r="D34" s="100">
        <v>319.01</v>
      </c>
      <c r="E34" s="100">
        <v>132.77</v>
      </c>
      <c r="F34" s="100">
        <v>117.58000000000001</v>
      </c>
      <c r="G34" s="100">
        <v>63.26</v>
      </c>
      <c r="H34" s="100">
        <v>64.19</v>
      </c>
      <c r="I34" s="100">
        <v>19.469999999999995</v>
      </c>
      <c r="J34" s="100">
        <v>3.16</v>
      </c>
      <c r="K34" s="100">
        <v>0.31000000000000005</v>
      </c>
      <c r="L34" s="100">
        <v>51.47</v>
      </c>
      <c r="M34" s="107">
        <f aca="true" t="shared" si="1" ref="M34:M65">SUM(C34:L34)</f>
        <v>1092.95</v>
      </c>
    </row>
    <row r="35" spans="1:13" ht="15">
      <c r="A35" s="120">
        <v>34</v>
      </c>
      <c r="B35" s="120" t="s">
        <v>45</v>
      </c>
      <c r="C35" s="100">
        <v>310.44</v>
      </c>
      <c r="D35" s="100">
        <v>359.56</v>
      </c>
      <c r="E35" s="100">
        <v>184.89999999999998</v>
      </c>
      <c r="F35" s="100">
        <v>71.96</v>
      </c>
      <c r="G35" s="100">
        <v>63.129999999999995</v>
      </c>
      <c r="H35" s="100">
        <v>37.410000000000004</v>
      </c>
      <c r="I35" s="100">
        <v>43.300000000000004</v>
      </c>
      <c r="J35" s="100">
        <v>2.5100000000000002</v>
      </c>
      <c r="K35" s="100">
        <v>0</v>
      </c>
      <c r="L35" s="100">
        <v>34.790000000000006</v>
      </c>
      <c r="M35" s="107">
        <f t="shared" si="1"/>
        <v>1108</v>
      </c>
    </row>
    <row r="36" spans="1:13" ht="15">
      <c r="A36" s="120">
        <v>35</v>
      </c>
      <c r="B36" s="120" t="s">
        <v>46</v>
      </c>
      <c r="C36" s="100">
        <v>10810.369999999999</v>
      </c>
      <c r="D36" s="100">
        <v>12717.86</v>
      </c>
      <c r="E36" s="100">
        <v>8003.74</v>
      </c>
      <c r="F36" s="100">
        <v>1850.09</v>
      </c>
      <c r="G36" s="100">
        <v>2726.54</v>
      </c>
      <c r="H36" s="100">
        <v>1748.94</v>
      </c>
      <c r="I36" s="100">
        <v>1508.0900000000004</v>
      </c>
      <c r="J36" s="100">
        <v>223.23</v>
      </c>
      <c r="K36" s="100">
        <v>41.269999999999996</v>
      </c>
      <c r="L36" s="100">
        <v>1555.8899999999999</v>
      </c>
      <c r="M36" s="107">
        <f t="shared" si="1"/>
        <v>41186.020000000004</v>
      </c>
    </row>
    <row r="37" spans="1:13" ht="15">
      <c r="A37" s="120">
        <v>36</v>
      </c>
      <c r="B37" s="120" t="s">
        <v>47</v>
      </c>
      <c r="C37" s="100">
        <v>18970.97</v>
      </c>
      <c r="D37" s="100">
        <v>21495.56</v>
      </c>
      <c r="E37" s="100">
        <v>13911.720000000001</v>
      </c>
      <c r="F37" s="100">
        <v>4617.67</v>
      </c>
      <c r="G37" s="100">
        <v>6917.56</v>
      </c>
      <c r="H37" s="100">
        <v>4641.13</v>
      </c>
      <c r="I37" s="100">
        <v>4514.44</v>
      </c>
      <c r="J37" s="100">
        <v>692.75</v>
      </c>
      <c r="K37" s="100">
        <v>153.39000000000001</v>
      </c>
      <c r="L37" s="100">
        <v>1902.97</v>
      </c>
      <c r="M37" s="107">
        <f t="shared" si="1"/>
        <v>77818.16</v>
      </c>
    </row>
    <row r="38" spans="1:13" ht="15">
      <c r="A38" s="120">
        <v>37</v>
      </c>
      <c r="B38" s="120" t="s">
        <v>48</v>
      </c>
      <c r="C38" s="100">
        <v>8520.51</v>
      </c>
      <c r="D38" s="100">
        <v>9880.69</v>
      </c>
      <c r="E38" s="100">
        <v>6802.94</v>
      </c>
      <c r="F38" s="100">
        <v>2449.1</v>
      </c>
      <c r="G38" s="100">
        <v>2528.7099999999996</v>
      </c>
      <c r="H38" s="100">
        <v>1460.4499999999998</v>
      </c>
      <c r="I38" s="100">
        <v>227.01000000000002</v>
      </c>
      <c r="J38" s="100">
        <v>329.63999999999993</v>
      </c>
      <c r="K38" s="100">
        <v>78</v>
      </c>
      <c r="L38" s="100">
        <v>702.6700000000001</v>
      </c>
      <c r="M38" s="107">
        <f t="shared" si="1"/>
        <v>32979.719999999994</v>
      </c>
    </row>
    <row r="39" spans="1:13" ht="15">
      <c r="A39" s="120">
        <v>38</v>
      </c>
      <c r="B39" s="120" t="s">
        <v>49</v>
      </c>
      <c r="C39" s="100">
        <v>1384.98</v>
      </c>
      <c r="D39" s="100">
        <v>1506.29</v>
      </c>
      <c r="E39" s="100">
        <v>951.21</v>
      </c>
      <c r="F39" s="100">
        <v>498</v>
      </c>
      <c r="G39" s="100">
        <v>758.6499999999999</v>
      </c>
      <c r="H39" s="100">
        <v>459.73</v>
      </c>
      <c r="I39" s="100">
        <v>67.8</v>
      </c>
      <c r="J39" s="100">
        <v>17.34</v>
      </c>
      <c r="K39" s="100">
        <v>3.9200000000000004</v>
      </c>
      <c r="L39" s="100">
        <v>145.78</v>
      </c>
      <c r="M39" s="107">
        <f t="shared" si="1"/>
        <v>5793.699999999999</v>
      </c>
    </row>
    <row r="40" spans="1:13" ht="15">
      <c r="A40" s="120">
        <v>39</v>
      </c>
      <c r="B40" s="120" t="s">
        <v>50</v>
      </c>
      <c r="C40" s="100">
        <v>418.43</v>
      </c>
      <c r="D40" s="100">
        <v>417.74</v>
      </c>
      <c r="E40" s="100">
        <v>215.27</v>
      </c>
      <c r="F40" s="100">
        <v>85.33000000000001</v>
      </c>
      <c r="G40" s="100">
        <v>83.32000000000001</v>
      </c>
      <c r="H40" s="100">
        <v>95.2</v>
      </c>
      <c r="I40" s="100">
        <v>0.8400000000000001</v>
      </c>
      <c r="J40" s="100">
        <v>39.95</v>
      </c>
      <c r="K40" s="100">
        <v>4.77</v>
      </c>
      <c r="L40" s="100">
        <v>61.18000000000001</v>
      </c>
      <c r="M40" s="107">
        <f t="shared" si="1"/>
        <v>1422.03</v>
      </c>
    </row>
    <row r="41" spans="1:13" ht="15">
      <c r="A41" s="120">
        <v>40</v>
      </c>
      <c r="B41" s="120" t="s">
        <v>51</v>
      </c>
      <c r="C41" s="100">
        <v>651.7099999999999</v>
      </c>
      <c r="D41" s="100">
        <v>714.3599999999999</v>
      </c>
      <c r="E41" s="100">
        <v>467.13</v>
      </c>
      <c r="F41" s="100">
        <v>268.59999999999997</v>
      </c>
      <c r="G41" s="100">
        <v>226.03</v>
      </c>
      <c r="H41" s="100">
        <v>197.54</v>
      </c>
      <c r="I41" s="100">
        <v>3.12</v>
      </c>
      <c r="J41" s="100">
        <v>1.12</v>
      </c>
      <c r="K41" s="100">
        <v>0</v>
      </c>
      <c r="L41" s="100">
        <v>98.27</v>
      </c>
      <c r="M41" s="107">
        <f t="shared" si="1"/>
        <v>2627.8799999999997</v>
      </c>
    </row>
    <row r="42" spans="1:13" ht="15">
      <c r="A42" s="120">
        <v>41</v>
      </c>
      <c r="B42" s="120" t="s">
        <v>52</v>
      </c>
      <c r="C42" s="100">
        <v>9476.91</v>
      </c>
      <c r="D42" s="100">
        <v>11669.6</v>
      </c>
      <c r="E42" s="100">
        <v>7575.01</v>
      </c>
      <c r="F42" s="100">
        <v>2797.1200000000003</v>
      </c>
      <c r="G42" s="100">
        <v>3925.05</v>
      </c>
      <c r="H42" s="100">
        <v>2647.0800000000004</v>
      </c>
      <c r="I42" s="100">
        <v>2740.83</v>
      </c>
      <c r="J42" s="100">
        <v>399.23</v>
      </c>
      <c r="K42" s="100">
        <v>49.39</v>
      </c>
      <c r="L42" s="100">
        <v>1072.52</v>
      </c>
      <c r="M42" s="107">
        <f t="shared" si="1"/>
        <v>42352.740000000005</v>
      </c>
    </row>
    <row r="43" spans="1:13" ht="15">
      <c r="A43" s="120">
        <v>42</v>
      </c>
      <c r="B43" s="120" t="s">
        <v>53</v>
      </c>
      <c r="C43" s="100">
        <v>10121.3</v>
      </c>
      <c r="D43" s="100">
        <v>12897.670000000002</v>
      </c>
      <c r="E43" s="100">
        <v>8016.87</v>
      </c>
      <c r="F43" s="100">
        <v>2210.87</v>
      </c>
      <c r="G43" s="100">
        <v>3450.26</v>
      </c>
      <c r="H43" s="100">
        <v>2335.89</v>
      </c>
      <c r="I43" s="100">
        <v>1202.5799999999997</v>
      </c>
      <c r="J43" s="100">
        <v>225.36</v>
      </c>
      <c r="K43" s="100">
        <v>19.630000000000003</v>
      </c>
      <c r="L43" s="100">
        <v>1620.01</v>
      </c>
      <c r="M43" s="107">
        <f t="shared" si="1"/>
        <v>42100.44</v>
      </c>
    </row>
    <row r="44" spans="1:13" ht="15">
      <c r="A44" s="120">
        <v>43</v>
      </c>
      <c r="B44" s="120" t="s">
        <v>54</v>
      </c>
      <c r="C44" s="100">
        <v>3502.9</v>
      </c>
      <c r="D44" s="100">
        <v>4788.549999999999</v>
      </c>
      <c r="E44" s="100">
        <v>3986.77</v>
      </c>
      <c r="F44" s="100">
        <v>1021.6500000000001</v>
      </c>
      <c r="G44" s="100">
        <v>1506.9399999999998</v>
      </c>
      <c r="H44" s="100">
        <v>715.64</v>
      </c>
      <c r="I44" s="100">
        <v>1189.3700000000003</v>
      </c>
      <c r="J44" s="100">
        <v>140.59</v>
      </c>
      <c r="K44" s="100">
        <v>108.88000000000001</v>
      </c>
      <c r="L44" s="100">
        <v>681.03</v>
      </c>
      <c r="M44" s="107">
        <f t="shared" si="1"/>
        <v>17642.32</v>
      </c>
    </row>
    <row r="45" spans="1:13" ht="15">
      <c r="A45" s="120">
        <v>44</v>
      </c>
      <c r="B45" s="120" t="s">
        <v>55</v>
      </c>
      <c r="C45" s="100">
        <v>1822.32</v>
      </c>
      <c r="D45" s="100">
        <v>1998.31</v>
      </c>
      <c r="E45" s="100">
        <v>1652.0500000000002</v>
      </c>
      <c r="F45" s="100">
        <v>482.98</v>
      </c>
      <c r="G45" s="100">
        <v>775.4100000000001</v>
      </c>
      <c r="H45" s="100">
        <v>548.25</v>
      </c>
      <c r="I45" s="100">
        <v>393.46000000000004</v>
      </c>
      <c r="J45" s="100">
        <v>51.58</v>
      </c>
      <c r="K45" s="100">
        <v>8.75</v>
      </c>
      <c r="L45" s="100">
        <v>214.86999999999998</v>
      </c>
      <c r="M45" s="107">
        <f t="shared" si="1"/>
        <v>7947.98</v>
      </c>
    </row>
    <row r="46" spans="1:13" ht="15">
      <c r="A46" s="120">
        <v>45</v>
      </c>
      <c r="B46" s="120" t="s">
        <v>56</v>
      </c>
      <c r="C46" s="100">
        <v>2724.7999999999997</v>
      </c>
      <c r="D46" s="100">
        <v>3629.7599999999998</v>
      </c>
      <c r="E46" s="100">
        <v>2225.24</v>
      </c>
      <c r="F46" s="100">
        <v>626.77</v>
      </c>
      <c r="G46" s="100">
        <v>754.6200000000001</v>
      </c>
      <c r="H46" s="100">
        <v>513.54</v>
      </c>
      <c r="I46" s="100">
        <v>56.2</v>
      </c>
      <c r="J46" s="100">
        <v>42.720000000000006</v>
      </c>
      <c r="K46" s="100">
        <v>14.889999999999999</v>
      </c>
      <c r="L46" s="100">
        <v>398.25</v>
      </c>
      <c r="M46" s="107">
        <f t="shared" si="1"/>
        <v>10986.789999999999</v>
      </c>
    </row>
    <row r="47" spans="1:13" ht="15">
      <c r="A47" s="120">
        <v>46</v>
      </c>
      <c r="B47" s="120" t="s">
        <v>57</v>
      </c>
      <c r="C47" s="100">
        <v>7280.57</v>
      </c>
      <c r="D47" s="100">
        <v>8305.77</v>
      </c>
      <c r="E47" s="100">
        <v>6519.98</v>
      </c>
      <c r="F47" s="100">
        <v>1620.44</v>
      </c>
      <c r="G47" s="100">
        <v>2244.47</v>
      </c>
      <c r="H47" s="100">
        <v>1359.06</v>
      </c>
      <c r="I47" s="100">
        <v>440.86999999999995</v>
      </c>
      <c r="J47" s="100">
        <v>152.54999999999998</v>
      </c>
      <c r="K47" s="100">
        <v>108.46999999999998</v>
      </c>
      <c r="L47" s="100">
        <v>905.0699999999999</v>
      </c>
      <c r="M47" s="107">
        <f t="shared" si="1"/>
        <v>28937.25</v>
      </c>
    </row>
    <row r="48" spans="1:13" ht="15">
      <c r="A48" s="120">
        <v>47</v>
      </c>
      <c r="B48" s="120" t="s">
        <v>58</v>
      </c>
      <c r="C48" s="100">
        <v>1434.72</v>
      </c>
      <c r="D48" s="100">
        <v>1895.1</v>
      </c>
      <c r="E48" s="100">
        <v>1251.65</v>
      </c>
      <c r="F48" s="100">
        <v>455.46000000000004</v>
      </c>
      <c r="G48" s="100">
        <v>666.65</v>
      </c>
      <c r="H48" s="100">
        <v>481.47999999999996</v>
      </c>
      <c r="I48" s="100">
        <v>360.63999999999993</v>
      </c>
      <c r="J48" s="100">
        <v>34.78</v>
      </c>
      <c r="K48" s="100">
        <v>1.8399999999999999</v>
      </c>
      <c r="L48" s="100">
        <v>226.87</v>
      </c>
      <c r="M48" s="107">
        <f t="shared" si="1"/>
        <v>6809.189999999999</v>
      </c>
    </row>
    <row r="49" spans="1:13" ht="15">
      <c r="A49" s="120">
        <v>48</v>
      </c>
      <c r="B49" s="120" t="s">
        <v>59</v>
      </c>
      <c r="C49" s="100">
        <v>34129.44</v>
      </c>
      <c r="D49" s="100">
        <v>41042.27</v>
      </c>
      <c r="E49" s="100">
        <v>33128.37</v>
      </c>
      <c r="F49" s="100">
        <v>6298.13</v>
      </c>
      <c r="G49" s="100">
        <v>13496.199999999999</v>
      </c>
      <c r="H49" s="100">
        <v>8965.380000000001</v>
      </c>
      <c r="I49" s="100">
        <v>25076.67</v>
      </c>
      <c r="J49" s="100">
        <v>2366.0000000000005</v>
      </c>
      <c r="K49" s="100">
        <v>632.6700000000001</v>
      </c>
      <c r="L49" s="100">
        <v>2827.71</v>
      </c>
      <c r="M49" s="107">
        <f t="shared" si="1"/>
        <v>167962.83999999997</v>
      </c>
    </row>
    <row r="50" spans="1:13" ht="15">
      <c r="A50" s="120">
        <v>49</v>
      </c>
      <c r="B50" s="120" t="s">
        <v>60</v>
      </c>
      <c r="C50" s="100">
        <v>10013.68</v>
      </c>
      <c r="D50" s="100">
        <v>14125.130000000001</v>
      </c>
      <c r="E50" s="100">
        <v>10794.460000000001</v>
      </c>
      <c r="F50" s="100">
        <v>1999.6899999999998</v>
      </c>
      <c r="G50" s="100">
        <v>2964.51</v>
      </c>
      <c r="H50" s="100">
        <v>2007.4799999999998</v>
      </c>
      <c r="I50" s="100">
        <v>6689.46</v>
      </c>
      <c r="J50" s="100">
        <v>662.72</v>
      </c>
      <c r="K50" s="100">
        <v>103.61</v>
      </c>
      <c r="L50" s="100">
        <v>1016.39</v>
      </c>
      <c r="M50" s="107">
        <f t="shared" si="1"/>
        <v>50377.13000000001</v>
      </c>
    </row>
    <row r="51" spans="1:13" ht="15">
      <c r="A51" s="120">
        <v>50</v>
      </c>
      <c r="B51" s="120" t="s">
        <v>61</v>
      </c>
      <c r="C51" s="100">
        <v>33554</v>
      </c>
      <c r="D51" s="100">
        <v>46311.09</v>
      </c>
      <c r="E51" s="100">
        <v>36438.97</v>
      </c>
      <c r="F51" s="100">
        <v>11006.11</v>
      </c>
      <c r="G51" s="100">
        <v>14641.39</v>
      </c>
      <c r="H51" s="100">
        <v>6376.77</v>
      </c>
      <c r="I51" s="100">
        <v>14165.919999999996</v>
      </c>
      <c r="J51" s="100">
        <v>1126.07</v>
      </c>
      <c r="K51" s="100">
        <v>331.16</v>
      </c>
      <c r="L51" s="100">
        <v>5093.95</v>
      </c>
      <c r="M51" s="107">
        <f t="shared" si="1"/>
        <v>169045.43</v>
      </c>
    </row>
    <row r="52" spans="1:13" ht="15">
      <c r="A52" s="120">
        <v>51</v>
      </c>
      <c r="B52" s="120" t="s">
        <v>62</v>
      </c>
      <c r="C52" s="100">
        <v>17036.43</v>
      </c>
      <c r="D52" s="100">
        <v>19475.31</v>
      </c>
      <c r="E52" s="100">
        <v>13163.050000000001</v>
      </c>
      <c r="F52" s="100">
        <v>3201.27</v>
      </c>
      <c r="G52" s="100">
        <v>5839.88</v>
      </c>
      <c r="H52" s="100">
        <v>4056.87</v>
      </c>
      <c r="I52" s="100">
        <v>1988.44</v>
      </c>
      <c r="J52" s="100">
        <v>681.84</v>
      </c>
      <c r="K52" s="100">
        <v>268.91999999999996</v>
      </c>
      <c r="L52" s="100">
        <v>1653.3400000000001</v>
      </c>
      <c r="M52" s="107">
        <f t="shared" si="1"/>
        <v>67365.35</v>
      </c>
    </row>
    <row r="53" spans="1:13" ht="15">
      <c r="A53" s="120">
        <v>52</v>
      </c>
      <c r="B53" s="120" t="s">
        <v>63</v>
      </c>
      <c r="C53" s="100">
        <v>22627.5</v>
      </c>
      <c r="D53" s="100">
        <v>27571.93</v>
      </c>
      <c r="E53" s="100">
        <v>23304.98</v>
      </c>
      <c r="F53" s="100">
        <v>6149.13</v>
      </c>
      <c r="G53" s="100">
        <v>9774.68</v>
      </c>
      <c r="H53" s="100">
        <v>4018.0099999999998</v>
      </c>
      <c r="I53" s="100">
        <v>2933.55</v>
      </c>
      <c r="J53" s="100">
        <v>886.3399999999999</v>
      </c>
      <c r="K53" s="100">
        <v>303.84000000000003</v>
      </c>
      <c r="L53" s="100">
        <v>2940.0299999999997</v>
      </c>
      <c r="M53" s="107">
        <f t="shared" si="1"/>
        <v>100509.98999999999</v>
      </c>
    </row>
    <row r="54" spans="1:13" ht="15">
      <c r="A54" s="120">
        <v>53</v>
      </c>
      <c r="B54" s="120" t="s">
        <v>64</v>
      </c>
      <c r="C54" s="100">
        <v>23407.42</v>
      </c>
      <c r="D54" s="100">
        <v>28332.320000000003</v>
      </c>
      <c r="E54" s="100">
        <v>16807.34</v>
      </c>
      <c r="F54" s="100">
        <v>3424.6899999999996</v>
      </c>
      <c r="G54" s="100">
        <v>6329.25</v>
      </c>
      <c r="H54" s="100">
        <v>4778.97</v>
      </c>
      <c r="I54" s="100">
        <v>6541.350000000001</v>
      </c>
      <c r="J54" s="100">
        <v>287.80000000000007</v>
      </c>
      <c r="K54" s="100">
        <v>209.11999999999998</v>
      </c>
      <c r="L54" s="100">
        <v>3081.39</v>
      </c>
      <c r="M54" s="107">
        <f t="shared" si="1"/>
        <v>93199.65000000001</v>
      </c>
    </row>
    <row r="55" spans="1:13" ht="15">
      <c r="A55" s="120">
        <v>54</v>
      </c>
      <c r="B55" s="120" t="s">
        <v>65</v>
      </c>
      <c r="C55" s="100">
        <v>2856.5</v>
      </c>
      <c r="D55" s="100">
        <v>3128.82</v>
      </c>
      <c r="E55" s="100">
        <v>1759.96</v>
      </c>
      <c r="F55" s="100">
        <v>780.4499999999999</v>
      </c>
      <c r="G55" s="100">
        <v>970.0699999999999</v>
      </c>
      <c r="H55" s="100">
        <v>633.89</v>
      </c>
      <c r="I55" s="100">
        <v>460.64000000000004</v>
      </c>
      <c r="J55" s="100">
        <v>57.31</v>
      </c>
      <c r="K55" s="100">
        <v>11.36</v>
      </c>
      <c r="L55" s="100">
        <v>375.61</v>
      </c>
      <c r="M55" s="107">
        <f t="shared" si="1"/>
        <v>11034.609999999999</v>
      </c>
    </row>
    <row r="56" spans="1:13" ht="15">
      <c r="A56" s="120">
        <v>55</v>
      </c>
      <c r="B56" s="120" t="s">
        <v>66</v>
      </c>
      <c r="C56" s="100">
        <v>7383.54</v>
      </c>
      <c r="D56" s="100">
        <v>9215.589999999998</v>
      </c>
      <c r="E56" s="100">
        <v>7743.58</v>
      </c>
      <c r="F56" s="100">
        <v>1721.26</v>
      </c>
      <c r="G56" s="100">
        <v>2713.5</v>
      </c>
      <c r="H56" s="100">
        <v>1074.5800000000002</v>
      </c>
      <c r="I56" s="100">
        <v>59.230000000000004</v>
      </c>
      <c r="J56" s="100">
        <v>212.89999999999998</v>
      </c>
      <c r="K56" s="100">
        <v>74.61999999999999</v>
      </c>
      <c r="L56" s="100">
        <v>713.49</v>
      </c>
      <c r="M56" s="107">
        <f t="shared" si="1"/>
        <v>30912.29</v>
      </c>
    </row>
    <row r="57" spans="1:13" ht="15">
      <c r="A57" s="120">
        <v>56</v>
      </c>
      <c r="B57" s="120" t="s">
        <v>67</v>
      </c>
      <c r="C57" s="100">
        <v>9554.02</v>
      </c>
      <c r="D57" s="100">
        <v>11323.419999999998</v>
      </c>
      <c r="E57" s="100">
        <v>7861.73</v>
      </c>
      <c r="F57" s="100">
        <v>1572.0600000000002</v>
      </c>
      <c r="G57" s="100">
        <v>2418.42</v>
      </c>
      <c r="H57" s="100">
        <v>1539.77</v>
      </c>
      <c r="I57" s="100">
        <v>2446.5899999999997</v>
      </c>
      <c r="J57" s="100">
        <v>192.67000000000002</v>
      </c>
      <c r="K57" s="100">
        <v>32.93</v>
      </c>
      <c r="L57" s="100">
        <v>1309.73</v>
      </c>
      <c r="M57" s="107">
        <f t="shared" si="1"/>
        <v>38251.34</v>
      </c>
    </row>
    <row r="58" spans="1:13" ht="15">
      <c r="A58" s="120">
        <v>57</v>
      </c>
      <c r="B58" s="120" t="s">
        <v>68</v>
      </c>
      <c r="C58" s="100">
        <v>5505.25</v>
      </c>
      <c r="D58" s="100">
        <v>7503.649999999999</v>
      </c>
      <c r="E58" s="100">
        <v>5897.17</v>
      </c>
      <c r="F58" s="100">
        <v>1538.0900000000001</v>
      </c>
      <c r="G58" s="100">
        <v>2043.29</v>
      </c>
      <c r="H58" s="100">
        <v>921.8900000000001</v>
      </c>
      <c r="I58" s="100">
        <v>141.36000000000004</v>
      </c>
      <c r="J58" s="100">
        <v>157.94</v>
      </c>
      <c r="K58" s="100">
        <v>49.04</v>
      </c>
      <c r="L58" s="100">
        <v>666.51</v>
      </c>
      <c r="M58" s="107">
        <f t="shared" si="1"/>
        <v>24424.19</v>
      </c>
    </row>
    <row r="59" spans="1:13" ht="15">
      <c r="A59" s="120">
        <v>58</v>
      </c>
      <c r="B59" s="120" t="s">
        <v>69</v>
      </c>
      <c r="C59" s="100">
        <v>8413.31</v>
      </c>
      <c r="D59" s="100">
        <v>9798.66</v>
      </c>
      <c r="E59" s="100">
        <v>7747.61</v>
      </c>
      <c r="F59" s="100">
        <v>2359.17</v>
      </c>
      <c r="G59" s="100">
        <v>4896.3</v>
      </c>
      <c r="H59" s="100">
        <v>2603.2300000000005</v>
      </c>
      <c r="I59" s="100">
        <v>1712.19</v>
      </c>
      <c r="J59" s="100">
        <v>442.15000000000003</v>
      </c>
      <c r="K59" s="100">
        <v>92.42999999999999</v>
      </c>
      <c r="L59" s="100">
        <v>1251.21</v>
      </c>
      <c r="M59" s="107">
        <f t="shared" si="1"/>
        <v>39316.26000000001</v>
      </c>
    </row>
    <row r="60" spans="1:13" ht="15">
      <c r="A60" s="120">
        <v>59</v>
      </c>
      <c r="B60" s="120" t="s">
        <v>70</v>
      </c>
      <c r="C60" s="100">
        <v>14482.74</v>
      </c>
      <c r="D60" s="100">
        <v>18627.949999999997</v>
      </c>
      <c r="E60" s="100">
        <v>15205.28</v>
      </c>
      <c r="F60" s="100">
        <v>3134.97</v>
      </c>
      <c r="G60" s="100">
        <v>5554.9800000000005</v>
      </c>
      <c r="H60" s="100">
        <v>2970.08</v>
      </c>
      <c r="I60" s="100">
        <v>1909.44</v>
      </c>
      <c r="J60" s="100">
        <v>352.31</v>
      </c>
      <c r="K60" s="100">
        <v>47.65</v>
      </c>
      <c r="L60" s="100">
        <v>1810.0600000000002</v>
      </c>
      <c r="M60" s="107">
        <f t="shared" si="1"/>
        <v>64095.46</v>
      </c>
    </row>
    <row r="61" spans="1:13" ht="15">
      <c r="A61" s="120">
        <v>60</v>
      </c>
      <c r="B61" s="120" t="s">
        <v>71</v>
      </c>
      <c r="C61" s="100">
        <v>1961.93</v>
      </c>
      <c r="D61" s="100">
        <v>2369.91</v>
      </c>
      <c r="E61" s="100">
        <v>1399.73</v>
      </c>
      <c r="F61" s="100">
        <v>416.35</v>
      </c>
      <c r="G61" s="100">
        <v>490.74</v>
      </c>
      <c r="H61" s="100">
        <v>368.14</v>
      </c>
      <c r="I61" s="100">
        <v>186.17999999999998</v>
      </c>
      <c r="J61" s="100">
        <v>37.39</v>
      </c>
      <c r="K61" s="100">
        <v>6.1</v>
      </c>
      <c r="L61" s="100">
        <v>355.26</v>
      </c>
      <c r="M61" s="107">
        <f t="shared" si="1"/>
        <v>7591.730000000001</v>
      </c>
    </row>
    <row r="62" spans="1:13" ht="15">
      <c r="A62" s="120">
        <v>61</v>
      </c>
      <c r="B62" s="120" t="s">
        <v>72</v>
      </c>
      <c r="C62" s="100">
        <v>1504.05</v>
      </c>
      <c r="D62" s="100">
        <v>1900.2799999999997</v>
      </c>
      <c r="E62" s="100">
        <v>1128.91</v>
      </c>
      <c r="F62" s="100">
        <v>333.31000000000006</v>
      </c>
      <c r="G62" s="100">
        <v>338.43</v>
      </c>
      <c r="H62" s="100">
        <v>181.65</v>
      </c>
      <c r="I62" s="100">
        <v>181.52999999999997</v>
      </c>
      <c r="J62" s="100">
        <v>3.12</v>
      </c>
      <c r="K62" s="100">
        <v>0</v>
      </c>
      <c r="L62" s="100">
        <v>224.95</v>
      </c>
      <c r="M62" s="107">
        <f t="shared" si="1"/>
        <v>5796.23</v>
      </c>
    </row>
    <row r="63" spans="1:13" ht="15">
      <c r="A63" s="120">
        <v>62</v>
      </c>
      <c r="B63" s="120" t="s">
        <v>73</v>
      </c>
      <c r="C63" s="100">
        <v>801.39</v>
      </c>
      <c r="D63" s="100">
        <v>923.99</v>
      </c>
      <c r="E63" s="100">
        <v>533.1700000000001</v>
      </c>
      <c r="F63" s="100">
        <v>236.85</v>
      </c>
      <c r="G63" s="100">
        <v>244.43000000000004</v>
      </c>
      <c r="H63" s="100">
        <v>130.18</v>
      </c>
      <c r="I63" s="100">
        <v>0.76</v>
      </c>
      <c r="J63" s="100">
        <v>25.73</v>
      </c>
      <c r="K63" s="100">
        <v>5.18</v>
      </c>
      <c r="L63" s="100">
        <v>37.510000000000005</v>
      </c>
      <c r="M63" s="107">
        <f t="shared" si="1"/>
        <v>2939.19</v>
      </c>
    </row>
    <row r="64" spans="1:13" ht="15">
      <c r="A64" s="120">
        <v>63</v>
      </c>
      <c r="B64" s="120" t="s">
        <v>74</v>
      </c>
      <c r="C64" s="100">
        <v>609.26</v>
      </c>
      <c r="D64" s="100">
        <v>745.29</v>
      </c>
      <c r="E64" s="100">
        <v>368.78999999999996</v>
      </c>
      <c r="F64" s="100">
        <v>155.42000000000002</v>
      </c>
      <c r="G64" s="100">
        <v>176.77</v>
      </c>
      <c r="H64" s="100">
        <v>107.75</v>
      </c>
      <c r="I64" s="100">
        <v>0</v>
      </c>
      <c r="J64" s="100">
        <v>13.129999999999999</v>
      </c>
      <c r="K64" s="100">
        <v>0.63</v>
      </c>
      <c r="L64" s="100">
        <v>79.59</v>
      </c>
      <c r="M64" s="107">
        <f t="shared" si="1"/>
        <v>2256.6300000000006</v>
      </c>
    </row>
    <row r="65" spans="1:13" ht="15">
      <c r="A65" s="120">
        <v>64</v>
      </c>
      <c r="B65" s="120" t="s">
        <v>75</v>
      </c>
      <c r="C65" s="100">
        <v>13904.93</v>
      </c>
      <c r="D65" s="100">
        <v>17325.63</v>
      </c>
      <c r="E65" s="100">
        <v>12688.75</v>
      </c>
      <c r="F65" s="100">
        <v>2956.7799999999997</v>
      </c>
      <c r="G65" s="100">
        <v>5405.990000000001</v>
      </c>
      <c r="H65" s="100">
        <v>3401.52</v>
      </c>
      <c r="I65" s="100">
        <v>2202.5599999999995</v>
      </c>
      <c r="J65" s="100">
        <v>573.49</v>
      </c>
      <c r="K65" s="100">
        <v>126.97999999999999</v>
      </c>
      <c r="L65" s="100">
        <v>1789.08</v>
      </c>
      <c r="M65" s="107">
        <f t="shared" si="1"/>
        <v>60375.70999999999</v>
      </c>
    </row>
    <row r="66" spans="1:13" ht="15">
      <c r="A66" s="120">
        <v>65</v>
      </c>
      <c r="B66" s="120" t="s">
        <v>76</v>
      </c>
      <c r="C66" s="100">
        <v>1319.3799999999999</v>
      </c>
      <c r="D66" s="100">
        <v>1681.3600000000001</v>
      </c>
      <c r="E66" s="100">
        <v>860.09</v>
      </c>
      <c r="F66" s="100">
        <v>611.07</v>
      </c>
      <c r="G66" s="100">
        <v>382.91</v>
      </c>
      <c r="H66" s="100">
        <v>265.7</v>
      </c>
      <c r="I66" s="100">
        <v>6.08</v>
      </c>
      <c r="J66" s="100">
        <v>22.87</v>
      </c>
      <c r="K66" s="100">
        <v>15.52</v>
      </c>
      <c r="L66" s="100">
        <v>173.73</v>
      </c>
      <c r="M66" s="107">
        <f aca="true" t="shared" si="2" ref="M66:M76">SUM(C66:L66)</f>
        <v>5338.709999999999</v>
      </c>
    </row>
    <row r="67" spans="1:13" ht="15">
      <c r="A67" s="120">
        <v>66</v>
      </c>
      <c r="B67" s="120" t="s">
        <v>77</v>
      </c>
      <c r="C67" s="100">
        <v>2125.55</v>
      </c>
      <c r="D67" s="100">
        <v>2245.09</v>
      </c>
      <c r="E67" s="100">
        <v>1333.47</v>
      </c>
      <c r="F67" s="100">
        <v>314.36</v>
      </c>
      <c r="G67" s="100">
        <v>444.71999999999997</v>
      </c>
      <c r="H67" s="100">
        <v>314.83</v>
      </c>
      <c r="I67" s="100">
        <v>151.23000000000002</v>
      </c>
      <c r="J67" s="100">
        <v>13.190000000000001</v>
      </c>
      <c r="K67" s="100">
        <v>3.4699999999999993</v>
      </c>
      <c r="L67" s="100">
        <v>181.66000000000003</v>
      </c>
      <c r="M67" s="107">
        <f t="shared" si="2"/>
        <v>7127.57</v>
      </c>
    </row>
    <row r="68" spans="1:13" ht="15">
      <c r="A68" s="120">
        <v>67</v>
      </c>
      <c r="B68" s="120" t="s">
        <v>78</v>
      </c>
      <c r="C68" s="100">
        <v>1015.0100000000001</v>
      </c>
      <c r="D68" s="100">
        <v>1105.71</v>
      </c>
      <c r="E68" s="100">
        <v>770.84</v>
      </c>
      <c r="F68" s="100">
        <v>186.01</v>
      </c>
      <c r="G68" s="100">
        <v>264.35</v>
      </c>
      <c r="H68" s="100">
        <v>152.61</v>
      </c>
      <c r="I68" s="100">
        <v>25.209999999999997</v>
      </c>
      <c r="J68" s="100">
        <v>17.840000000000003</v>
      </c>
      <c r="K68" s="100">
        <v>6.650000000000001</v>
      </c>
      <c r="L68" s="100">
        <v>88.15</v>
      </c>
      <c r="M68" s="107">
        <f t="shared" si="2"/>
        <v>3632.380000000001</v>
      </c>
    </row>
    <row r="69" spans="1:13" ht="15">
      <c r="A69" s="120">
        <v>68</v>
      </c>
      <c r="B69" s="120" t="s">
        <v>231</v>
      </c>
      <c r="C69" s="100">
        <v>0</v>
      </c>
      <c r="D69" s="100">
        <v>54.76</v>
      </c>
      <c r="E69" s="100">
        <v>163.02</v>
      </c>
      <c r="F69" s="100">
        <v>0</v>
      </c>
      <c r="G69" s="100">
        <v>38.77</v>
      </c>
      <c r="H69" s="100">
        <v>175.23</v>
      </c>
      <c r="I69" s="100">
        <v>0</v>
      </c>
      <c r="J69" s="100">
        <v>0</v>
      </c>
      <c r="K69" s="100">
        <v>0</v>
      </c>
      <c r="L69" s="100">
        <v>47.14000000000001</v>
      </c>
      <c r="M69" s="107">
        <f t="shared" si="2"/>
        <v>478.91999999999996</v>
      </c>
    </row>
    <row r="70" spans="1:13" ht="15">
      <c r="A70" s="120">
        <v>69</v>
      </c>
      <c r="B70" s="120" t="s">
        <v>118</v>
      </c>
      <c r="C70" s="100">
        <v>153.86</v>
      </c>
      <c r="D70" s="100">
        <v>228.68</v>
      </c>
      <c r="E70" s="100">
        <v>187.51000000000002</v>
      </c>
      <c r="F70" s="100">
        <v>0</v>
      </c>
      <c r="G70" s="100">
        <v>0</v>
      </c>
      <c r="H70" s="100">
        <v>0</v>
      </c>
      <c r="I70" s="100">
        <v>30</v>
      </c>
      <c r="J70" s="100">
        <v>0</v>
      </c>
      <c r="K70" s="100">
        <v>0</v>
      </c>
      <c r="L70" s="100">
        <v>0</v>
      </c>
      <c r="M70" s="107">
        <f t="shared" si="2"/>
        <v>600.0500000000001</v>
      </c>
    </row>
    <row r="71" spans="1:13" ht="15">
      <c r="A71" s="120">
        <v>70</v>
      </c>
      <c r="B71" s="120" t="s">
        <v>307</v>
      </c>
      <c r="C71" s="100">
        <v>183.98</v>
      </c>
      <c r="D71" s="100">
        <v>300.45</v>
      </c>
      <c r="E71" s="100">
        <v>90.08</v>
      </c>
      <c r="F71" s="100">
        <v>36.83</v>
      </c>
      <c r="G71" s="100">
        <v>27.53</v>
      </c>
      <c r="H71" s="100">
        <v>0.93</v>
      </c>
      <c r="I71" s="100">
        <v>1.56</v>
      </c>
      <c r="J71" s="100">
        <v>0</v>
      </c>
      <c r="K71" s="100">
        <v>0</v>
      </c>
      <c r="L71" s="100">
        <v>0</v>
      </c>
      <c r="M71" s="107">
        <f t="shared" si="2"/>
        <v>641.3599999999999</v>
      </c>
    </row>
    <row r="72" spans="1:13" ht="15">
      <c r="A72" s="120">
        <v>71</v>
      </c>
      <c r="B72" s="120" t="s">
        <v>314</v>
      </c>
      <c r="C72" s="100">
        <v>565.49</v>
      </c>
      <c r="D72" s="100">
        <v>832.6</v>
      </c>
      <c r="E72" s="100">
        <v>0</v>
      </c>
      <c r="F72" s="100">
        <v>47.05</v>
      </c>
      <c r="G72" s="100">
        <v>73.64999999999999</v>
      </c>
      <c r="H72" s="100">
        <v>0</v>
      </c>
      <c r="I72" s="100">
        <v>0</v>
      </c>
      <c r="J72" s="100">
        <v>16.07</v>
      </c>
      <c r="K72" s="100">
        <v>0</v>
      </c>
      <c r="L72" s="100">
        <v>0</v>
      </c>
      <c r="M72" s="107">
        <f t="shared" si="2"/>
        <v>1534.8600000000001</v>
      </c>
    </row>
    <row r="73" spans="1:13" ht="15">
      <c r="A73" s="120">
        <v>72</v>
      </c>
      <c r="B73" s="120" t="s">
        <v>309</v>
      </c>
      <c r="C73" s="100">
        <v>353.6</v>
      </c>
      <c r="D73" s="100">
        <v>164</v>
      </c>
      <c r="E73" s="100">
        <v>0</v>
      </c>
      <c r="F73" s="100">
        <v>58</v>
      </c>
      <c r="G73" s="100">
        <v>42</v>
      </c>
      <c r="H73" s="100">
        <v>0</v>
      </c>
      <c r="I73" s="100">
        <v>17.380000000000003</v>
      </c>
      <c r="J73" s="100">
        <v>12</v>
      </c>
      <c r="K73" s="100">
        <v>0</v>
      </c>
      <c r="L73" s="100">
        <v>0</v>
      </c>
      <c r="M73" s="107">
        <f t="shared" si="2"/>
        <v>646.98</v>
      </c>
    </row>
    <row r="74" spans="1:13" ht="15">
      <c r="A74" s="120">
        <v>73</v>
      </c>
      <c r="B74" s="120" t="s">
        <v>233</v>
      </c>
      <c r="C74" s="100">
        <v>279.32</v>
      </c>
      <c r="D74" s="100">
        <v>589.65</v>
      </c>
      <c r="E74" s="100">
        <v>465</v>
      </c>
      <c r="F74" s="100">
        <v>40</v>
      </c>
      <c r="G74" s="100">
        <v>85</v>
      </c>
      <c r="H74" s="100">
        <v>77.15</v>
      </c>
      <c r="I74" s="100">
        <v>4.34</v>
      </c>
      <c r="J74" s="100">
        <v>0</v>
      </c>
      <c r="K74" s="100">
        <v>0</v>
      </c>
      <c r="L74" s="100">
        <v>59.54</v>
      </c>
      <c r="M74" s="107">
        <f t="shared" si="2"/>
        <v>1600</v>
      </c>
    </row>
    <row r="75" spans="1:13" ht="15">
      <c r="A75" s="120">
        <v>74</v>
      </c>
      <c r="B75" s="120" t="s">
        <v>121</v>
      </c>
      <c r="C75" s="100">
        <v>198</v>
      </c>
      <c r="D75" s="100">
        <v>297</v>
      </c>
      <c r="E75" s="100">
        <v>429</v>
      </c>
      <c r="F75" s="100">
        <v>18</v>
      </c>
      <c r="G75" s="100">
        <v>165</v>
      </c>
      <c r="H75" s="100">
        <v>43</v>
      </c>
      <c r="I75" s="100">
        <v>0</v>
      </c>
      <c r="J75" s="100">
        <v>0</v>
      </c>
      <c r="K75" s="100">
        <v>0</v>
      </c>
      <c r="L75" s="100">
        <v>0</v>
      </c>
      <c r="M75" s="107">
        <f t="shared" si="2"/>
        <v>1150</v>
      </c>
    </row>
    <row r="76" spans="1:13" ht="15">
      <c r="A76" s="120">
        <v>75</v>
      </c>
      <c r="B76" s="120" t="s">
        <v>234</v>
      </c>
      <c r="C76" s="100">
        <v>0</v>
      </c>
      <c r="D76" s="100">
        <v>3337.96</v>
      </c>
      <c r="E76" s="100">
        <v>22309.83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7">
        <f t="shared" si="2"/>
        <v>25647.79</v>
      </c>
    </row>
    <row r="77" spans="1:13" ht="15">
      <c r="A77" s="120">
        <v>99</v>
      </c>
      <c r="B77" s="121" t="s">
        <v>313</v>
      </c>
      <c r="C77" s="122">
        <f>SUM(C2:C76)</f>
        <v>587648.77</v>
      </c>
      <c r="D77" s="122">
        <f aca="true" t="shared" si="3" ref="D77:M77">SUM(D2:D76)</f>
        <v>726963.45</v>
      </c>
      <c r="E77" s="122">
        <f t="shared" si="3"/>
        <v>541341.37</v>
      </c>
      <c r="F77" s="122">
        <f t="shared" si="3"/>
        <v>139249.65999999997</v>
      </c>
      <c r="G77" s="122">
        <f t="shared" si="3"/>
        <v>218834.13999999996</v>
      </c>
      <c r="H77" s="122">
        <f t="shared" si="3"/>
        <v>129960.94999999997</v>
      </c>
      <c r="I77" s="122">
        <f t="shared" si="3"/>
        <v>163060.55999999997</v>
      </c>
      <c r="J77" s="122">
        <f t="shared" si="3"/>
        <v>20446.08</v>
      </c>
      <c r="K77" s="122">
        <f t="shared" si="3"/>
        <v>6103.830000000001</v>
      </c>
      <c r="L77" s="122">
        <f t="shared" si="3"/>
        <v>71720.34999999996</v>
      </c>
      <c r="M77" s="123">
        <f t="shared" si="3"/>
        <v>2605329.1599999988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62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Edcuation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kirk.hudson</dc:creator>
  <cp:keywords/>
  <dc:description/>
  <cp:lastModifiedBy>money.wayne</cp:lastModifiedBy>
  <cp:lastPrinted>2009-06-11T20:51:07Z</cp:lastPrinted>
  <dcterms:created xsi:type="dcterms:W3CDTF">2005-02-28T13:55:05Z</dcterms:created>
  <dcterms:modified xsi:type="dcterms:W3CDTF">2009-06-16T19:19:16Z</dcterms:modified>
  <cp:category/>
  <cp:version/>
  <cp:contentType/>
  <cp:contentStatus/>
</cp:coreProperties>
</file>