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special tabulations\"/>
    </mc:Choice>
  </mc:AlternateContent>
  <bookViews>
    <workbookView xWindow="-15" yWindow="-15" windowWidth="7680" windowHeight="7320" tabRatio="759"/>
  </bookViews>
  <sheets>
    <sheet name="2023-24" sheetId="51" r:id="rId1"/>
    <sheet name="2022-23" sheetId="50" r:id="rId2"/>
    <sheet name="2021-22" sheetId="48" r:id="rId3"/>
    <sheet name="2020-21" sheetId="47" r:id="rId4"/>
    <sheet name="2019-20" sheetId="45" r:id="rId5"/>
    <sheet name="2018-19" sheetId="44" r:id="rId6"/>
    <sheet name="2017-18" sheetId="42" r:id="rId7"/>
    <sheet name="2016-17" sheetId="39" r:id="rId8"/>
    <sheet name="2015-16" sheetId="36" r:id="rId9"/>
    <sheet name="2014-15" sheetId="34" r:id="rId10"/>
    <sheet name="2013-14" sheetId="32" r:id="rId11"/>
    <sheet name="2012-13" sheetId="20" r:id="rId12"/>
    <sheet name="2011-12" sheetId="29" r:id="rId13"/>
    <sheet name="2010-11" sheetId="30" r:id="rId14"/>
    <sheet name="2009-10" sheetId="31" r:id="rId15"/>
  </sheets>
  <definedNames>
    <definedName name="_xlnm.Print_Area" localSheetId="14">'2009-10'!$A$1:$L$86</definedName>
    <definedName name="_xlnm.Print_Area" localSheetId="13">'2010-11'!$A$1:$L$85</definedName>
    <definedName name="_xlnm.Print_Area" localSheetId="12">'2011-12'!$A$1:$L$85</definedName>
    <definedName name="_xlnm.Print_Area" localSheetId="11">'2012-13'!$A$1:$L$84</definedName>
    <definedName name="_xlnm.Print_Area" localSheetId="10">'2013-14'!$A$1:$L$84</definedName>
    <definedName name="_xlnm.Print_Area" localSheetId="9">'2014-15'!$A$1:$L$84</definedName>
    <definedName name="_xlnm.Print_Area" localSheetId="8">'2015-16'!$A$1:$L$84</definedName>
    <definedName name="_xlnm.Print_Area" localSheetId="7">'2016-17'!$A$1:$L$84</definedName>
    <definedName name="_xlnm.Print_Area" localSheetId="6">'2017-18'!$A$1:$L$84</definedName>
    <definedName name="_xlnm.Print_Area" localSheetId="5">'2018-19'!$A$1:$L$84</definedName>
    <definedName name="_xlnm.Print_Area" localSheetId="4">'2019-20'!$A$1:$L$84</definedName>
    <definedName name="_xlnm.Print_Area" localSheetId="3">'2020-21'!$A$1:$L$85</definedName>
    <definedName name="_xlnm.Print_Area" localSheetId="2">'2021-22'!$A$1:$L$84</definedName>
    <definedName name="_xlnm.Print_Area" localSheetId="1">'2022-23'!$A$1:$L$84</definedName>
    <definedName name="_xlnm.Print_Area" localSheetId="0">'2023-24'!$A$1:$L$84</definedName>
    <definedName name="_xlnm.Print_Titles" localSheetId="14">'2009-10'!$1:$7</definedName>
    <definedName name="_xlnm.Print_Titles" localSheetId="13">'2010-11'!$1:$7</definedName>
    <definedName name="_xlnm.Print_Titles" localSheetId="12">'2011-12'!$1:$7</definedName>
    <definedName name="_xlnm.Print_Titles" localSheetId="11">'2012-13'!$1:$7</definedName>
    <definedName name="_xlnm.Print_Titles" localSheetId="10">'2013-14'!$1:$7</definedName>
    <definedName name="_xlnm.Print_Titles" localSheetId="9">'2014-15'!$1:$7</definedName>
    <definedName name="_xlnm.Print_Titles" localSheetId="8">'2015-16'!$1:$7</definedName>
    <definedName name="_xlnm.Print_Titles" localSheetId="7">'2016-17'!$1:$7</definedName>
    <definedName name="_xlnm.Print_Titles" localSheetId="6">'2017-18'!$1:$7</definedName>
    <definedName name="_xlnm.Print_Titles" localSheetId="5">'2018-19'!$1:$7</definedName>
    <definedName name="_xlnm.Print_Titles" localSheetId="4">'2019-20'!$1:$7</definedName>
    <definedName name="_xlnm.Print_Titles" localSheetId="3">'2020-21'!$1:$7</definedName>
    <definedName name="_xlnm.Print_Titles" localSheetId="2">'2021-22'!$1:$7</definedName>
    <definedName name="_xlnm.Print_Titles" localSheetId="1">'2022-23'!$1:$7</definedName>
    <definedName name="_xlnm.Print_Titles" localSheetId="0">'2023-24'!$1:$7</definedName>
  </definedNames>
  <calcPr calcId="162913"/>
</workbook>
</file>

<file path=xl/calcChain.xml><?xml version="1.0" encoding="utf-8"?>
<calcChain xmlns="http://schemas.openxmlformats.org/spreadsheetml/2006/main">
  <c r="N75" i="51" l="1"/>
  <c r="F74" i="51"/>
  <c r="P74" i="51" s="1"/>
  <c r="B74" i="51"/>
  <c r="E74" i="51" s="1"/>
  <c r="P73" i="51"/>
  <c r="F73" i="51"/>
  <c r="B73" i="51"/>
  <c r="L73" i="51" s="1"/>
  <c r="L72" i="51"/>
  <c r="J72" i="51"/>
  <c r="F72" i="51"/>
  <c r="G72" i="51" s="1"/>
  <c r="E72" i="51"/>
  <c r="B72" i="51"/>
  <c r="K71" i="51"/>
  <c r="F71" i="51"/>
  <c r="P71" i="51" s="1"/>
  <c r="B71" i="51"/>
  <c r="L71" i="51" s="1"/>
  <c r="P70" i="51"/>
  <c r="L70" i="51"/>
  <c r="J70" i="51"/>
  <c r="F70" i="51"/>
  <c r="E70" i="51"/>
  <c r="B70" i="51"/>
  <c r="G70" i="51" s="1"/>
  <c r="F69" i="51"/>
  <c r="P69" i="51" s="1"/>
  <c r="B69" i="51"/>
  <c r="E69" i="51" s="1"/>
  <c r="P68" i="51"/>
  <c r="F68" i="51"/>
  <c r="E68" i="51"/>
  <c r="B68" i="51"/>
  <c r="L68" i="51" s="1"/>
  <c r="L67" i="51"/>
  <c r="J67" i="51"/>
  <c r="F67" i="51"/>
  <c r="G67" i="51" s="1"/>
  <c r="E67" i="51"/>
  <c r="B67" i="51"/>
  <c r="F66" i="51"/>
  <c r="P66" i="51" s="1"/>
  <c r="B66" i="51"/>
  <c r="L66" i="51" s="1"/>
  <c r="P65" i="51"/>
  <c r="L65" i="51"/>
  <c r="J65" i="51"/>
  <c r="G65" i="51"/>
  <c r="F65" i="51"/>
  <c r="B65" i="51"/>
  <c r="E65" i="51" s="1"/>
  <c r="F64" i="51"/>
  <c r="P64" i="51" s="1"/>
  <c r="B64" i="51"/>
  <c r="L64" i="51" s="1"/>
  <c r="P63" i="51"/>
  <c r="L63" i="51"/>
  <c r="F63" i="51"/>
  <c r="B63" i="51"/>
  <c r="J63" i="51" s="1"/>
  <c r="F62" i="51"/>
  <c r="P62" i="51" s="1"/>
  <c r="B62" i="51"/>
  <c r="E62" i="51" s="1"/>
  <c r="J61" i="51"/>
  <c r="F61" i="51"/>
  <c r="P61" i="51" s="1"/>
  <c r="E61" i="51"/>
  <c r="B61" i="51"/>
  <c r="L61" i="51" s="1"/>
  <c r="L60" i="51"/>
  <c r="J60" i="51"/>
  <c r="F60" i="51"/>
  <c r="G60" i="51" s="1"/>
  <c r="B60" i="51"/>
  <c r="E60" i="51" s="1"/>
  <c r="P59" i="51"/>
  <c r="F59" i="51"/>
  <c r="B59" i="51"/>
  <c r="L59" i="51" s="1"/>
  <c r="P58" i="51"/>
  <c r="L58" i="51"/>
  <c r="J58" i="51"/>
  <c r="F58" i="51"/>
  <c r="E58" i="51"/>
  <c r="B58" i="51"/>
  <c r="G58" i="51" s="1"/>
  <c r="F57" i="51"/>
  <c r="P57" i="51" s="1"/>
  <c r="B57" i="51"/>
  <c r="L57" i="51" s="1"/>
  <c r="P56" i="51"/>
  <c r="F56" i="51"/>
  <c r="E56" i="51"/>
  <c r="B56" i="51"/>
  <c r="L56" i="51" s="1"/>
  <c r="L55" i="51"/>
  <c r="J55" i="51"/>
  <c r="F55" i="51"/>
  <c r="G55" i="51" s="1"/>
  <c r="E55" i="51"/>
  <c r="B55" i="51"/>
  <c r="F54" i="51"/>
  <c r="P54" i="51" s="1"/>
  <c r="B54" i="51"/>
  <c r="L54" i="51" s="1"/>
  <c r="P53" i="51"/>
  <c r="L53" i="51"/>
  <c r="J53" i="51"/>
  <c r="G53" i="51"/>
  <c r="F53" i="51"/>
  <c r="B53" i="51"/>
  <c r="E53" i="51" s="1"/>
  <c r="F52" i="51"/>
  <c r="P52" i="51" s="1"/>
  <c r="B52" i="51"/>
  <c r="L52" i="51" s="1"/>
  <c r="P51" i="51"/>
  <c r="L51" i="51"/>
  <c r="F51" i="51"/>
  <c r="B51" i="51"/>
  <c r="J51" i="51" s="1"/>
  <c r="K50" i="51"/>
  <c r="L50" i="51" s="1"/>
  <c r="J50" i="51"/>
  <c r="F50" i="51"/>
  <c r="P50" i="51" s="1"/>
  <c r="E50" i="51"/>
  <c r="B50" i="51"/>
  <c r="F49" i="51"/>
  <c r="P49" i="51" s="1"/>
  <c r="B49" i="51"/>
  <c r="L49" i="51" s="1"/>
  <c r="P48" i="51"/>
  <c r="L48" i="51"/>
  <c r="J48" i="51"/>
  <c r="G48" i="51"/>
  <c r="F48" i="51"/>
  <c r="B48" i="51"/>
  <c r="E48" i="51" s="1"/>
  <c r="F47" i="51"/>
  <c r="P47" i="51" s="1"/>
  <c r="B47" i="51"/>
  <c r="L47" i="51" s="1"/>
  <c r="P46" i="51"/>
  <c r="L46" i="51"/>
  <c r="F46" i="51"/>
  <c r="B46" i="51"/>
  <c r="J46" i="51" s="1"/>
  <c r="F45" i="51"/>
  <c r="P45" i="51" s="1"/>
  <c r="B45" i="51"/>
  <c r="E45" i="51" s="1"/>
  <c r="J44" i="51"/>
  <c r="F44" i="51"/>
  <c r="P44" i="51" s="1"/>
  <c r="E44" i="51"/>
  <c r="B44" i="51"/>
  <c r="L44" i="51" s="1"/>
  <c r="L43" i="51"/>
  <c r="J43" i="51"/>
  <c r="F43" i="51"/>
  <c r="G43" i="51" s="1"/>
  <c r="E43" i="51"/>
  <c r="B43" i="51"/>
  <c r="P42" i="51"/>
  <c r="F42" i="51"/>
  <c r="B42" i="51"/>
  <c r="J42" i="51" s="1"/>
  <c r="P41" i="51"/>
  <c r="L41" i="51"/>
  <c r="J41" i="51"/>
  <c r="F41" i="51"/>
  <c r="E41" i="51"/>
  <c r="B41" i="51"/>
  <c r="G41" i="51" s="1"/>
  <c r="F40" i="51"/>
  <c r="P40" i="51" s="1"/>
  <c r="B40" i="51"/>
  <c r="L40" i="51" s="1"/>
  <c r="P39" i="51"/>
  <c r="F39" i="51"/>
  <c r="E39" i="51"/>
  <c r="B39" i="51"/>
  <c r="L39" i="51" s="1"/>
  <c r="L38" i="51"/>
  <c r="J38" i="51"/>
  <c r="F38" i="51"/>
  <c r="G38" i="51" s="1"/>
  <c r="E38" i="51"/>
  <c r="B38" i="51"/>
  <c r="F37" i="51"/>
  <c r="P37" i="51" s="1"/>
  <c r="B37" i="51"/>
  <c r="L37" i="51" s="1"/>
  <c r="P36" i="51"/>
  <c r="L36" i="51"/>
  <c r="J36" i="51"/>
  <c r="G36" i="51"/>
  <c r="F36" i="51"/>
  <c r="B36" i="51"/>
  <c r="E36" i="51" s="1"/>
  <c r="F35" i="51"/>
  <c r="P35" i="51" s="1"/>
  <c r="B35" i="51"/>
  <c r="L35" i="51" s="1"/>
  <c r="P34" i="51"/>
  <c r="L34" i="51"/>
  <c r="F34" i="51"/>
  <c r="B34" i="51"/>
  <c r="J34" i="51" s="1"/>
  <c r="F33" i="51"/>
  <c r="P33" i="51" s="1"/>
  <c r="B33" i="51"/>
  <c r="G33" i="51" s="1"/>
  <c r="J32" i="51"/>
  <c r="F32" i="51"/>
  <c r="P32" i="51" s="1"/>
  <c r="E32" i="51"/>
  <c r="B32" i="51"/>
  <c r="L32" i="51" s="1"/>
  <c r="L31" i="51"/>
  <c r="J31" i="51"/>
  <c r="F31" i="51"/>
  <c r="P31" i="51" s="1"/>
  <c r="E31" i="51"/>
  <c r="B31" i="51"/>
  <c r="P30" i="51"/>
  <c r="F30" i="51"/>
  <c r="B30" i="51"/>
  <c r="J30" i="51" s="1"/>
  <c r="P29" i="51"/>
  <c r="L29" i="51"/>
  <c r="J29" i="51"/>
  <c r="F29" i="51"/>
  <c r="E29" i="51"/>
  <c r="B29" i="51"/>
  <c r="G29" i="51" s="1"/>
  <c r="F28" i="51"/>
  <c r="P28" i="51" s="1"/>
  <c r="B28" i="51"/>
  <c r="L28" i="51" s="1"/>
  <c r="P27" i="51"/>
  <c r="F27" i="51"/>
  <c r="E27" i="51"/>
  <c r="B27" i="51"/>
  <c r="L27" i="51" s="1"/>
  <c r="L26" i="51"/>
  <c r="J26" i="51"/>
  <c r="F26" i="51"/>
  <c r="G26" i="51" s="1"/>
  <c r="E26" i="51"/>
  <c r="B26" i="51"/>
  <c r="F25" i="51"/>
  <c r="P25" i="51" s="1"/>
  <c r="B25" i="51"/>
  <c r="L25" i="51" s="1"/>
  <c r="P24" i="51"/>
  <c r="L24" i="51"/>
  <c r="J24" i="51"/>
  <c r="G24" i="51"/>
  <c r="F24" i="51"/>
  <c r="B24" i="51"/>
  <c r="E24" i="51" s="1"/>
  <c r="F23" i="51"/>
  <c r="P23" i="51" s="1"/>
  <c r="B23" i="51"/>
  <c r="E23" i="51" s="1"/>
  <c r="P22" i="51"/>
  <c r="L22" i="51"/>
  <c r="K22" i="51"/>
  <c r="F22" i="51"/>
  <c r="E22" i="51"/>
  <c r="B22" i="51"/>
  <c r="G22" i="51" s="1"/>
  <c r="L21" i="51"/>
  <c r="J21" i="51"/>
  <c r="F21" i="51"/>
  <c r="G21" i="51" s="1"/>
  <c r="E21" i="51"/>
  <c r="B21" i="51"/>
  <c r="F20" i="51"/>
  <c r="P20" i="51" s="1"/>
  <c r="B20" i="51"/>
  <c r="L20" i="51" s="1"/>
  <c r="P19" i="51"/>
  <c r="L19" i="51"/>
  <c r="J19" i="51"/>
  <c r="G19" i="51"/>
  <c r="F19" i="51"/>
  <c r="B19" i="51"/>
  <c r="E19" i="51" s="1"/>
  <c r="F18" i="51"/>
  <c r="P18" i="51" s="1"/>
  <c r="B18" i="51"/>
  <c r="L18" i="51" s="1"/>
  <c r="P17" i="51"/>
  <c r="L17" i="51"/>
  <c r="F17" i="51"/>
  <c r="B17" i="51"/>
  <c r="J17" i="51" s="1"/>
  <c r="F16" i="51"/>
  <c r="P16" i="51" s="1"/>
  <c r="B16" i="51"/>
  <c r="G16" i="51" s="1"/>
  <c r="J15" i="51"/>
  <c r="F15" i="51"/>
  <c r="P15" i="51" s="1"/>
  <c r="E15" i="51"/>
  <c r="B15" i="51"/>
  <c r="L15" i="51" s="1"/>
  <c r="L14" i="51"/>
  <c r="J14" i="51"/>
  <c r="F14" i="51"/>
  <c r="G14" i="51" s="1"/>
  <c r="E14" i="51"/>
  <c r="B14" i="51"/>
  <c r="P13" i="51"/>
  <c r="F13" i="51"/>
  <c r="B13" i="51"/>
  <c r="J13" i="51" s="1"/>
  <c r="P12" i="51"/>
  <c r="L12" i="51"/>
  <c r="J12" i="51"/>
  <c r="F12" i="51"/>
  <c r="E12" i="51"/>
  <c r="B12" i="51"/>
  <c r="G12" i="51" s="1"/>
  <c r="F11" i="51"/>
  <c r="P11" i="51" s="1"/>
  <c r="B11" i="51"/>
  <c r="G11" i="51" s="1"/>
  <c r="P10" i="51"/>
  <c r="F10" i="51"/>
  <c r="E10" i="51"/>
  <c r="B10" i="51"/>
  <c r="L10" i="51" s="1"/>
  <c r="L9" i="51"/>
  <c r="J9" i="51"/>
  <c r="F9" i="51"/>
  <c r="G9" i="51" s="1"/>
  <c r="E9" i="51"/>
  <c r="B9" i="51"/>
  <c r="F8" i="51"/>
  <c r="P8" i="51" s="1"/>
  <c r="B8" i="51"/>
  <c r="L8" i="51" s="1"/>
  <c r="E16" i="51" l="1"/>
  <c r="G31" i="51"/>
  <c r="E28" i="51"/>
  <c r="E57" i="51"/>
  <c r="G45" i="51"/>
  <c r="G62" i="51"/>
  <c r="E64" i="51"/>
  <c r="E11" i="51"/>
  <c r="E52" i="51"/>
  <c r="E13" i="51"/>
  <c r="G28" i="51"/>
  <c r="E30" i="51"/>
  <c r="J33" i="51"/>
  <c r="G40" i="51"/>
  <c r="E42" i="51"/>
  <c r="P43" i="51"/>
  <c r="J45" i="51"/>
  <c r="G57" i="51"/>
  <c r="E59" i="51"/>
  <c r="P60" i="51"/>
  <c r="J62" i="51"/>
  <c r="G69" i="51"/>
  <c r="E71" i="51"/>
  <c r="G74" i="51"/>
  <c r="E8" i="51"/>
  <c r="P9" i="51"/>
  <c r="P75" i="51" s="1"/>
  <c r="J11" i="51"/>
  <c r="L16" i="51"/>
  <c r="G18" i="51"/>
  <c r="E20" i="51"/>
  <c r="P21" i="51"/>
  <c r="G23" i="51"/>
  <c r="E25" i="51"/>
  <c r="P26" i="51"/>
  <c r="J28" i="51"/>
  <c r="L33" i="51"/>
  <c r="G35" i="51"/>
  <c r="E37" i="51"/>
  <c r="P38" i="51"/>
  <c r="J40" i="51"/>
  <c r="L45" i="51"/>
  <c r="G47" i="51"/>
  <c r="E49" i="51"/>
  <c r="G52" i="51"/>
  <c r="E54" i="51"/>
  <c r="P55" i="51"/>
  <c r="J57" i="51"/>
  <c r="L62" i="51"/>
  <c r="G64" i="51"/>
  <c r="E66" i="51"/>
  <c r="P67" i="51"/>
  <c r="J69" i="51"/>
  <c r="P72" i="51"/>
  <c r="J74" i="51"/>
  <c r="E33" i="51"/>
  <c r="E40" i="51"/>
  <c r="G50" i="51"/>
  <c r="P14" i="51"/>
  <c r="L11" i="51"/>
  <c r="L75" i="51" s="1"/>
  <c r="G13" i="51"/>
  <c r="J18" i="51"/>
  <c r="J23" i="51"/>
  <c r="G30" i="51"/>
  <c r="J35" i="51"/>
  <c r="G42" i="51"/>
  <c r="J47" i="51"/>
  <c r="J52" i="51"/>
  <c r="G59" i="51"/>
  <c r="J64" i="51"/>
  <c r="L69" i="51"/>
  <c r="G71" i="51"/>
  <c r="L74" i="51"/>
  <c r="E18" i="51"/>
  <c r="E35" i="51"/>
  <c r="E47" i="51"/>
  <c r="J16" i="51"/>
  <c r="L23" i="51"/>
  <c r="G37" i="51"/>
  <c r="G49" i="51"/>
  <c r="G54" i="51"/>
  <c r="J59" i="51"/>
  <c r="G66" i="51"/>
  <c r="J71" i="51"/>
  <c r="E73" i="51"/>
  <c r="J8" i="51"/>
  <c r="L13" i="51"/>
  <c r="G15" i="51"/>
  <c r="E17" i="51"/>
  <c r="J20" i="51"/>
  <c r="J25" i="51"/>
  <c r="L30" i="51"/>
  <c r="G32" i="51"/>
  <c r="E34" i="51"/>
  <c r="J37" i="51"/>
  <c r="L42" i="51"/>
  <c r="G44" i="51"/>
  <c r="E46" i="51"/>
  <c r="J49" i="51"/>
  <c r="E51" i="51"/>
  <c r="J54" i="51"/>
  <c r="G61" i="51"/>
  <c r="E63" i="51"/>
  <c r="J66" i="51"/>
  <c r="B75" i="51"/>
  <c r="G8" i="51"/>
  <c r="G75" i="51" s="1"/>
  <c r="G20" i="51"/>
  <c r="G27" i="51"/>
  <c r="G56" i="51"/>
  <c r="J10" i="51"/>
  <c r="G17" i="51"/>
  <c r="J22" i="51"/>
  <c r="J27" i="51"/>
  <c r="G34" i="51"/>
  <c r="J39" i="51"/>
  <c r="G46" i="51"/>
  <c r="G51" i="51"/>
  <c r="J56" i="51"/>
  <c r="G63" i="51"/>
  <c r="J68" i="51"/>
  <c r="J73" i="51"/>
  <c r="G25" i="51"/>
  <c r="G10" i="51"/>
  <c r="G39" i="51"/>
  <c r="G68" i="51"/>
  <c r="G73" i="51"/>
  <c r="N75" i="50"/>
  <c r="J74" i="50"/>
  <c r="F74" i="50"/>
  <c r="P74" i="50" s="1"/>
  <c r="B74" i="50"/>
  <c r="E74" i="50" s="1"/>
  <c r="L73" i="50"/>
  <c r="J73" i="50"/>
  <c r="G73" i="50"/>
  <c r="F73" i="50"/>
  <c r="P73" i="50" s="1"/>
  <c r="B73" i="50"/>
  <c r="E73" i="50"/>
  <c r="P72" i="50"/>
  <c r="F72" i="50"/>
  <c r="B72" i="50"/>
  <c r="G72" i="50" s="1"/>
  <c r="K71" i="50"/>
  <c r="F71" i="50"/>
  <c r="P71" i="50"/>
  <c r="B71" i="50"/>
  <c r="J71" i="50" s="1"/>
  <c r="P70" i="50"/>
  <c r="L70" i="50"/>
  <c r="F70" i="50"/>
  <c r="B70" i="50"/>
  <c r="J70" i="50" s="1"/>
  <c r="J69" i="50"/>
  <c r="F69" i="50"/>
  <c r="P69" i="50"/>
  <c r="E69" i="50"/>
  <c r="B69" i="50"/>
  <c r="L69" i="50"/>
  <c r="P68" i="50"/>
  <c r="F68" i="50"/>
  <c r="B68" i="50"/>
  <c r="L68" i="50" s="1"/>
  <c r="E68" i="50"/>
  <c r="G67" i="50"/>
  <c r="F67" i="50"/>
  <c r="P67" i="50" s="1"/>
  <c r="B67" i="50"/>
  <c r="E67" i="50"/>
  <c r="P66" i="50"/>
  <c r="F66" i="50"/>
  <c r="E66" i="50"/>
  <c r="B66" i="50"/>
  <c r="L66" i="50" s="1"/>
  <c r="J66" i="50"/>
  <c r="F65" i="50"/>
  <c r="P65" i="50"/>
  <c r="B65" i="50"/>
  <c r="J65" i="50" s="1"/>
  <c r="F64" i="50"/>
  <c r="P64" i="50" s="1"/>
  <c r="B64" i="50"/>
  <c r="L64" i="50"/>
  <c r="F63" i="50"/>
  <c r="P63" i="50" s="1"/>
  <c r="B63" i="50"/>
  <c r="L62" i="50"/>
  <c r="F62" i="50"/>
  <c r="P62" i="50" s="1"/>
  <c r="B62" i="50"/>
  <c r="J62" i="50" s="1"/>
  <c r="P61" i="50"/>
  <c r="F61" i="50"/>
  <c r="B61" i="50"/>
  <c r="L61" i="50" s="1"/>
  <c r="J60" i="50"/>
  <c r="F60" i="50"/>
  <c r="P60" i="50" s="1"/>
  <c r="B60" i="50"/>
  <c r="E60" i="50" s="1"/>
  <c r="F59" i="50"/>
  <c r="P59" i="50" s="1"/>
  <c r="B59" i="50"/>
  <c r="L59" i="50" s="1"/>
  <c r="G58" i="50"/>
  <c r="F58" i="50"/>
  <c r="P58" i="50" s="1"/>
  <c r="B58" i="50"/>
  <c r="E58" i="50" s="1"/>
  <c r="J57" i="50"/>
  <c r="F57" i="50"/>
  <c r="P57" i="50" s="1"/>
  <c r="E57" i="50"/>
  <c r="B57" i="50"/>
  <c r="L57" i="50"/>
  <c r="P56" i="50"/>
  <c r="J56" i="50"/>
  <c r="F56" i="50"/>
  <c r="B56" i="50"/>
  <c r="E56" i="50" s="1"/>
  <c r="F55" i="50"/>
  <c r="P55" i="50" s="1"/>
  <c r="B55" i="50"/>
  <c r="G55" i="50" s="1"/>
  <c r="E55" i="50"/>
  <c r="L54" i="50"/>
  <c r="F54" i="50"/>
  <c r="P54" i="50" s="1"/>
  <c r="E54" i="50"/>
  <c r="B54" i="50"/>
  <c r="J54" i="50"/>
  <c r="L53" i="50"/>
  <c r="F53" i="50"/>
  <c r="P53" i="50" s="1"/>
  <c r="B53" i="50"/>
  <c r="J53" i="50" s="1"/>
  <c r="F52" i="50"/>
  <c r="P52" i="50" s="1"/>
  <c r="B52" i="50"/>
  <c r="L52" i="50"/>
  <c r="L51" i="50"/>
  <c r="F51" i="50"/>
  <c r="P51" i="50" s="1"/>
  <c r="E51" i="50"/>
  <c r="B51" i="50"/>
  <c r="J51" i="50" s="1"/>
  <c r="K50" i="50"/>
  <c r="F50" i="50"/>
  <c r="P50" i="50" s="1"/>
  <c r="B50" i="50"/>
  <c r="G50" i="50" s="1"/>
  <c r="E50" i="50"/>
  <c r="F49" i="50"/>
  <c r="P49" i="50" s="1"/>
  <c r="E49" i="50"/>
  <c r="B49" i="50"/>
  <c r="L49" i="50" s="1"/>
  <c r="F48" i="50"/>
  <c r="P48" i="50"/>
  <c r="B48" i="50"/>
  <c r="L48" i="50" s="1"/>
  <c r="J48" i="50"/>
  <c r="F47" i="50"/>
  <c r="P47" i="50" s="1"/>
  <c r="B47" i="50"/>
  <c r="L47" i="50"/>
  <c r="L46" i="50"/>
  <c r="F46" i="50"/>
  <c r="P46" i="50"/>
  <c r="B46" i="50"/>
  <c r="J46" i="50" s="1"/>
  <c r="L45" i="50"/>
  <c r="J45" i="50"/>
  <c r="F45" i="50"/>
  <c r="P45" i="50" s="1"/>
  <c r="B45" i="50"/>
  <c r="E45" i="50"/>
  <c r="P44" i="50"/>
  <c r="F44" i="50"/>
  <c r="B44" i="50"/>
  <c r="L44" i="50"/>
  <c r="F43" i="50"/>
  <c r="P43" i="50" s="1"/>
  <c r="B43" i="50"/>
  <c r="F42" i="50"/>
  <c r="P42" i="50"/>
  <c r="B42" i="50"/>
  <c r="L42" i="50" s="1"/>
  <c r="F41" i="50"/>
  <c r="P41" i="50" s="1"/>
  <c r="B41" i="50"/>
  <c r="J40" i="50"/>
  <c r="F40" i="50"/>
  <c r="P40" i="50"/>
  <c r="E40" i="50"/>
  <c r="B40" i="50"/>
  <c r="L40" i="50" s="1"/>
  <c r="F39" i="50"/>
  <c r="P39" i="50" s="1"/>
  <c r="B39" i="50"/>
  <c r="F38" i="50"/>
  <c r="P38" i="50" s="1"/>
  <c r="B38" i="50"/>
  <c r="E38" i="50" s="1"/>
  <c r="F37" i="50"/>
  <c r="P37" i="50" s="1"/>
  <c r="B37" i="50"/>
  <c r="L37" i="50" s="1"/>
  <c r="J37" i="50"/>
  <c r="F36" i="50"/>
  <c r="P36" i="50"/>
  <c r="B36" i="50"/>
  <c r="J36" i="50" s="1"/>
  <c r="F35" i="50"/>
  <c r="P35" i="50"/>
  <c r="B35" i="50"/>
  <c r="L35" i="50"/>
  <c r="F34" i="50"/>
  <c r="P34" i="50" s="1"/>
  <c r="B34" i="50"/>
  <c r="E34" i="50" s="1"/>
  <c r="L33" i="50"/>
  <c r="J33" i="50"/>
  <c r="F33" i="50"/>
  <c r="P33" i="50"/>
  <c r="B33" i="50"/>
  <c r="E33" i="50"/>
  <c r="F32" i="50"/>
  <c r="P32" i="50" s="1"/>
  <c r="B32" i="50"/>
  <c r="L32" i="50" s="1"/>
  <c r="J31" i="50"/>
  <c r="F31" i="50"/>
  <c r="P31" i="50" s="1"/>
  <c r="E31" i="50"/>
  <c r="B31" i="50"/>
  <c r="F30" i="50"/>
  <c r="P30" i="50"/>
  <c r="B30" i="50"/>
  <c r="E30" i="50" s="1"/>
  <c r="L30" i="50"/>
  <c r="P29" i="50"/>
  <c r="J29" i="50"/>
  <c r="G29" i="50"/>
  <c r="F29" i="50"/>
  <c r="B29" i="50"/>
  <c r="L29" i="50" s="1"/>
  <c r="F28" i="50"/>
  <c r="P28" i="50"/>
  <c r="E28" i="50"/>
  <c r="B28" i="50"/>
  <c r="L28" i="50" s="1"/>
  <c r="P27" i="50"/>
  <c r="L27" i="50"/>
  <c r="J27" i="50"/>
  <c r="F27" i="50"/>
  <c r="G27" i="50" s="1"/>
  <c r="B27" i="50"/>
  <c r="E27" i="50"/>
  <c r="F26" i="50"/>
  <c r="B26" i="50"/>
  <c r="E26" i="50" s="1"/>
  <c r="P25" i="50"/>
  <c r="L25" i="50"/>
  <c r="F25" i="50"/>
  <c r="B25" i="50"/>
  <c r="E25" i="50" s="1"/>
  <c r="F24" i="50"/>
  <c r="P24" i="50"/>
  <c r="B24" i="50"/>
  <c r="F23" i="50"/>
  <c r="P23" i="50"/>
  <c r="B23" i="50"/>
  <c r="L23" i="50" s="1"/>
  <c r="K22" i="50"/>
  <c r="F22" i="50"/>
  <c r="P22" i="50" s="1"/>
  <c r="B22" i="50"/>
  <c r="F21" i="50"/>
  <c r="P21" i="50" s="1"/>
  <c r="B21" i="50"/>
  <c r="E21" i="50" s="1"/>
  <c r="F20" i="50"/>
  <c r="P20" i="50" s="1"/>
  <c r="B20" i="50"/>
  <c r="L20" i="50" s="1"/>
  <c r="J20" i="50"/>
  <c r="F19" i="50"/>
  <c r="P19" i="50"/>
  <c r="B19" i="50"/>
  <c r="J19" i="50" s="1"/>
  <c r="F18" i="50"/>
  <c r="P18" i="50"/>
  <c r="B18" i="50"/>
  <c r="L18" i="50"/>
  <c r="F17" i="50"/>
  <c r="P17" i="50" s="1"/>
  <c r="B17" i="50"/>
  <c r="E17" i="50" s="1"/>
  <c r="L16" i="50"/>
  <c r="J16" i="50"/>
  <c r="F16" i="50"/>
  <c r="P16" i="50"/>
  <c r="B16" i="50"/>
  <c r="E16" i="50"/>
  <c r="F15" i="50"/>
  <c r="P15" i="50" s="1"/>
  <c r="B15" i="50"/>
  <c r="L15" i="50" s="1"/>
  <c r="J14" i="50"/>
  <c r="F14" i="50"/>
  <c r="P14" i="50" s="1"/>
  <c r="E14" i="50"/>
  <c r="B14" i="50"/>
  <c r="F13" i="50"/>
  <c r="P13" i="50"/>
  <c r="B13" i="50"/>
  <c r="E13" i="50" s="1"/>
  <c r="L13" i="50"/>
  <c r="P12" i="50"/>
  <c r="J12" i="50"/>
  <c r="G12" i="50"/>
  <c r="F12" i="50"/>
  <c r="B12" i="50"/>
  <c r="L12" i="50" s="1"/>
  <c r="F11" i="50"/>
  <c r="P11" i="50"/>
  <c r="E11" i="50"/>
  <c r="B11" i="50"/>
  <c r="L11" i="50" s="1"/>
  <c r="P10" i="50"/>
  <c r="L10" i="50"/>
  <c r="J10" i="50"/>
  <c r="F10" i="50"/>
  <c r="G10" i="50" s="1"/>
  <c r="B10" i="50"/>
  <c r="E10" i="50"/>
  <c r="F9" i="50"/>
  <c r="B9" i="50"/>
  <c r="E9" i="50" s="1"/>
  <c r="P8" i="50"/>
  <c r="L8" i="50"/>
  <c r="F8" i="50"/>
  <c r="B8" i="50"/>
  <c r="E8" i="50" s="1"/>
  <c r="N75" i="48"/>
  <c r="F74" i="48"/>
  <c r="B74" i="48"/>
  <c r="F73" i="48"/>
  <c r="B73" i="48"/>
  <c r="J73" i="48" s="1"/>
  <c r="F72" i="48"/>
  <c r="B72" i="48"/>
  <c r="L72" i="48"/>
  <c r="K71" i="48"/>
  <c r="J71" i="48"/>
  <c r="F71" i="48"/>
  <c r="G71" i="48"/>
  <c r="E71" i="48"/>
  <c r="B71" i="48"/>
  <c r="L71" i="48" s="1"/>
  <c r="F70" i="48"/>
  <c r="B70" i="48"/>
  <c r="L70" i="48" s="1"/>
  <c r="F69" i="48"/>
  <c r="B69" i="48"/>
  <c r="J69" i="48" s="1"/>
  <c r="F68" i="48"/>
  <c r="B68" i="48"/>
  <c r="L68" i="48" s="1"/>
  <c r="F67" i="48"/>
  <c r="B67" i="48"/>
  <c r="L67" i="48" s="1"/>
  <c r="F66" i="48"/>
  <c r="B66" i="48"/>
  <c r="L66" i="48"/>
  <c r="J65" i="48"/>
  <c r="F65" i="48"/>
  <c r="G65" i="48"/>
  <c r="E65" i="48"/>
  <c r="B65" i="48"/>
  <c r="L65" i="48" s="1"/>
  <c r="F64" i="48"/>
  <c r="B64" i="48"/>
  <c r="L64" i="48" s="1"/>
  <c r="F63" i="48"/>
  <c r="G63" i="48"/>
  <c r="B63" i="48"/>
  <c r="J63" i="48" s="1"/>
  <c r="L63" i="48"/>
  <c r="F62" i="48"/>
  <c r="B62" i="48"/>
  <c r="L62" i="48"/>
  <c r="F61" i="48"/>
  <c r="B61" i="48"/>
  <c r="L61" i="48"/>
  <c r="F60" i="48"/>
  <c r="B60" i="48"/>
  <c r="L60" i="48" s="1"/>
  <c r="F59" i="48"/>
  <c r="B59" i="48"/>
  <c r="F58" i="48"/>
  <c r="B58" i="48"/>
  <c r="L58" i="48"/>
  <c r="J57" i="48"/>
  <c r="F57" i="48"/>
  <c r="B57" i="48"/>
  <c r="G57" i="48" s="1"/>
  <c r="F56" i="48"/>
  <c r="B56" i="48"/>
  <c r="L56" i="48"/>
  <c r="F55" i="48"/>
  <c r="B55" i="48"/>
  <c r="L55" i="48" s="1"/>
  <c r="F54" i="48"/>
  <c r="B54" i="48"/>
  <c r="L54" i="48" s="1"/>
  <c r="F53" i="48"/>
  <c r="G53" i="48"/>
  <c r="B53" i="48"/>
  <c r="L53" i="48" s="1"/>
  <c r="F52" i="48"/>
  <c r="B52" i="48"/>
  <c r="L52" i="48" s="1"/>
  <c r="J51" i="48"/>
  <c r="F51" i="48"/>
  <c r="B51" i="48"/>
  <c r="G51" i="48" s="1"/>
  <c r="L51" i="48"/>
  <c r="K50" i="48"/>
  <c r="F50" i="48"/>
  <c r="B50" i="48"/>
  <c r="E50" i="48" s="1"/>
  <c r="F49" i="48"/>
  <c r="E49" i="48"/>
  <c r="B49" i="48"/>
  <c r="L49" i="48"/>
  <c r="L48" i="48"/>
  <c r="F48" i="48"/>
  <c r="B48" i="48"/>
  <c r="J48" i="48" s="1"/>
  <c r="F47" i="48"/>
  <c r="B47" i="48"/>
  <c r="F46" i="48"/>
  <c r="B46" i="48"/>
  <c r="J46" i="48"/>
  <c r="F45" i="48"/>
  <c r="B45" i="48"/>
  <c r="E45" i="48" s="1"/>
  <c r="F44" i="48"/>
  <c r="B44" i="48"/>
  <c r="L44" i="48" s="1"/>
  <c r="J44" i="48"/>
  <c r="L43" i="48"/>
  <c r="J43" i="48"/>
  <c r="F43" i="48"/>
  <c r="G43" i="48" s="1"/>
  <c r="B43" i="48"/>
  <c r="E43" i="48"/>
  <c r="F42" i="48"/>
  <c r="E42" i="48"/>
  <c r="B42" i="48"/>
  <c r="L42" i="48" s="1"/>
  <c r="J42" i="48"/>
  <c r="F41" i="48"/>
  <c r="B41" i="48"/>
  <c r="E41" i="48" s="1"/>
  <c r="L41" i="48"/>
  <c r="L40" i="48"/>
  <c r="F40" i="48"/>
  <c r="B40" i="48"/>
  <c r="J40" i="48" s="1"/>
  <c r="F39" i="48"/>
  <c r="B39" i="48"/>
  <c r="F38" i="48"/>
  <c r="B38" i="48"/>
  <c r="J38" i="48"/>
  <c r="F37" i="48"/>
  <c r="E37" i="48"/>
  <c r="B37" i="48"/>
  <c r="J37" i="48"/>
  <c r="F36" i="48"/>
  <c r="B36" i="48"/>
  <c r="L36" i="48" s="1"/>
  <c r="J36" i="48"/>
  <c r="F35" i="48"/>
  <c r="G35" i="48" s="1"/>
  <c r="B35" i="48"/>
  <c r="J35" i="48" s="1"/>
  <c r="F34" i="48"/>
  <c r="E34" i="48"/>
  <c r="B34" i="48"/>
  <c r="L34" i="48" s="1"/>
  <c r="F33" i="48"/>
  <c r="B33" i="48"/>
  <c r="E33" i="48" s="1"/>
  <c r="L33" i="48"/>
  <c r="L32" i="48"/>
  <c r="F32" i="48"/>
  <c r="B32" i="48"/>
  <c r="J32" i="48" s="1"/>
  <c r="F31" i="48"/>
  <c r="B31" i="48"/>
  <c r="F30" i="48"/>
  <c r="B30" i="48"/>
  <c r="J30" i="48"/>
  <c r="F29" i="48"/>
  <c r="E29" i="48"/>
  <c r="B29" i="48"/>
  <c r="J29" i="48" s="1"/>
  <c r="F28" i="48"/>
  <c r="B28" i="48"/>
  <c r="L28" i="48" s="1"/>
  <c r="J28" i="48"/>
  <c r="F27" i="48"/>
  <c r="G27" i="48" s="1"/>
  <c r="B27" i="48"/>
  <c r="J27" i="48" s="1"/>
  <c r="F26" i="48"/>
  <c r="E26" i="48"/>
  <c r="B26" i="48"/>
  <c r="L26" i="48" s="1"/>
  <c r="F25" i="48"/>
  <c r="B25" i="48"/>
  <c r="E25" i="48" s="1"/>
  <c r="L25" i="48"/>
  <c r="F24" i="48"/>
  <c r="B24" i="48"/>
  <c r="J24" i="48" s="1"/>
  <c r="F23" i="48"/>
  <c r="B23" i="48"/>
  <c r="L23" i="48" s="1"/>
  <c r="K22" i="48"/>
  <c r="F22" i="48"/>
  <c r="B22" i="48"/>
  <c r="E22" i="48"/>
  <c r="F21" i="48"/>
  <c r="B21" i="48"/>
  <c r="L21" i="48" s="1"/>
  <c r="F20" i="48"/>
  <c r="B20" i="48"/>
  <c r="E20" i="48"/>
  <c r="F19" i="48"/>
  <c r="B19" i="48"/>
  <c r="L19" i="48"/>
  <c r="F18" i="48"/>
  <c r="B18" i="48"/>
  <c r="E18" i="48"/>
  <c r="F17" i="48"/>
  <c r="G17" i="48" s="1"/>
  <c r="B17" i="48"/>
  <c r="L17" i="48"/>
  <c r="F16" i="48"/>
  <c r="B16" i="48"/>
  <c r="E16" i="48" s="1"/>
  <c r="F15" i="48"/>
  <c r="B15" i="48"/>
  <c r="L15" i="48" s="1"/>
  <c r="F14" i="48"/>
  <c r="B14" i="48"/>
  <c r="E14" i="48" s="1"/>
  <c r="F13" i="48"/>
  <c r="B13" i="48"/>
  <c r="L13" i="48" s="1"/>
  <c r="F12" i="48"/>
  <c r="B12" i="48"/>
  <c r="E12" i="48" s="1"/>
  <c r="F11" i="48"/>
  <c r="B11" i="48"/>
  <c r="L11" i="48" s="1"/>
  <c r="F10" i="48"/>
  <c r="B10" i="48"/>
  <c r="E10" i="48" s="1"/>
  <c r="F9" i="48"/>
  <c r="B9" i="48"/>
  <c r="G9" i="48" s="1"/>
  <c r="L9" i="48"/>
  <c r="F8" i="48"/>
  <c r="B8" i="48"/>
  <c r="E8" i="48"/>
  <c r="N75" i="47"/>
  <c r="J74" i="47"/>
  <c r="G74" i="47"/>
  <c r="F74" i="47"/>
  <c r="B74" i="47"/>
  <c r="L74" i="47" s="1"/>
  <c r="F73" i="47"/>
  <c r="E73" i="47"/>
  <c r="B73" i="47"/>
  <c r="L73" i="47" s="1"/>
  <c r="J72" i="47"/>
  <c r="G72" i="47"/>
  <c r="F72" i="47"/>
  <c r="B72" i="47"/>
  <c r="L72" i="47" s="1"/>
  <c r="K71" i="47"/>
  <c r="F71" i="47"/>
  <c r="B71" i="47"/>
  <c r="F70" i="47"/>
  <c r="B70" i="47"/>
  <c r="L70" i="47" s="1"/>
  <c r="F69" i="47"/>
  <c r="B69" i="47"/>
  <c r="J69" i="47" s="1"/>
  <c r="F68" i="47"/>
  <c r="B68" i="47"/>
  <c r="L68" i="47"/>
  <c r="J67" i="47"/>
  <c r="F67" i="47"/>
  <c r="B67" i="47"/>
  <c r="L67" i="47"/>
  <c r="F66" i="47"/>
  <c r="B66" i="47"/>
  <c r="L66" i="47" s="1"/>
  <c r="F65" i="47"/>
  <c r="B65" i="47"/>
  <c r="J65" i="47" s="1"/>
  <c r="F64" i="47"/>
  <c r="B64" i="47"/>
  <c r="L64" i="47" s="1"/>
  <c r="F63" i="47"/>
  <c r="B63" i="47"/>
  <c r="J63" i="47" s="1"/>
  <c r="F62" i="47"/>
  <c r="B62" i="47"/>
  <c r="L62" i="47" s="1"/>
  <c r="F61" i="47"/>
  <c r="B61" i="47"/>
  <c r="J61" i="47" s="1"/>
  <c r="L61" i="47"/>
  <c r="F60" i="47"/>
  <c r="B60" i="47"/>
  <c r="L60" i="47"/>
  <c r="J59" i="47"/>
  <c r="F59" i="47"/>
  <c r="B59" i="47"/>
  <c r="L59" i="47" s="1"/>
  <c r="F58" i="47"/>
  <c r="B58" i="47"/>
  <c r="L58" i="47" s="1"/>
  <c r="F57" i="47"/>
  <c r="B57" i="47"/>
  <c r="L57" i="47" s="1"/>
  <c r="F56" i="47"/>
  <c r="B56" i="47"/>
  <c r="L56" i="47" s="1"/>
  <c r="F55" i="47"/>
  <c r="B55" i="47"/>
  <c r="J55" i="47" s="1"/>
  <c r="F54" i="47"/>
  <c r="B54" i="47"/>
  <c r="L54" i="47"/>
  <c r="F53" i="47"/>
  <c r="B53" i="47"/>
  <c r="L53" i="47" s="1"/>
  <c r="F52" i="47"/>
  <c r="B52" i="47"/>
  <c r="L52" i="47" s="1"/>
  <c r="F51" i="47"/>
  <c r="B51" i="47"/>
  <c r="J51" i="47" s="1"/>
  <c r="K50" i="47"/>
  <c r="F50" i="47"/>
  <c r="B50" i="47"/>
  <c r="E50" i="47" s="1"/>
  <c r="F49" i="47"/>
  <c r="B49" i="47"/>
  <c r="L49" i="47" s="1"/>
  <c r="G48" i="47"/>
  <c r="F48" i="47"/>
  <c r="B48" i="47"/>
  <c r="E48" i="47" s="1"/>
  <c r="F47" i="47"/>
  <c r="B47" i="47"/>
  <c r="L47" i="47" s="1"/>
  <c r="F46" i="47"/>
  <c r="B46" i="47"/>
  <c r="L46" i="47"/>
  <c r="L45" i="47"/>
  <c r="F45" i="47"/>
  <c r="B45" i="47"/>
  <c r="G45" i="47" s="1"/>
  <c r="J45" i="47"/>
  <c r="F44" i="47"/>
  <c r="G44" i="47" s="1"/>
  <c r="E44" i="47"/>
  <c r="B44" i="47"/>
  <c r="L44" i="47" s="1"/>
  <c r="L43" i="47"/>
  <c r="G43" i="47"/>
  <c r="F43" i="47"/>
  <c r="B43" i="47"/>
  <c r="E43" i="47" s="1"/>
  <c r="F42" i="47"/>
  <c r="B42" i="47"/>
  <c r="F41" i="47"/>
  <c r="G41" i="47" s="1"/>
  <c r="B41" i="47"/>
  <c r="L41" i="47" s="1"/>
  <c r="F40" i="47"/>
  <c r="B40" i="47"/>
  <c r="G40" i="47" s="1"/>
  <c r="L40" i="47"/>
  <c r="F39" i="47"/>
  <c r="E39" i="47"/>
  <c r="B39" i="47"/>
  <c r="G39" i="47" s="1"/>
  <c r="F38" i="47"/>
  <c r="E38" i="47"/>
  <c r="B38" i="47"/>
  <c r="G38" i="47" s="1"/>
  <c r="L37" i="47"/>
  <c r="F37" i="47"/>
  <c r="B37" i="47"/>
  <c r="E37" i="47" s="1"/>
  <c r="F36" i="47"/>
  <c r="B36" i="47"/>
  <c r="G36" i="47" s="1"/>
  <c r="G35" i="47"/>
  <c r="F35" i="47"/>
  <c r="B35" i="47"/>
  <c r="E35" i="47" s="1"/>
  <c r="F34" i="47"/>
  <c r="B34" i="47"/>
  <c r="G34" i="47" s="1"/>
  <c r="L34" i="47"/>
  <c r="F33" i="47"/>
  <c r="B33" i="47"/>
  <c r="L33" i="47" s="1"/>
  <c r="J33" i="47"/>
  <c r="G32" i="47"/>
  <c r="F32" i="47"/>
  <c r="E32" i="47"/>
  <c r="B32" i="47"/>
  <c r="L32" i="47" s="1"/>
  <c r="L31" i="47"/>
  <c r="F31" i="47"/>
  <c r="G31" i="47" s="1"/>
  <c r="E31" i="47"/>
  <c r="B31" i="47"/>
  <c r="J31" i="47"/>
  <c r="F30" i="47"/>
  <c r="G30" i="47" s="1"/>
  <c r="B30" i="47"/>
  <c r="E30" i="47" s="1"/>
  <c r="F29" i="47"/>
  <c r="B29" i="47"/>
  <c r="F28" i="47"/>
  <c r="G28" i="47" s="1"/>
  <c r="E28" i="47"/>
  <c r="B28" i="47"/>
  <c r="L28" i="47"/>
  <c r="F27" i="47"/>
  <c r="B27" i="47"/>
  <c r="L27" i="47" s="1"/>
  <c r="J27" i="47"/>
  <c r="F26" i="47"/>
  <c r="B26" i="47"/>
  <c r="E26" i="47" s="1"/>
  <c r="F25" i="47"/>
  <c r="E25" i="47"/>
  <c r="B25" i="47"/>
  <c r="L25" i="47" s="1"/>
  <c r="G24" i="47"/>
  <c r="F24" i="47"/>
  <c r="B24" i="47"/>
  <c r="E24" i="47" s="1"/>
  <c r="F23" i="47"/>
  <c r="B23" i="47"/>
  <c r="L23" i="47" s="1"/>
  <c r="K22" i="47"/>
  <c r="F22" i="47"/>
  <c r="B22" i="47"/>
  <c r="E22" i="47"/>
  <c r="J21" i="47"/>
  <c r="F21" i="47"/>
  <c r="B21" i="47"/>
  <c r="E21" i="47" s="1"/>
  <c r="F20" i="47"/>
  <c r="B20" i="47"/>
  <c r="E20" i="47" s="1"/>
  <c r="F19" i="47"/>
  <c r="B19" i="47"/>
  <c r="J19" i="47" s="1"/>
  <c r="L19" i="47"/>
  <c r="F18" i="47"/>
  <c r="B18" i="47"/>
  <c r="E18" i="47"/>
  <c r="F17" i="47"/>
  <c r="E17" i="47"/>
  <c r="B17" i="47"/>
  <c r="J17" i="47" s="1"/>
  <c r="F16" i="47"/>
  <c r="B16" i="47"/>
  <c r="E16" i="47"/>
  <c r="J15" i="47"/>
  <c r="F15" i="47"/>
  <c r="B15" i="47"/>
  <c r="E15" i="47" s="1"/>
  <c r="F14" i="47"/>
  <c r="B14" i="47"/>
  <c r="E14" i="47" s="1"/>
  <c r="F13" i="47"/>
  <c r="B13" i="47"/>
  <c r="J13" i="47" s="1"/>
  <c r="L13" i="47"/>
  <c r="F12" i="47"/>
  <c r="B12" i="47"/>
  <c r="E12" i="47"/>
  <c r="F11" i="47"/>
  <c r="E11" i="47"/>
  <c r="B11" i="47"/>
  <c r="J11" i="47" s="1"/>
  <c r="F10" i="47"/>
  <c r="B10" i="47"/>
  <c r="E10" i="47"/>
  <c r="J9" i="47"/>
  <c r="F9" i="47"/>
  <c r="B9" i="47"/>
  <c r="E9" i="47" s="1"/>
  <c r="F8" i="47"/>
  <c r="B8" i="47"/>
  <c r="E8" i="47" s="1"/>
  <c r="N75" i="45"/>
  <c r="L74" i="45"/>
  <c r="F74" i="45"/>
  <c r="B74" i="45"/>
  <c r="G74" i="45" s="1"/>
  <c r="F73" i="45"/>
  <c r="B73" i="45"/>
  <c r="L73" i="45" s="1"/>
  <c r="L72" i="45"/>
  <c r="F72" i="45"/>
  <c r="B72" i="45"/>
  <c r="G72" i="45" s="1"/>
  <c r="K71" i="45"/>
  <c r="F71" i="45"/>
  <c r="B71" i="45"/>
  <c r="F70" i="45"/>
  <c r="B70" i="45"/>
  <c r="L70" i="45"/>
  <c r="L69" i="45"/>
  <c r="F69" i="45"/>
  <c r="B69" i="45"/>
  <c r="J69" i="45" s="1"/>
  <c r="F68" i="45"/>
  <c r="B68" i="45"/>
  <c r="L68" i="45"/>
  <c r="J67" i="45"/>
  <c r="F67" i="45"/>
  <c r="G67" i="45" s="1"/>
  <c r="B67" i="45"/>
  <c r="E67" i="45" s="1"/>
  <c r="F66" i="45"/>
  <c r="B66" i="45"/>
  <c r="L66" i="45"/>
  <c r="G65" i="45"/>
  <c r="F65" i="45"/>
  <c r="B65" i="45"/>
  <c r="E65" i="45" s="1"/>
  <c r="F64" i="45"/>
  <c r="B64" i="45"/>
  <c r="L64" i="45"/>
  <c r="F63" i="45"/>
  <c r="B63" i="45"/>
  <c r="F62" i="45"/>
  <c r="B62" i="45"/>
  <c r="L62" i="45"/>
  <c r="L61" i="45"/>
  <c r="F61" i="45"/>
  <c r="B61" i="45"/>
  <c r="J61" i="45" s="1"/>
  <c r="F60" i="45"/>
  <c r="B60" i="45"/>
  <c r="L60" i="45"/>
  <c r="F59" i="45"/>
  <c r="G59" i="45" s="1"/>
  <c r="B59" i="45"/>
  <c r="J59" i="45" s="1"/>
  <c r="F58" i="45"/>
  <c r="B58" i="45"/>
  <c r="L58" i="45"/>
  <c r="G57" i="45"/>
  <c r="F57" i="45"/>
  <c r="B57" i="45"/>
  <c r="E57" i="45" s="1"/>
  <c r="F56" i="45"/>
  <c r="B56" i="45"/>
  <c r="L56" i="45"/>
  <c r="F55" i="45"/>
  <c r="B55" i="45"/>
  <c r="F54" i="45"/>
  <c r="B54" i="45"/>
  <c r="L54" i="45"/>
  <c r="L53" i="45"/>
  <c r="F53" i="45"/>
  <c r="B53" i="45"/>
  <c r="J53" i="45" s="1"/>
  <c r="F52" i="45"/>
  <c r="B52" i="45"/>
  <c r="L52" i="45"/>
  <c r="F51" i="45"/>
  <c r="G51" i="45" s="1"/>
  <c r="B51" i="45"/>
  <c r="J51" i="45" s="1"/>
  <c r="K50" i="45"/>
  <c r="F50" i="45"/>
  <c r="B50" i="45"/>
  <c r="E50" i="45" s="1"/>
  <c r="L50" i="45"/>
  <c r="L49" i="45"/>
  <c r="F49" i="45"/>
  <c r="B49" i="45"/>
  <c r="G49" i="45" s="1"/>
  <c r="F48" i="45"/>
  <c r="B48" i="45"/>
  <c r="E48" i="45" s="1"/>
  <c r="L48" i="45"/>
  <c r="L47" i="45"/>
  <c r="J47" i="45"/>
  <c r="G47" i="45"/>
  <c r="F47" i="45"/>
  <c r="B47" i="45"/>
  <c r="E47" i="45"/>
  <c r="F46" i="45"/>
  <c r="B46" i="45"/>
  <c r="E46" i="45" s="1"/>
  <c r="F45" i="45"/>
  <c r="B45" i="45"/>
  <c r="F44" i="45"/>
  <c r="B44" i="45"/>
  <c r="E44" i="45" s="1"/>
  <c r="F43" i="45"/>
  <c r="B43" i="45"/>
  <c r="L43" i="45" s="1"/>
  <c r="E43" i="45"/>
  <c r="F42" i="45"/>
  <c r="B42" i="45"/>
  <c r="E42" i="45" s="1"/>
  <c r="L42" i="45"/>
  <c r="L41" i="45"/>
  <c r="F41" i="45"/>
  <c r="B41" i="45"/>
  <c r="J41" i="45" s="1"/>
  <c r="E41" i="45"/>
  <c r="F40" i="45"/>
  <c r="B40" i="45"/>
  <c r="J39" i="45"/>
  <c r="G39" i="45"/>
  <c r="F39" i="45"/>
  <c r="B39" i="45"/>
  <c r="L39" i="45" s="1"/>
  <c r="F38" i="45"/>
  <c r="B38" i="45"/>
  <c r="E38" i="45" s="1"/>
  <c r="L38" i="45"/>
  <c r="L37" i="45"/>
  <c r="F37" i="45"/>
  <c r="B37" i="45"/>
  <c r="G37" i="45" s="1"/>
  <c r="F36" i="45"/>
  <c r="B36" i="45"/>
  <c r="E36" i="45" s="1"/>
  <c r="L36" i="45"/>
  <c r="L35" i="45"/>
  <c r="J35" i="45"/>
  <c r="G35" i="45"/>
  <c r="F35" i="45"/>
  <c r="B35" i="45"/>
  <c r="E35" i="45"/>
  <c r="F34" i="45"/>
  <c r="B34" i="45"/>
  <c r="E34" i="45" s="1"/>
  <c r="F33" i="45"/>
  <c r="B33" i="45"/>
  <c r="F32" i="45"/>
  <c r="B32" i="45"/>
  <c r="E32" i="45" s="1"/>
  <c r="F31" i="45"/>
  <c r="B31" i="45"/>
  <c r="L31" i="45" s="1"/>
  <c r="E31" i="45"/>
  <c r="F30" i="45"/>
  <c r="B30" i="45"/>
  <c r="E30" i="45" s="1"/>
  <c r="L30" i="45"/>
  <c r="L29" i="45"/>
  <c r="G29" i="45"/>
  <c r="F29" i="45"/>
  <c r="B29" i="45"/>
  <c r="J29" i="45" s="1"/>
  <c r="E29" i="45"/>
  <c r="F28" i="45"/>
  <c r="B28" i="45"/>
  <c r="J27" i="45"/>
  <c r="G27" i="45"/>
  <c r="F27" i="45"/>
  <c r="B27" i="45"/>
  <c r="L27" i="45" s="1"/>
  <c r="F26" i="45"/>
  <c r="B26" i="45"/>
  <c r="E26" i="45" s="1"/>
  <c r="L26" i="45"/>
  <c r="L25" i="45"/>
  <c r="F25" i="45"/>
  <c r="B25" i="45"/>
  <c r="G25" i="45" s="1"/>
  <c r="F24" i="45"/>
  <c r="B24" i="45"/>
  <c r="E24" i="45" s="1"/>
  <c r="L24" i="45"/>
  <c r="L23" i="45"/>
  <c r="J23" i="45"/>
  <c r="G23" i="45"/>
  <c r="F23" i="45"/>
  <c r="B23" i="45"/>
  <c r="E23" i="45"/>
  <c r="K22" i="45"/>
  <c r="F22" i="45"/>
  <c r="B22" i="45"/>
  <c r="E22" i="45" s="1"/>
  <c r="J21" i="45"/>
  <c r="F21" i="45"/>
  <c r="G21" i="45" s="1"/>
  <c r="E21" i="45"/>
  <c r="B21" i="45"/>
  <c r="L21" i="45" s="1"/>
  <c r="F20" i="45"/>
  <c r="B20" i="45"/>
  <c r="E20" i="45" s="1"/>
  <c r="F19" i="45"/>
  <c r="E19" i="45"/>
  <c r="B19" i="45"/>
  <c r="L19" i="45" s="1"/>
  <c r="F18" i="45"/>
  <c r="B18" i="45"/>
  <c r="E18" i="45" s="1"/>
  <c r="L17" i="45"/>
  <c r="J17" i="45"/>
  <c r="G17" i="45"/>
  <c r="F17" i="45"/>
  <c r="E17" i="45"/>
  <c r="B17" i="45"/>
  <c r="F16" i="45"/>
  <c r="B16" i="45"/>
  <c r="E16" i="45" s="1"/>
  <c r="J15" i="45"/>
  <c r="F15" i="45"/>
  <c r="B15" i="45"/>
  <c r="E15" i="45" s="1"/>
  <c r="F14" i="45"/>
  <c r="B14" i="45"/>
  <c r="E14" i="45" s="1"/>
  <c r="L13" i="45"/>
  <c r="J13" i="45"/>
  <c r="F13" i="45"/>
  <c r="G13" i="45" s="1"/>
  <c r="E13" i="45"/>
  <c r="B13" i="45"/>
  <c r="F12" i="45"/>
  <c r="B12" i="45"/>
  <c r="E12" i="45" s="1"/>
  <c r="F11" i="45"/>
  <c r="E11" i="45"/>
  <c r="B11" i="45"/>
  <c r="L11" i="45" s="1"/>
  <c r="F10" i="45"/>
  <c r="B10" i="45"/>
  <c r="E10" i="45" s="1"/>
  <c r="L9" i="45"/>
  <c r="J9" i="45"/>
  <c r="G9" i="45"/>
  <c r="F9" i="45"/>
  <c r="E9" i="45"/>
  <c r="B9" i="45"/>
  <c r="F8" i="45"/>
  <c r="B8" i="45"/>
  <c r="E8" i="45" s="1"/>
  <c r="N75" i="44"/>
  <c r="L74" i="44"/>
  <c r="F74" i="44"/>
  <c r="B74" i="44"/>
  <c r="E74" i="44" s="1"/>
  <c r="F73" i="44"/>
  <c r="B73" i="44"/>
  <c r="L73" i="44" s="1"/>
  <c r="L72" i="44"/>
  <c r="G72" i="44"/>
  <c r="F72" i="44"/>
  <c r="B72" i="44"/>
  <c r="E72" i="44" s="1"/>
  <c r="K71" i="44"/>
  <c r="F71" i="44"/>
  <c r="B71" i="44"/>
  <c r="L71" i="44" s="1"/>
  <c r="F70" i="44"/>
  <c r="B70" i="44"/>
  <c r="L70" i="44" s="1"/>
  <c r="F69" i="44"/>
  <c r="B69" i="44"/>
  <c r="J69" i="44" s="1"/>
  <c r="F68" i="44"/>
  <c r="B68" i="44"/>
  <c r="L68" i="44"/>
  <c r="F67" i="44"/>
  <c r="B67" i="44"/>
  <c r="J67" i="44" s="1"/>
  <c r="L67" i="44"/>
  <c r="F66" i="44"/>
  <c r="B66" i="44"/>
  <c r="L66" i="44"/>
  <c r="J65" i="44"/>
  <c r="F65" i="44"/>
  <c r="B65" i="44"/>
  <c r="L65" i="44" s="1"/>
  <c r="F64" i="44"/>
  <c r="B64" i="44"/>
  <c r="L64" i="44" s="1"/>
  <c r="J63" i="44"/>
  <c r="F63" i="44"/>
  <c r="B63" i="44"/>
  <c r="L63" i="44"/>
  <c r="F62" i="44"/>
  <c r="B62" i="44"/>
  <c r="L62" i="44" s="1"/>
  <c r="J61" i="44"/>
  <c r="F61" i="44"/>
  <c r="B61" i="44"/>
  <c r="L61" i="44"/>
  <c r="F60" i="44"/>
  <c r="B60" i="44"/>
  <c r="L60" i="44"/>
  <c r="F59" i="44"/>
  <c r="B59" i="44"/>
  <c r="L59" i="44" s="1"/>
  <c r="F58" i="44"/>
  <c r="B58" i="44"/>
  <c r="L58" i="44" s="1"/>
  <c r="F57" i="44"/>
  <c r="B57" i="44"/>
  <c r="J57" i="44" s="1"/>
  <c r="L57" i="44"/>
  <c r="F56" i="44"/>
  <c r="B56" i="44"/>
  <c r="L56" i="44"/>
  <c r="J55" i="44"/>
  <c r="F55" i="44"/>
  <c r="B55" i="44"/>
  <c r="L55" i="44"/>
  <c r="F54" i="44"/>
  <c r="B54" i="44"/>
  <c r="L54" i="44"/>
  <c r="F53" i="44"/>
  <c r="B53" i="44"/>
  <c r="F52" i="44"/>
  <c r="B52" i="44"/>
  <c r="L52" i="44" s="1"/>
  <c r="F51" i="44"/>
  <c r="B51" i="44"/>
  <c r="J51" i="44" s="1"/>
  <c r="K50" i="44"/>
  <c r="J50" i="44"/>
  <c r="F50" i="44"/>
  <c r="G50" i="44" s="1"/>
  <c r="B50" i="44"/>
  <c r="E50" i="44" s="1"/>
  <c r="L50" i="44"/>
  <c r="F49" i="44"/>
  <c r="B49" i="44"/>
  <c r="L49" i="44" s="1"/>
  <c r="J48" i="44"/>
  <c r="G48" i="44"/>
  <c r="F48" i="44"/>
  <c r="B48" i="44"/>
  <c r="E48" i="44" s="1"/>
  <c r="F47" i="44"/>
  <c r="B47" i="44"/>
  <c r="L47" i="44" s="1"/>
  <c r="J46" i="44"/>
  <c r="G46" i="44"/>
  <c r="F46" i="44"/>
  <c r="B46" i="44"/>
  <c r="E46" i="44" s="1"/>
  <c r="F45" i="44"/>
  <c r="B45" i="44"/>
  <c r="L45" i="44" s="1"/>
  <c r="J44" i="44"/>
  <c r="G44" i="44"/>
  <c r="F44" i="44"/>
  <c r="B44" i="44"/>
  <c r="E44" i="44" s="1"/>
  <c r="F43" i="44"/>
  <c r="B43" i="44"/>
  <c r="L43" i="44" s="1"/>
  <c r="J42" i="44"/>
  <c r="G42" i="44"/>
  <c r="F42" i="44"/>
  <c r="B42" i="44"/>
  <c r="E42" i="44" s="1"/>
  <c r="F41" i="44"/>
  <c r="B41" i="44"/>
  <c r="L41" i="44" s="1"/>
  <c r="J40" i="44"/>
  <c r="G40" i="44"/>
  <c r="F40" i="44"/>
  <c r="B40" i="44"/>
  <c r="E40" i="44" s="1"/>
  <c r="F39" i="44"/>
  <c r="B39" i="44"/>
  <c r="L39" i="44" s="1"/>
  <c r="J38" i="44"/>
  <c r="G38" i="44"/>
  <c r="F38" i="44"/>
  <c r="B38" i="44"/>
  <c r="E38" i="44" s="1"/>
  <c r="F37" i="44"/>
  <c r="B37" i="44"/>
  <c r="L37" i="44" s="1"/>
  <c r="J36" i="44"/>
  <c r="G36" i="44"/>
  <c r="F36" i="44"/>
  <c r="B36" i="44"/>
  <c r="E36" i="44" s="1"/>
  <c r="F35" i="44"/>
  <c r="B35" i="44"/>
  <c r="L35" i="44" s="1"/>
  <c r="J34" i="44"/>
  <c r="G34" i="44"/>
  <c r="F34" i="44"/>
  <c r="B34" i="44"/>
  <c r="E34" i="44" s="1"/>
  <c r="F33" i="44"/>
  <c r="B33" i="44"/>
  <c r="L33" i="44" s="1"/>
  <c r="J32" i="44"/>
  <c r="G32" i="44"/>
  <c r="F32" i="44"/>
  <c r="B32" i="44"/>
  <c r="E32" i="44" s="1"/>
  <c r="F31" i="44"/>
  <c r="B31" i="44"/>
  <c r="L31" i="44" s="1"/>
  <c r="J30" i="44"/>
  <c r="G30" i="44"/>
  <c r="F30" i="44"/>
  <c r="B30" i="44"/>
  <c r="E30" i="44" s="1"/>
  <c r="F29" i="44"/>
  <c r="B29" i="44"/>
  <c r="L29" i="44" s="1"/>
  <c r="J28" i="44"/>
  <c r="G28" i="44"/>
  <c r="F28" i="44"/>
  <c r="B28" i="44"/>
  <c r="E28" i="44" s="1"/>
  <c r="F27" i="44"/>
  <c r="B27" i="44"/>
  <c r="L27" i="44" s="1"/>
  <c r="J26" i="44"/>
  <c r="G26" i="44"/>
  <c r="F26" i="44"/>
  <c r="B26" i="44"/>
  <c r="E26" i="44" s="1"/>
  <c r="F25" i="44"/>
  <c r="B25" i="44"/>
  <c r="L25" i="44" s="1"/>
  <c r="J24" i="44"/>
  <c r="G24" i="44"/>
  <c r="F24" i="44"/>
  <c r="B24" i="44"/>
  <c r="E24" i="44" s="1"/>
  <c r="F23" i="44"/>
  <c r="B23" i="44"/>
  <c r="L23" i="44" s="1"/>
  <c r="K22" i="44"/>
  <c r="F22" i="44"/>
  <c r="B22" i="44"/>
  <c r="E22" i="44" s="1"/>
  <c r="F21" i="44"/>
  <c r="B21" i="44"/>
  <c r="L21" i="44" s="1"/>
  <c r="F20" i="44"/>
  <c r="B20" i="44"/>
  <c r="E20" i="44" s="1"/>
  <c r="F19" i="44"/>
  <c r="B19" i="44"/>
  <c r="L19" i="44" s="1"/>
  <c r="F18" i="44"/>
  <c r="B18" i="44"/>
  <c r="E18" i="44" s="1"/>
  <c r="F17" i="44"/>
  <c r="B17" i="44"/>
  <c r="L17" i="44" s="1"/>
  <c r="F16" i="44"/>
  <c r="B16" i="44"/>
  <c r="E16" i="44" s="1"/>
  <c r="F15" i="44"/>
  <c r="B15" i="44"/>
  <c r="L15" i="44" s="1"/>
  <c r="F14" i="44"/>
  <c r="B14" i="44"/>
  <c r="E14" i="44" s="1"/>
  <c r="F13" i="44"/>
  <c r="B13" i="44"/>
  <c r="L13" i="44" s="1"/>
  <c r="F12" i="44"/>
  <c r="B12" i="44"/>
  <c r="E12" i="44" s="1"/>
  <c r="F11" i="44"/>
  <c r="B11" i="44"/>
  <c r="L11" i="44" s="1"/>
  <c r="F10" i="44"/>
  <c r="B10" i="44"/>
  <c r="E10" i="44" s="1"/>
  <c r="F9" i="44"/>
  <c r="B9" i="44"/>
  <c r="L9" i="44" s="1"/>
  <c r="F8" i="44"/>
  <c r="B8" i="44"/>
  <c r="E8" i="44" s="1"/>
  <c r="N75" i="42"/>
  <c r="F74" i="42"/>
  <c r="B74" i="42"/>
  <c r="F73" i="42"/>
  <c r="B73" i="42"/>
  <c r="L73" i="42" s="1"/>
  <c r="J73" i="42"/>
  <c r="F72" i="42"/>
  <c r="E72" i="42"/>
  <c r="B72" i="42"/>
  <c r="L72" i="42" s="1"/>
  <c r="J72" i="42"/>
  <c r="K71" i="42"/>
  <c r="F71" i="42"/>
  <c r="B71" i="42"/>
  <c r="E71" i="42" s="1"/>
  <c r="F70" i="42"/>
  <c r="B70" i="42"/>
  <c r="L70" i="42" s="1"/>
  <c r="F69" i="42"/>
  <c r="B69" i="42"/>
  <c r="G69" i="42" s="1"/>
  <c r="J69" i="42"/>
  <c r="F68" i="42"/>
  <c r="B68" i="42"/>
  <c r="E68" i="42" s="1"/>
  <c r="F67" i="42"/>
  <c r="B67" i="42"/>
  <c r="L67" i="42" s="1"/>
  <c r="L66" i="42"/>
  <c r="F66" i="42"/>
  <c r="B66" i="42"/>
  <c r="J66" i="42" s="1"/>
  <c r="F65" i="42"/>
  <c r="B65" i="42"/>
  <c r="J65" i="42"/>
  <c r="F64" i="42"/>
  <c r="B64" i="42"/>
  <c r="G64" i="42" s="1"/>
  <c r="F63" i="42"/>
  <c r="G63" i="42" s="1"/>
  <c r="B63" i="42"/>
  <c r="J63" i="42"/>
  <c r="F62" i="42"/>
  <c r="B62" i="42"/>
  <c r="G62" i="42" s="1"/>
  <c r="F61" i="42"/>
  <c r="B61" i="42"/>
  <c r="J61" i="42" s="1"/>
  <c r="F60" i="42"/>
  <c r="B60" i="42"/>
  <c r="F59" i="42"/>
  <c r="B59" i="42"/>
  <c r="J59" i="42" s="1"/>
  <c r="F58" i="42"/>
  <c r="B58" i="42"/>
  <c r="J58" i="42" s="1"/>
  <c r="F57" i="42"/>
  <c r="B57" i="42"/>
  <c r="J57" i="42"/>
  <c r="F56" i="42"/>
  <c r="B56" i="42"/>
  <c r="E56" i="42" s="1"/>
  <c r="F55" i="42"/>
  <c r="B55" i="42"/>
  <c r="L55" i="42" s="1"/>
  <c r="F54" i="42"/>
  <c r="B54" i="42"/>
  <c r="J54" i="42" s="1"/>
  <c r="F53" i="42"/>
  <c r="G53" i="42" s="1"/>
  <c r="E53" i="42"/>
  <c r="B53" i="42"/>
  <c r="J53" i="42"/>
  <c r="F52" i="42"/>
  <c r="B52" i="42"/>
  <c r="J52" i="42" s="1"/>
  <c r="F51" i="42"/>
  <c r="G51" i="42" s="1"/>
  <c r="E51" i="42"/>
  <c r="B51" i="42"/>
  <c r="L51" i="42" s="1"/>
  <c r="J51" i="42"/>
  <c r="K50" i="42"/>
  <c r="F50" i="42"/>
  <c r="B50" i="42"/>
  <c r="F49" i="42"/>
  <c r="B49" i="42"/>
  <c r="F48" i="42"/>
  <c r="B48" i="42"/>
  <c r="F47" i="42"/>
  <c r="B47" i="42"/>
  <c r="F46" i="42"/>
  <c r="B46" i="42"/>
  <c r="J46" i="42" s="1"/>
  <c r="F45" i="42"/>
  <c r="G45" i="42"/>
  <c r="B45" i="42"/>
  <c r="J45" i="42" s="1"/>
  <c r="G44" i="42"/>
  <c r="F44" i="42"/>
  <c r="B44" i="42"/>
  <c r="J44" i="42"/>
  <c r="F43" i="42"/>
  <c r="B43" i="42"/>
  <c r="J43" i="42" s="1"/>
  <c r="F42" i="42"/>
  <c r="B42" i="42"/>
  <c r="J42" i="42"/>
  <c r="F41" i="42"/>
  <c r="B41" i="42"/>
  <c r="F40" i="42"/>
  <c r="B40" i="42"/>
  <c r="F39" i="42"/>
  <c r="B39" i="42"/>
  <c r="F38" i="42"/>
  <c r="B38" i="42"/>
  <c r="J38" i="42" s="1"/>
  <c r="F37" i="42"/>
  <c r="B37" i="42"/>
  <c r="J37" i="42" s="1"/>
  <c r="F36" i="42"/>
  <c r="B36" i="42"/>
  <c r="J36" i="42" s="1"/>
  <c r="F35" i="42"/>
  <c r="B35" i="42"/>
  <c r="J35" i="42" s="1"/>
  <c r="F34" i="42"/>
  <c r="B34" i="42"/>
  <c r="G34" i="42" s="1"/>
  <c r="F33" i="42"/>
  <c r="B33" i="42"/>
  <c r="J33" i="42"/>
  <c r="F32" i="42"/>
  <c r="B32" i="42"/>
  <c r="J32" i="42" s="1"/>
  <c r="L31" i="42"/>
  <c r="F31" i="42"/>
  <c r="B31" i="42"/>
  <c r="E31" i="42" s="1"/>
  <c r="F30" i="42"/>
  <c r="B30" i="42"/>
  <c r="J30" i="42" s="1"/>
  <c r="L29" i="42"/>
  <c r="F29" i="42"/>
  <c r="E29" i="42"/>
  <c r="B29" i="42"/>
  <c r="J29" i="42"/>
  <c r="F28" i="42"/>
  <c r="B28" i="42"/>
  <c r="F27" i="42"/>
  <c r="B27" i="42"/>
  <c r="J27" i="42" s="1"/>
  <c r="G26" i="42"/>
  <c r="F26" i="42"/>
  <c r="B26" i="42"/>
  <c r="J26" i="42" s="1"/>
  <c r="F25" i="42"/>
  <c r="G25" i="42" s="1"/>
  <c r="B25" i="42"/>
  <c r="J25" i="42" s="1"/>
  <c r="F24" i="42"/>
  <c r="B24" i="42"/>
  <c r="J24" i="42" s="1"/>
  <c r="F23" i="42"/>
  <c r="B23" i="42"/>
  <c r="J23" i="42" s="1"/>
  <c r="K22" i="42"/>
  <c r="F22" i="42"/>
  <c r="E22" i="42"/>
  <c r="B22" i="42"/>
  <c r="J22" i="42"/>
  <c r="F21" i="42"/>
  <c r="B21" i="42"/>
  <c r="F20" i="42"/>
  <c r="B20" i="42"/>
  <c r="F19" i="42"/>
  <c r="B19" i="42"/>
  <c r="J19" i="42" s="1"/>
  <c r="F18" i="42"/>
  <c r="B18" i="42"/>
  <c r="E18" i="42" s="1"/>
  <c r="F17" i="42"/>
  <c r="B17" i="42"/>
  <c r="G17" i="42"/>
  <c r="F16" i="42"/>
  <c r="B16" i="42"/>
  <c r="G16" i="42" s="1"/>
  <c r="F15" i="42"/>
  <c r="B15" i="42"/>
  <c r="J15" i="42" s="1"/>
  <c r="F14" i="42"/>
  <c r="B14" i="42"/>
  <c r="E14" i="42" s="1"/>
  <c r="F13" i="42"/>
  <c r="B13" i="42"/>
  <c r="G13" i="42"/>
  <c r="J12" i="42"/>
  <c r="F12" i="42"/>
  <c r="B12" i="42"/>
  <c r="G12" i="42" s="1"/>
  <c r="F11" i="42"/>
  <c r="B11" i="42"/>
  <c r="E11" i="42" s="1"/>
  <c r="F10" i="42"/>
  <c r="E10" i="42"/>
  <c r="B10" i="42"/>
  <c r="L10" i="42" s="1"/>
  <c r="J10" i="42"/>
  <c r="F9" i="42"/>
  <c r="B9" i="42"/>
  <c r="L9" i="42" s="1"/>
  <c r="F8" i="42"/>
  <c r="B8" i="42"/>
  <c r="G8" i="42" s="1"/>
  <c r="N75" i="39"/>
  <c r="F74" i="39"/>
  <c r="B74" i="39"/>
  <c r="J74" i="39" s="1"/>
  <c r="E74" i="39"/>
  <c r="F73" i="39"/>
  <c r="G73" i="39" s="1"/>
  <c r="B73" i="39"/>
  <c r="F72" i="39"/>
  <c r="B72" i="39"/>
  <c r="G72" i="39" s="1"/>
  <c r="J72" i="39"/>
  <c r="K71" i="39"/>
  <c r="F71" i="39"/>
  <c r="B71" i="39"/>
  <c r="F70" i="39"/>
  <c r="B70" i="39"/>
  <c r="J70" i="39" s="1"/>
  <c r="F69" i="39"/>
  <c r="B69" i="39"/>
  <c r="J69" i="39" s="1"/>
  <c r="F68" i="39"/>
  <c r="B68" i="39"/>
  <c r="J68" i="39"/>
  <c r="F67" i="39"/>
  <c r="B67" i="39"/>
  <c r="J67" i="39" s="1"/>
  <c r="F66" i="39"/>
  <c r="B66" i="39"/>
  <c r="J66" i="39" s="1"/>
  <c r="F65" i="39"/>
  <c r="B65" i="39"/>
  <c r="F64" i="39"/>
  <c r="B64" i="39"/>
  <c r="J64" i="39" s="1"/>
  <c r="F63" i="39"/>
  <c r="B63" i="39"/>
  <c r="F62" i="39"/>
  <c r="B62" i="39"/>
  <c r="J62" i="39"/>
  <c r="F61" i="39"/>
  <c r="B61" i="39"/>
  <c r="J61" i="39"/>
  <c r="J60" i="39"/>
  <c r="F60" i="39"/>
  <c r="B60" i="39"/>
  <c r="F59" i="39"/>
  <c r="G59" i="39"/>
  <c r="B59" i="39"/>
  <c r="F58" i="39"/>
  <c r="B58" i="39"/>
  <c r="J58" i="39"/>
  <c r="F57" i="39"/>
  <c r="B57" i="39"/>
  <c r="F56" i="39"/>
  <c r="B56" i="39"/>
  <c r="F55" i="39"/>
  <c r="B55" i="39"/>
  <c r="G55" i="39"/>
  <c r="F54" i="39"/>
  <c r="B54" i="39"/>
  <c r="F53" i="39"/>
  <c r="B53" i="39"/>
  <c r="G53" i="39" s="1"/>
  <c r="L52" i="39"/>
  <c r="F52" i="39"/>
  <c r="B52" i="39"/>
  <c r="J52" i="39" s="1"/>
  <c r="F51" i="39"/>
  <c r="G51" i="39"/>
  <c r="B51" i="39"/>
  <c r="J51" i="39" s="1"/>
  <c r="E51" i="39"/>
  <c r="K50" i="39"/>
  <c r="F50" i="39"/>
  <c r="B50" i="39"/>
  <c r="F49" i="39"/>
  <c r="G49" i="39" s="1"/>
  <c r="B49" i="39"/>
  <c r="F48" i="39"/>
  <c r="B48" i="39"/>
  <c r="F47" i="39"/>
  <c r="B47" i="39"/>
  <c r="F46" i="39"/>
  <c r="B46" i="39"/>
  <c r="J46" i="39" s="1"/>
  <c r="F45" i="39"/>
  <c r="B45" i="39"/>
  <c r="J45" i="39" s="1"/>
  <c r="J44" i="39"/>
  <c r="F44" i="39"/>
  <c r="B44" i="39"/>
  <c r="F43" i="39"/>
  <c r="B43" i="39"/>
  <c r="J43" i="39"/>
  <c r="F42" i="39"/>
  <c r="B42" i="39"/>
  <c r="J42" i="39" s="1"/>
  <c r="F41" i="39"/>
  <c r="B41" i="39"/>
  <c r="F40" i="39"/>
  <c r="B40" i="39"/>
  <c r="F39" i="39"/>
  <c r="B39" i="39"/>
  <c r="J39" i="39" s="1"/>
  <c r="J38" i="39"/>
  <c r="F38" i="39"/>
  <c r="B38" i="39"/>
  <c r="F37" i="39"/>
  <c r="B37" i="39"/>
  <c r="J37" i="39"/>
  <c r="F36" i="39"/>
  <c r="B36" i="39"/>
  <c r="F35" i="39"/>
  <c r="B35" i="39"/>
  <c r="J35" i="39" s="1"/>
  <c r="F34" i="39"/>
  <c r="B34" i="39"/>
  <c r="F33" i="39"/>
  <c r="B33" i="39"/>
  <c r="F32" i="39"/>
  <c r="B32" i="39"/>
  <c r="J32" i="39" s="1"/>
  <c r="F31" i="39"/>
  <c r="G31" i="39" s="1"/>
  <c r="B31" i="39"/>
  <c r="J31" i="39" s="1"/>
  <c r="F30" i="39"/>
  <c r="B30" i="39"/>
  <c r="J30" i="39"/>
  <c r="F29" i="39"/>
  <c r="B29" i="39"/>
  <c r="G29" i="39" s="1"/>
  <c r="F28" i="39"/>
  <c r="B28" i="39"/>
  <c r="J28" i="39" s="1"/>
  <c r="F27" i="39"/>
  <c r="G27" i="39" s="1"/>
  <c r="B27" i="39"/>
  <c r="J27" i="39" s="1"/>
  <c r="F26" i="39"/>
  <c r="B26" i="39"/>
  <c r="J26" i="39"/>
  <c r="F25" i="39"/>
  <c r="B25" i="39"/>
  <c r="G25" i="39" s="1"/>
  <c r="F24" i="39"/>
  <c r="B24" i="39"/>
  <c r="J24" i="39" s="1"/>
  <c r="F23" i="39"/>
  <c r="G23" i="39" s="1"/>
  <c r="B23" i="39"/>
  <c r="J23" i="39" s="1"/>
  <c r="K22" i="39"/>
  <c r="F22" i="39"/>
  <c r="B22" i="39"/>
  <c r="E22" i="39" s="1"/>
  <c r="F21" i="39"/>
  <c r="B21" i="39"/>
  <c r="F20" i="39"/>
  <c r="B20" i="39"/>
  <c r="J20" i="39" s="1"/>
  <c r="F19" i="39"/>
  <c r="G19" i="39" s="1"/>
  <c r="B19" i="39"/>
  <c r="F18" i="39"/>
  <c r="B18" i="39"/>
  <c r="E18" i="39" s="1"/>
  <c r="J18" i="39"/>
  <c r="F17" i="39"/>
  <c r="B17" i="39"/>
  <c r="F16" i="39"/>
  <c r="B16" i="39"/>
  <c r="J16" i="39"/>
  <c r="F15" i="39"/>
  <c r="B15" i="39"/>
  <c r="F14" i="39"/>
  <c r="B14" i="39"/>
  <c r="J14" i="39"/>
  <c r="F13" i="39"/>
  <c r="B13" i="39"/>
  <c r="G13" i="39" s="1"/>
  <c r="J13" i="39"/>
  <c r="F12" i="39"/>
  <c r="B12" i="39"/>
  <c r="J12" i="39"/>
  <c r="F11" i="39"/>
  <c r="B11" i="39"/>
  <c r="E11" i="39" s="1"/>
  <c r="F10" i="39"/>
  <c r="B10" i="39"/>
  <c r="F9" i="39"/>
  <c r="B9" i="39"/>
  <c r="F8" i="39"/>
  <c r="B8" i="39"/>
  <c r="G8" i="39" s="1"/>
  <c r="N75" i="36"/>
  <c r="F74" i="36"/>
  <c r="B74" i="36"/>
  <c r="E74" i="36" s="1"/>
  <c r="F73" i="36"/>
  <c r="B73" i="36"/>
  <c r="E73" i="36" s="1"/>
  <c r="J73" i="36"/>
  <c r="F72" i="36"/>
  <c r="B72" i="36"/>
  <c r="K71" i="36"/>
  <c r="F71" i="36"/>
  <c r="B71" i="36"/>
  <c r="J71" i="36"/>
  <c r="F70" i="36"/>
  <c r="B70" i="36"/>
  <c r="F69" i="36"/>
  <c r="B69" i="36"/>
  <c r="J69" i="36"/>
  <c r="F68" i="36"/>
  <c r="B68" i="36"/>
  <c r="F67" i="36"/>
  <c r="B67" i="36"/>
  <c r="F66" i="36"/>
  <c r="B66" i="36"/>
  <c r="J66" i="36" s="1"/>
  <c r="F65" i="36"/>
  <c r="B65" i="36"/>
  <c r="J65" i="36"/>
  <c r="F64" i="36"/>
  <c r="B64" i="36"/>
  <c r="J64" i="36"/>
  <c r="F63" i="36"/>
  <c r="B63" i="36"/>
  <c r="F62" i="36"/>
  <c r="B62" i="36"/>
  <c r="J62" i="36"/>
  <c r="F61" i="36"/>
  <c r="B61" i="36"/>
  <c r="J61" i="36" s="1"/>
  <c r="F60" i="36"/>
  <c r="B60" i="36"/>
  <c r="F59" i="36"/>
  <c r="B59" i="36"/>
  <c r="F58" i="36"/>
  <c r="B58" i="36"/>
  <c r="J58" i="36" s="1"/>
  <c r="F57" i="36"/>
  <c r="B57" i="36"/>
  <c r="J57" i="36" s="1"/>
  <c r="F56" i="36"/>
  <c r="B56" i="36"/>
  <c r="E56" i="36"/>
  <c r="J56" i="36"/>
  <c r="F55" i="36"/>
  <c r="B55" i="36"/>
  <c r="F54" i="36"/>
  <c r="B54" i="36"/>
  <c r="E54" i="36" s="1"/>
  <c r="F53" i="36"/>
  <c r="G53" i="36" s="1"/>
  <c r="B53" i="36"/>
  <c r="F52" i="36"/>
  <c r="B52" i="36"/>
  <c r="F51" i="36"/>
  <c r="B51" i="36"/>
  <c r="L51" i="36"/>
  <c r="K50" i="36"/>
  <c r="F50" i="36"/>
  <c r="E50" i="36"/>
  <c r="B50" i="36"/>
  <c r="G50" i="36" s="1"/>
  <c r="J50" i="36"/>
  <c r="F49" i="36"/>
  <c r="B49" i="36"/>
  <c r="E49" i="36" s="1"/>
  <c r="F48" i="36"/>
  <c r="B48" i="36"/>
  <c r="F47" i="36"/>
  <c r="B47" i="36"/>
  <c r="F46" i="36"/>
  <c r="G46" i="36"/>
  <c r="B46" i="36"/>
  <c r="E46" i="36" s="1"/>
  <c r="J46" i="36"/>
  <c r="F45" i="36"/>
  <c r="E45" i="36"/>
  <c r="B45" i="36"/>
  <c r="G45" i="36" s="1"/>
  <c r="L45" i="36"/>
  <c r="F44" i="36"/>
  <c r="B44" i="36"/>
  <c r="L44" i="36"/>
  <c r="F43" i="36"/>
  <c r="B43" i="36"/>
  <c r="E43" i="36" s="1"/>
  <c r="L43" i="36"/>
  <c r="F42" i="36"/>
  <c r="G42" i="36" s="1"/>
  <c r="E42" i="36"/>
  <c r="B42" i="36"/>
  <c r="L42" i="36"/>
  <c r="J42" i="36"/>
  <c r="F41" i="36"/>
  <c r="E41" i="36"/>
  <c r="B41" i="36"/>
  <c r="L41" i="36"/>
  <c r="F40" i="36"/>
  <c r="B40" i="36"/>
  <c r="G40" i="36" s="1"/>
  <c r="F39" i="36"/>
  <c r="G39" i="36" s="1"/>
  <c r="B39" i="36"/>
  <c r="L39" i="36" s="1"/>
  <c r="F38" i="36"/>
  <c r="G38" i="36"/>
  <c r="B38" i="36"/>
  <c r="E38" i="36" s="1"/>
  <c r="J38" i="36"/>
  <c r="F37" i="36"/>
  <c r="B37" i="36"/>
  <c r="F36" i="36"/>
  <c r="B36" i="36"/>
  <c r="F35" i="36"/>
  <c r="B35" i="36"/>
  <c r="F34" i="36"/>
  <c r="B34" i="36"/>
  <c r="G34" i="36" s="1"/>
  <c r="L34" i="36"/>
  <c r="F33" i="36"/>
  <c r="B33" i="36"/>
  <c r="E33" i="36" s="1"/>
  <c r="F32" i="36"/>
  <c r="B32" i="36"/>
  <c r="L32" i="36" s="1"/>
  <c r="F31" i="36"/>
  <c r="B31" i="36"/>
  <c r="E31" i="36" s="1"/>
  <c r="F30" i="36"/>
  <c r="B30" i="36"/>
  <c r="E30" i="36" s="1"/>
  <c r="J30" i="36"/>
  <c r="F29" i="36"/>
  <c r="B29" i="36"/>
  <c r="E29" i="36" s="1"/>
  <c r="L29" i="36"/>
  <c r="F28" i="36"/>
  <c r="B28" i="36"/>
  <c r="F27" i="36"/>
  <c r="B27" i="36"/>
  <c r="F26" i="36"/>
  <c r="B26" i="36"/>
  <c r="G26" i="36" s="1"/>
  <c r="F25" i="36"/>
  <c r="B25" i="36"/>
  <c r="G25" i="36" s="1"/>
  <c r="L25" i="36"/>
  <c r="F24" i="36"/>
  <c r="B24" i="36"/>
  <c r="F23" i="36"/>
  <c r="B23" i="36"/>
  <c r="K22" i="36"/>
  <c r="F22" i="36"/>
  <c r="B22" i="36"/>
  <c r="G22" i="36" s="1"/>
  <c r="J22" i="36"/>
  <c r="F21" i="36"/>
  <c r="B21" i="36"/>
  <c r="F20" i="36"/>
  <c r="G20" i="36" s="1"/>
  <c r="B20" i="36"/>
  <c r="J20" i="36"/>
  <c r="F19" i="36"/>
  <c r="B19" i="36"/>
  <c r="G19" i="36" s="1"/>
  <c r="J19" i="36"/>
  <c r="F18" i="36"/>
  <c r="B18" i="36"/>
  <c r="F17" i="36"/>
  <c r="G17" i="36" s="1"/>
  <c r="B17" i="36"/>
  <c r="J17" i="36"/>
  <c r="F16" i="36"/>
  <c r="B16" i="36"/>
  <c r="G16" i="36" s="1"/>
  <c r="J16" i="36"/>
  <c r="F15" i="36"/>
  <c r="B15" i="36"/>
  <c r="F14" i="36"/>
  <c r="G14" i="36" s="1"/>
  <c r="B14" i="36"/>
  <c r="J14" i="36"/>
  <c r="F13" i="36"/>
  <c r="B13" i="36"/>
  <c r="G13" i="36" s="1"/>
  <c r="J13" i="36"/>
  <c r="F12" i="36"/>
  <c r="B12" i="36"/>
  <c r="F11" i="36"/>
  <c r="G11" i="36" s="1"/>
  <c r="B11" i="36"/>
  <c r="F10" i="36"/>
  <c r="B10" i="36"/>
  <c r="E10" i="36"/>
  <c r="F9" i="36"/>
  <c r="B9" i="36"/>
  <c r="F8" i="36"/>
  <c r="B8" i="36"/>
  <c r="N75" i="34"/>
  <c r="F74" i="34"/>
  <c r="B74" i="34"/>
  <c r="E74" i="34" s="1"/>
  <c r="F73" i="34"/>
  <c r="B73" i="34"/>
  <c r="F72" i="34"/>
  <c r="B72" i="34"/>
  <c r="G72" i="34"/>
  <c r="K71" i="34"/>
  <c r="F71" i="34"/>
  <c r="B71" i="34"/>
  <c r="F70" i="34"/>
  <c r="B70" i="34"/>
  <c r="G70" i="34" s="1"/>
  <c r="F69" i="34"/>
  <c r="B69" i="34"/>
  <c r="F68" i="34"/>
  <c r="B68" i="34"/>
  <c r="G68" i="34" s="1"/>
  <c r="L68" i="34"/>
  <c r="F67" i="34"/>
  <c r="B67" i="34"/>
  <c r="F66" i="34"/>
  <c r="B66" i="34"/>
  <c r="G66" i="34" s="1"/>
  <c r="F65" i="34"/>
  <c r="B65" i="34"/>
  <c r="G65" i="34" s="1"/>
  <c r="F64" i="34"/>
  <c r="B64" i="34"/>
  <c r="L64" i="34"/>
  <c r="F63" i="34"/>
  <c r="B63" i="34"/>
  <c r="F62" i="34"/>
  <c r="B62" i="34"/>
  <c r="G62" i="34" s="1"/>
  <c r="J61" i="34"/>
  <c r="F61" i="34"/>
  <c r="B61" i="34"/>
  <c r="G61" i="34"/>
  <c r="F60" i="34"/>
  <c r="G60" i="34"/>
  <c r="B60" i="34"/>
  <c r="F59" i="34"/>
  <c r="G59" i="34" s="1"/>
  <c r="B59" i="34"/>
  <c r="F58" i="34"/>
  <c r="B58" i="34"/>
  <c r="G58" i="34"/>
  <c r="F57" i="34"/>
  <c r="B57" i="34"/>
  <c r="G57" i="34"/>
  <c r="J57" i="34"/>
  <c r="F56" i="34"/>
  <c r="B56" i="34"/>
  <c r="F55" i="34"/>
  <c r="G55" i="34" s="1"/>
  <c r="B55" i="34"/>
  <c r="L55" i="34"/>
  <c r="F54" i="34"/>
  <c r="B54" i="34"/>
  <c r="G54" i="34"/>
  <c r="F53" i="34"/>
  <c r="B53" i="34"/>
  <c r="G53" i="34"/>
  <c r="J53" i="34"/>
  <c r="F52" i="34"/>
  <c r="B52" i="34"/>
  <c r="F51" i="34"/>
  <c r="G51" i="34" s="1"/>
  <c r="B51" i="34"/>
  <c r="J51" i="34"/>
  <c r="K50" i="34"/>
  <c r="F50" i="34"/>
  <c r="B50" i="34"/>
  <c r="J50" i="34" s="1"/>
  <c r="F49" i="34"/>
  <c r="B49" i="34"/>
  <c r="E49" i="34"/>
  <c r="F48" i="34"/>
  <c r="B48" i="34"/>
  <c r="L47" i="34"/>
  <c r="F47" i="34"/>
  <c r="B47" i="34"/>
  <c r="F46" i="34"/>
  <c r="B46" i="34"/>
  <c r="F45" i="34"/>
  <c r="B45" i="34"/>
  <c r="G45" i="34" s="1"/>
  <c r="L45" i="34"/>
  <c r="F44" i="34"/>
  <c r="B44" i="34"/>
  <c r="F43" i="34"/>
  <c r="B43" i="34"/>
  <c r="F42" i="34"/>
  <c r="B42" i="34"/>
  <c r="J42" i="34" s="1"/>
  <c r="L41" i="34"/>
  <c r="F41" i="34"/>
  <c r="B41" i="34"/>
  <c r="F40" i="34"/>
  <c r="G40" i="34"/>
  <c r="E40" i="34"/>
  <c r="B40" i="34"/>
  <c r="J40" i="34" s="1"/>
  <c r="L40" i="34"/>
  <c r="F39" i="34"/>
  <c r="G39" i="34" s="1"/>
  <c r="B39" i="34"/>
  <c r="L38" i="34"/>
  <c r="F38" i="34"/>
  <c r="B38" i="34"/>
  <c r="G38" i="34" s="1"/>
  <c r="F37" i="34"/>
  <c r="B37" i="34"/>
  <c r="F36" i="34"/>
  <c r="G36" i="34"/>
  <c r="B36" i="34"/>
  <c r="L36" i="34"/>
  <c r="F35" i="34"/>
  <c r="B35" i="34"/>
  <c r="G35" i="34"/>
  <c r="F34" i="34"/>
  <c r="B34" i="34"/>
  <c r="F33" i="34"/>
  <c r="B33" i="34"/>
  <c r="G33" i="34" s="1"/>
  <c r="J33" i="34"/>
  <c r="F32" i="34"/>
  <c r="B32" i="34"/>
  <c r="F31" i="34"/>
  <c r="G31" i="34" s="1"/>
  <c r="E31" i="34"/>
  <c r="B31" i="34"/>
  <c r="L31" i="34" s="1"/>
  <c r="J31" i="34"/>
  <c r="F30" i="34"/>
  <c r="B30" i="34"/>
  <c r="F29" i="34"/>
  <c r="B29" i="34"/>
  <c r="F28" i="34"/>
  <c r="B28" i="34"/>
  <c r="G28" i="34" s="1"/>
  <c r="F27" i="34"/>
  <c r="B27" i="34"/>
  <c r="G27" i="34" s="1"/>
  <c r="E27" i="34"/>
  <c r="F26" i="34"/>
  <c r="B26" i="34"/>
  <c r="L26" i="34" s="1"/>
  <c r="F25" i="34"/>
  <c r="G25" i="34" s="1"/>
  <c r="B25" i="34"/>
  <c r="E25" i="34"/>
  <c r="J25" i="34"/>
  <c r="F24" i="34"/>
  <c r="B24" i="34"/>
  <c r="F23" i="34"/>
  <c r="B23" i="34"/>
  <c r="K22" i="34"/>
  <c r="L22" i="34"/>
  <c r="J22" i="34"/>
  <c r="F22" i="34"/>
  <c r="G22" i="34" s="1"/>
  <c r="B22" i="34"/>
  <c r="F21" i="34"/>
  <c r="G21" i="34" s="1"/>
  <c r="B21" i="34"/>
  <c r="F20" i="34"/>
  <c r="B20" i="34"/>
  <c r="J20" i="34" s="1"/>
  <c r="F19" i="34"/>
  <c r="B19" i="34"/>
  <c r="J19" i="34"/>
  <c r="F18" i="34"/>
  <c r="B18" i="34"/>
  <c r="L18" i="34" s="1"/>
  <c r="F17" i="34"/>
  <c r="B17" i="34"/>
  <c r="J17" i="34"/>
  <c r="F16" i="34"/>
  <c r="B16" i="34"/>
  <c r="G16" i="34"/>
  <c r="F15" i="34"/>
  <c r="G15" i="34"/>
  <c r="B15" i="34"/>
  <c r="J15" i="34"/>
  <c r="F14" i="34"/>
  <c r="B14" i="34"/>
  <c r="J14" i="34" s="1"/>
  <c r="F13" i="34"/>
  <c r="B13" i="34"/>
  <c r="J13" i="34" s="1"/>
  <c r="F12" i="34"/>
  <c r="B12" i="34"/>
  <c r="J12" i="34" s="1"/>
  <c r="G12" i="34"/>
  <c r="F11" i="34"/>
  <c r="B11" i="34"/>
  <c r="F10" i="34"/>
  <c r="B10" i="34"/>
  <c r="G10" i="34" s="1"/>
  <c r="J10" i="34"/>
  <c r="F9" i="34"/>
  <c r="B9" i="34"/>
  <c r="G9" i="34" s="1"/>
  <c r="F8" i="34"/>
  <c r="B8" i="34"/>
  <c r="J8" i="34" s="1"/>
  <c r="N75" i="32"/>
  <c r="F74" i="32"/>
  <c r="G74" i="32" s="1"/>
  <c r="B74" i="32"/>
  <c r="J74" i="32" s="1"/>
  <c r="E74" i="32"/>
  <c r="F73" i="32"/>
  <c r="B73" i="32"/>
  <c r="G73" i="32" s="1"/>
  <c r="J72" i="32"/>
  <c r="F72" i="32"/>
  <c r="G72" i="32" s="1"/>
  <c r="E72" i="32"/>
  <c r="B72" i="32"/>
  <c r="K71" i="32"/>
  <c r="F71" i="32"/>
  <c r="B71" i="32"/>
  <c r="L71" i="32" s="1"/>
  <c r="F70" i="32"/>
  <c r="B70" i="32"/>
  <c r="L70" i="32" s="1"/>
  <c r="F69" i="32"/>
  <c r="B69" i="32"/>
  <c r="L69" i="32" s="1"/>
  <c r="F68" i="32"/>
  <c r="G68" i="32" s="1"/>
  <c r="B68" i="32"/>
  <c r="J68" i="32"/>
  <c r="F67" i="32"/>
  <c r="B67" i="32"/>
  <c r="J67" i="32" s="1"/>
  <c r="G67" i="32"/>
  <c r="F66" i="32"/>
  <c r="B66" i="32"/>
  <c r="J66" i="32"/>
  <c r="F65" i="32"/>
  <c r="B65" i="32"/>
  <c r="J65" i="32"/>
  <c r="F64" i="32"/>
  <c r="B64" i="32"/>
  <c r="J64" i="32" s="1"/>
  <c r="F63" i="32"/>
  <c r="B63" i="32"/>
  <c r="G63" i="32" s="1"/>
  <c r="F62" i="32"/>
  <c r="B62" i="32"/>
  <c r="J62" i="32"/>
  <c r="F61" i="32"/>
  <c r="B61" i="32"/>
  <c r="F60" i="32"/>
  <c r="B60" i="32"/>
  <c r="J60" i="32" s="1"/>
  <c r="F59" i="32"/>
  <c r="B59" i="32"/>
  <c r="G59" i="32" s="1"/>
  <c r="F58" i="32"/>
  <c r="B58" i="32"/>
  <c r="F57" i="32"/>
  <c r="G57" i="32" s="1"/>
  <c r="B57" i="32"/>
  <c r="J57" i="32" s="1"/>
  <c r="E57" i="32"/>
  <c r="F56" i="32"/>
  <c r="B56" i="32"/>
  <c r="F55" i="32"/>
  <c r="B55" i="32"/>
  <c r="E55" i="32" s="1"/>
  <c r="J55" i="32"/>
  <c r="F54" i="32"/>
  <c r="B54" i="32"/>
  <c r="G54" i="32" s="1"/>
  <c r="F53" i="32"/>
  <c r="G53" i="32"/>
  <c r="B53" i="32"/>
  <c r="F52" i="32"/>
  <c r="B52" i="32"/>
  <c r="G52" i="32" s="1"/>
  <c r="F51" i="32"/>
  <c r="B51" i="32"/>
  <c r="E51" i="32"/>
  <c r="K50" i="32"/>
  <c r="F50" i="32"/>
  <c r="B50" i="32"/>
  <c r="L50" i="32"/>
  <c r="F49" i="32"/>
  <c r="B49" i="32"/>
  <c r="L49" i="32"/>
  <c r="F48" i="32"/>
  <c r="B48" i="32"/>
  <c r="G48" i="32" s="1"/>
  <c r="L48" i="32"/>
  <c r="F47" i="32"/>
  <c r="B47" i="32"/>
  <c r="L47" i="32" s="1"/>
  <c r="F46" i="32"/>
  <c r="B46" i="32"/>
  <c r="L46" i="32" s="1"/>
  <c r="F45" i="32"/>
  <c r="B45" i="32"/>
  <c r="G45" i="32" s="1"/>
  <c r="L45" i="32"/>
  <c r="F44" i="32"/>
  <c r="G44" i="32"/>
  <c r="B44" i="32"/>
  <c r="J44" i="32"/>
  <c r="F43" i="32"/>
  <c r="B43" i="32"/>
  <c r="L43" i="32"/>
  <c r="F42" i="32"/>
  <c r="B42" i="32"/>
  <c r="L42" i="32" s="1"/>
  <c r="F41" i="32"/>
  <c r="B41" i="32"/>
  <c r="L41" i="32" s="1"/>
  <c r="F40" i="32"/>
  <c r="B40" i="32"/>
  <c r="L40" i="32" s="1"/>
  <c r="F39" i="32"/>
  <c r="B39" i="32"/>
  <c r="L39" i="32" s="1"/>
  <c r="F38" i="32"/>
  <c r="B38" i="32"/>
  <c r="L38" i="32"/>
  <c r="F37" i="32"/>
  <c r="B37" i="32"/>
  <c r="L37" i="32"/>
  <c r="F36" i="32"/>
  <c r="G36" i="32"/>
  <c r="B36" i="32"/>
  <c r="L36" i="32" s="1"/>
  <c r="F35" i="32"/>
  <c r="B35" i="32"/>
  <c r="L35" i="32"/>
  <c r="F34" i="32"/>
  <c r="B34" i="32"/>
  <c r="L34" i="32"/>
  <c r="F33" i="32"/>
  <c r="B33" i="32"/>
  <c r="F32" i="32"/>
  <c r="B32" i="32"/>
  <c r="F31" i="32"/>
  <c r="B31" i="32"/>
  <c r="L31" i="32" s="1"/>
  <c r="F30" i="32"/>
  <c r="B30" i="32"/>
  <c r="L30" i="32"/>
  <c r="F29" i="32"/>
  <c r="B29" i="32"/>
  <c r="L29" i="32"/>
  <c r="F28" i="32"/>
  <c r="G28" i="32"/>
  <c r="B28" i="32"/>
  <c r="L28" i="32" s="1"/>
  <c r="F27" i="32"/>
  <c r="B27" i="32"/>
  <c r="L27" i="32"/>
  <c r="F26" i="32"/>
  <c r="B26" i="32"/>
  <c r="G26" i="32" s="1"/>
  <c r="F25" i="32"/>
  <c r="G25" i="32" s="1"/>
  <c r="B25" i="32"/>
  <c r="L25" i="32"/>
  <c r="F24" i="32"/>
  <c r="B24" i="32"/>
  <c r="F23" i="32"/>
  <c r="G23" i="32" s="1"/>
  <c r="B23" i="32"/>
  <c r="K22" i="32"/>
  <c r="F22" i="32"/>
  <c r="B22" i="32"/>
  <c r="F21" i="32"/>
  <c r="G21" i="32" s="1"/>
  <c r="B21" i="32"/>
  <c r="J21" i="32" s="1"/>
  <c r="F20" i="32"/>
  <c r="G20" i="32"/>
  <c r="B20" i="32"/>
  <c r="F19" i="32"/>
  <c r="B19" i="32"/>
  <c r="G19" i="32" s="1"/>
  <c r="J19" i="32"/>
  <c r="F18" i="32"/>
  <c r="B18" i="32"/>
  <c r="G18" i="32" s="1"/>
  <c r="F17" i="32"/>
  <c r="B17" i="32"/>
  <c r="J17" i="32" s="1"/>
  <c r="F16" i="32"/>
  <c r="B16" i="32"/>
  <c r="E16" i="32" s="1"/>
  <c r="J16" i="32"/>
  <c r="F15" i="32"/>
  <c r="B15" i="32"/>
  <c r="F14" i="32"/>
  <c r="B14" i="32"/>
  <c r="G14" i="32" s="1"/>
  <c r="F13" i="32"/>
  <c r="B13" i="32"/>
  <c r="L13" i="32"/>
  <c r="F12" i="32"/>
  <c r="B12" i="32"/>
  <c r="F11" i="32"/>
  <c r="B11" i="32"/>
  <c r="F10" i="32"/>
  <c r="E10" i="32"/>
  <c r="B10" i="32"/>
  <c r="L10" i="32" s="1"/>
  <c r="J10" i="32"/>
  <c r="F9" i="32"/>
  <c r="B9" i="32"/>
  <c r="F8" i="32"/>
  <c r="B8" i="32"/>
  <c r="E8" i="32"/>
  <c r="N75" i="31"/>
  <c r="F74" i="31"/>
  <c r="G74" i="31" s="1"/>
  <c r="B74" i="31"/>
  <c r="L74" i="31"/>
  <c r="F73" i="31"/>
  <c r="B73" i="31"/>
  <c r="L73" i="31"/>
  <c r="F72" i="31"/>
  <c r="B72" i="31"/>
  <c r="K71" i="31"/>
  <c r="F71" i="31"/>
  <c r="B71" i="31"/>
  <c r="L71" i="31" s="1"/>
  <c r="F70" i="31"/>
  <c r="B70" i="31"/>
  <c r="L70" i="31"/>
  <c r="F69" i="31"/>
  <c r="B69" i="31"/>
  <c r="F68" i="31"/>
  <c r="B68" i="31"/>
  <c r="L68" i="31" s="1"/>
  <c r="F67" i="31"/>
  <c r="B67" i="31"/>
  <c r="G67" i="31" s="1"/>
  <c r="F66" i="31"/>
  <c r="G66" i="31" s="1"/>
  <c r="B66" i="31"/>
  <c r="L66" i="31"/>
  <c r="F65" i="31"/>
  <c r="B65" i="31"/>
  <c r="L65" i="31"/>
  <c r="F64" i="31"/>
  <c r="G64" i="31" s="1"/>
  <c r="B64" i="31"/>
  <c r="L64" i="31"/>
  <c r="F63" i="31"/>
  <c r="B63" i="31"/>
  <c r="L63" i="31"/>
  <c r="F62" i="31"/>
  <c r="B62" i="31"/>
  <c r="L62" i="31" s="1"/>
  <c r="F61" i="31"/>
  <c r="B61" i="31"/>
  <c r="L61" i="31" s="1"/>
  <c r="F60" i="31"/>
  <c r="B60" i="31"/>
  <c r="L60" i="31"/>
  <c r="F59" i="31"/>
  <c r="B59" i="31"/>
  <c r="F58" i="31"/>
  <c r="G58" i="31" s="1"/>
  <c r="B58" i="31"/>
  <c r="L58" i="31"/>
  <c r="F57" i="31"/>
  <c r="B57" i="31"/>
  <c r="L57" i="31"/>
  <c r="F56" i="31"/>
  <c r="B56" i="31"/>
  <c r="L56" i="31" s="1"/>
  <c r="F55" i="31"/>
  <c r="B55" i="31"/>
  <c r="L55" i="31" s="1"/>
  <c r="F54" i="31"/>
  <c r="G54" i="31" s="1"/>
  <c r="B54" i="31"/>
  <c r="L54" i="31"/>
  <c r="F53" i="31"/>
  <c r="B53" i="31"/>
  <c r="G53" i="31" s="1"/>
  <c r="F52" i="31"/>
  <c r="B52" i="31"/>
  <c r="L52" i="31" s="1"/>
  <c r="F51" i="31"/>
  <c r="B51" i="31"/>
  <c r="L51" i="31" s="1"/>
  <c r="K50" i="31"/>
  <c r="L50" i="31" s="1"/>
  <c r="F50" i="31"/>
  <c r="B50" i="31"/>
  <c r="F49" i="31"/>
  <c r="B49" i="31"/>
  <c r="L49" i="31"/>
  <c r="F48" i="31"/>
  <c r="B48" i="31"/>
  <c r="G48" i="31" s="1"/>
  <c r="L48" i="31"/>
  <c r="F47" i="31"/>
  <c r="B47" i="31"/>
  <c r="L47" i="31"/>
  <c r="F46" i="31"/>
  <c r="B46" i="31"/>
  <c r="L46" i="31" s="1"/>
  <c r="F45" i="31"/>
  <c r="B45" i="31"/>
  <c r="L45" i="31" s="1"/>
  <c r="F44" i="31"/>
  <c r="B44" i="31"/>
  <c r="L44" i="31"/>
  <c r="F43" i="31"/>
  <c r="B43" i="31"/>
  <c r="F42" i="31"/>
  <c r="B42" i="31"/>
  <c r="L42" i="31" s="1"/>
  <c r="F41" i="31"/>
  <c r="B41" i="31"/>
  <c r="L41" i="31"/>
  <c r="F40" i="31"/>
  <c r="B40" i="31"/>
  <c r="G40" i="31" s="1"/>
  <c r="F39" i="31"/>
  <c r="G39" i="31" s="1"/>
  <c r="B39" i="31"/>
  <c r="L39" i="31"/>
  <c r="F38" i="31"/>
  <c r="B38" i="31"/>
  <c r="G38" i="31" s="1"/>
  <c r="F37" i="31"/>
  <c r="B37" i="31"/>
  <c r="L37" i="31"/>
  <c r="F36" i="31"/>
  <c r="B36" i="31"/>
  <c r="F35" i="31"/>
  <c r="G35" i="31" s="1"/>
  <c r="B35" i="31"/>
  <c r="L35" i="31"/>
  <c r="F34" i="31"/>
  <c r="B34" i="31"/>
  <c r="L34" i="31"/>
  <c r="F33" i="31"/>
  <c r="B33" i="31"/>
  <c r="L33" i="31" s="1"/>
  <c r="F32" i="31"/>
  <c r="B32" i="31"/>
  <c r="L32" i="31" s="1"/>
  <c r="F31" i="31"/>
  <c r="G31" i="31" s="1"/>
  <c r="B31" i="31"/>
  <c r="L31" i="31"/>
  <c r="F30" i="31"/>
  <c r="B30" i="31"/>
  <c r="L30" i="31"/>
  <c r="F29" i="31"/>
  <c r="B29" i="31"/>
  <c r="L29" i="31" s="1"/>
  <c r="F28" i="31"/>
  <c r="B28" i="31"/>
  <c r="L28" i="31" s="1"/>
  <c r="F27" i="31"/>
  <c r="G27" i="31" s="1"/>
  <c r="B27" i="31"/>
  <c r="L27" i="31"/>
  <c r="F26" i="31"/>
  <c r="B26" i="31"/>
  <c r="L26" i="31"/>
  <c r="F25" i="31"/>
  <c r="B25" i="31"/>
  <c r="L25" i="31" s="1"/>
  <c r="F24" i="31"/>
  <c r="B24" i="31"/>
  <c r="L24" i="31" s="1"/>
  <c r="F23" i="31"/>
  <c r="G23" i="31" s="1"/>
  <c r="B23" i="31"/>
  <c r="L23" i="31"/>
  <c r="K22" i="31"/>
  <c r="F22" i="31"/>
  <c r="G22" i="31"/>
  <c r="B22" i="31"/>
  <c r="F21" i="31"/>
  <c r="B21" i="31"/>
  <c r="L21" i="31"/>
  <c r="F20" i="31"/>
  <c r="B20" i="31"/>
  <c r="F19" i="31"/>
  <c r="B19" i="31"/>
  <c r="G19" i="31" s="1"/>
  <c r="F18" i="31"/>
  <c r="B18" i="31"/>
  <c r="E18" i="31"/>
  <c r="F17" i="31"/>
  <c r="B17" i="31"/>
  <c r="F16" i="31"/>
  <c r="B16" i="31"/>
  <c r="G16" i="31" s="1"/>
  <c r="F15" i="31"/>
  <c r="G15" i="31" s="1"/>
  <c r="B15" i="31"/>
  <c r="L15" i="31"/>
  <c r="F14" i="31"/>
  <c r="B14" i="31"/>
  <c r="L14" i="31"/>
  <c r="F13" i="31"/>
  <c r="B13" i="31"/>
  <c r="L13" i="31" s="1"/>
  <c r="F12" i="31"/>
  <c r="B12" i="31"/>
  <c r="L12" i="31" s="1"/>
  <c r="F11" i="31"/>
  <c r="G11" i="31" s="1"/>
  <c r="B11" i="31"/>
  <c r="L11" i="31"/>
  <c r="F10" i="31"/>
  <c r="B10" i="31"/>
  <c r="L10" i="31"/>
  <c r="F9" i="31"/>
  <c r="B9" i="31"/>
  <c r="L9" i="31" s="1"/>
  <c r="F8" i="31"/>
  <c r="G8" i="31"/>
  <c r="B8" i="31"/>
  <c r="E8" i="31"/>
  <c r="N75" i="30"/>
  <c r="F74" i="30"/>
  <c r="B74" i="30"/>
  <c r="G74" i="30" s="1"/>
  <c r="L74" i="30"/>
  <c r="F73" i="30"/>
  <c r="B73" i="30"/>
  <c r="L73" i="30" s="1"/>
  <c r="F72" i="30"/>
  <c r="B72" i="30"/>
  <c r="L72" i="30" s="1"/>
  <c r="K71" i="30"/>
  <c r="F71" i="30"/>
  <c r="B71" i="30"/>
  <c r="L71" i="30" s="1"/>
  <c r="F70" i="30"/>
  <c r="B70" i="30"/>
  <c r="L70" i="30" s="1"/>
  <c r="F69" i="30"/>
  <c r="B69" i="30"/>
  <c r="L69" i="30"/>
  <c r="F68" i="30"/>
  <c r="B68" i="30"/>
  <c r="L68" i="30"/>
  <c r="F67" i="30"/>
  <c r="B67" i="30"/>
  <c r="L67" i="30" s="1"/>
  <c r="F66" i="30"/>
  <c r="B66" i="30"/>
  <c r="L66" i="30" s="1"/>
  <c r="F65" i="30"/>
  <c r="B65" i="30"/>
  <c r="G65" i="30" s="1"/>
  <c r="L65" i="30"/>
  <c r="F64" i="30"/>
  <c r="B64" i="30"/>
  <c r="F63" i="30"/>
  <c r="B63" i="30"/>
  <c r="L63" i="30" s="1"/>
  <c r="F62" i="30"/>
  <c r="B62" i="30"/>
  <c r="L62" i="30"/>
  <c r="F61" i="30"/>
  <c r="B61" i="30"/>
  <c r="L61" i="30"/>
  <c r="F60" i="30"/>
  <c r="B60" i="30"/>
  <c r="F59" i="30"/>
  <c r="B59" i="30"/>
  <c r="L59" i="30" s="1"/>
  <c r="F58" i="30"/>
  <c r="B58" i="30"/>
  <c r="G58" i="30" s="1"/>
  <c r="F57" i="30"/>
  <c r="B57" i="30"/>
  <c r="L57" i="30" s="1"/>
  <c r="F56" i="30"/>
  <c r="B56" i="30"/>
  <c r="L56" i="30" s="1"/>
  <c r="F55" i="30"/>
  <c r="B55" i="30"/>
  <c r="L55" i="30" s="1"/>
  <c r="F54" i="30"/>
  <c r="B54" i="30"/>
  <c r="L54" i="30"/>
  <c r="F53" i="30"/>
  <c r="B53" i="30"/>
  <c r="L53" i="30"/>
  <c r="F52" i="30"/>
  <c r="B52" i="30"/>
  <c r="L52" i="30" s="1"/>
  <c r="F51" i="30"/>
  <c r="B51" i="30"/>
  <c r="L51" i="30" s="1"/>
  <c r="K50" i="30"/>
  <c r="F50" i="30"/>
  <c r="B50" i="30"/>
  <c r="L50" i="30"/>
  <c r="F49" i="30"/>
  <c r="B49" i="30"/>
  <c r="F48" i="30"/>
  <c r="B48" i="30"/>
  <c r="L48" i="30" s="1"/>
  <c r="F47" i="30"/>
  <c r="B47" i="30"/>
  <c r="J47" i="30"/>
  <c r="F46" i="30"/>
  <c r="B46" i="30"/>
  <c r="L46" i="30"/>
  <c r="F45" i="30"/>
  <c r="B45" i="30"/>
  <c r="F44" i="30"/>
  <c r="B44" i="30"/>
  <c r="L44" i="30" s="1"/>
  <c r="F43" i="30"/>
  <c r="B43" i="30"/>
  <c r="G43" i="30" s="1"/>
  <c r="F42" i="30"/>
  <c r="B42" i="30"/>
  <c r="L42" i="30" s="1"/>
  <c r="F41" i="30"/>
  <c r="B41" i="30"/>
  <c r="L41" i="30"/>
  <c r="F40" i="30"/>
  <c r="B40" i="30"/>
  <c r="L40" i="30"/>
  <c r="F39" i="30"/>
  <c r="B39" i="30"/>
  <c r="L39" i="30" s="1"/>
  <c r="F38" i="30"/>
  <c r="B38" i="30"/>
  <c r="L38" i="30" s="1"/>
  <c r="F37" i="30"/>
  <c r="G37" i="30" s="1"/>
  <c r="B37" i="30"/>
  <c r="F36" i="30"/>
  <c r="B36" i="30"/>
  <c r="L36" i="30" s="1"/>
  <c r="F35" i="30"/>
  <c r="B35" i="30"/>
  <c r="L35" i="30"/>
  <c r="F34" i="30"/>
  <c r="B34" i="30"/>
  <c r="F33" i="30"/>
  <c r="B33" i="30"/>
  <c r="L33" i="30"/>
  <c r="F32" i="30"/>
  <c r="B32" i="30"/>
  <c r="L32" i="30" s="1"/>
  <c r="F31" i="30"/>
  <c r="B31" i="30"/>
  <c r="F30" i="30"/>
  <c r="B30" i="30"/>
  <c r="L30" i="30" s="1"/>
  <c r="F29" i="30"/>
  <c r="G29" i="30"/>
  <c r="B29" i="30"/>
  <c r="L29" i="30"/>
  <c r="F28" i="30"/>
  <c r="B28" i="30"/>
  <c r="L28" i="30" s="1"/>
  <c r="F27" i="30"/>
  <c r="B27" i="30"/>
  <c r="F26" i="30"/>
  <c r="B26" i="30"/>
  <c r="L26" i="30" s="1"/>
  <c r="F25" i="30"/>
  <c r="G25" i="30"/>
  <c r="B25" i="30"/>
  <c r="L25" i="30"/>
  <c r="F24" i="30"/>
  <c r="B24" i="30"/>
  <c r="L24" i="30" s="1"/>
  <c r="F23" i="30"/>
  <c r="B23" i="30"/>
  <c r="L23" i="30" s="1"/>
  <c r="K22" i="30"/>
  <c r="F22" i="30"/>
  <c r="B22" i="30"/>
  <c r="L22" i="30"/>
  <c r="F21" i="30"/>
  <c r="B21" i="30"/>
  <c r="B75" i="30" s="1"/>
  <c r="F20" i="30"/>
  <c r="B20" i="30"/>
  <c r="L20" i="30" s="1"/>
  <c r="F19" i="30"/>
  <c r="B19" i="30"/>
  <c r="L19" i="30" s="1"/>
  <c r="F18" i="30"/>
  <c r="B18" i="30"/>
  <c r="L18" i="30"/>
  <c r="F17" i="30"/>
  <c r="B17" i="30"/>
  <c r="F16" i="30"/>
  <c r="G16" i="30" s="1"/>
  <c r="B16" i="30"/>
  <c r="L16" i="30"/>
  <c r="F15" i="30"/>
  <c r="B15" i="30"/>
  <c r="L15" i="30" s="1"/>
  <c r="F14" i="30"/>
  <c r="B14" i="30"/>
  <c r="L14" i="30" s="1"/>
  <c r="F13" i="30"/>
  <c r="G13" i="30" s="1"/>
  <c r="B13" i="30"/>
  <c r="L13" i="30"/>
  <c r="F12" i="30"/>
  <c r="B12" i="30"/>
  <c r="L12" i="30"/>
  <c r="F11" i="30"/>
  <c r="B11" i="30"/>
  <c r="G11" i="30" s="1"/>
  <c r="L11" i="30"/>
  <c r="F10" i="30"/>
  <c r="B10" i="30"/>
  <c r="G10" i="30"/>
  <c r="F9" i="30"/>
  <c r="B9" i="30"/>
  <c r="L9" i="30" s="1"/>
  <c r="F8" i="30"/>
  <c r="B8" i="30"/>
  <c r="J8" i="30" s="1"/>
  <c r="N75" i="29"/>
  <c r="F74" i="29"/>
  <c r="B74" i="29"/>
  <c r="L74" i="29"/>
  <c r="F73" i="29"/>
  <c r="B73" i="29"/>
  <c r="G72" i="29"/>
  <c r="F72" i="29"/>
  <c r="E72" i="29"/>
  <c r="B72" i="29"/>
  <c r="L72" i="29"/>
  <c r="K71" i="29"/>
  <c r="F71" i="29"/>
  <c r="B71" i="29"/>
  <c r="L71" i="29" s="1"/>
  <c r="F70" i="29"/>
  <c r="B70" i="29"/>
  <c r="F69" i="29"/>
  <c r="B69" i="29"/>
  <c r="L69" i="29" s="1"/>
  <c r="F68" i="29"/>
  <c r="B68" i="29"/>
  <c r="L68" i="29"/>
  <c r="F67" i="29"/>
  <c r="B67" i="29"/>
  <c r="L67" i="29"/>
  <c r="F66" i="29"/>
  <c r="B66" i="29"/>
  <c r="F65" i="29"/>
  <c r="B65" i="29"/>
  <c r="L65" i="29" s="1"/>
  <c r="F64" i="29"/>
  <c r="B64" i="29"/>
  <c r="L64" i="29" s="1"/>
  <c r="F63" i="29"/>
  <c r="B63" i="29"/>
  <c r="L63" i="29"/>
  <c r="F62" i="29"/>
  <c r="B62" i="29"/>
  <c r="F61" i="29"/>
  <c r="B61" i="29"/>
  <c r="L61" i="29" s="1"/>
  <c r="F60" i="29"/>
  <c r="B60" i="29"/>
  <c r="L60" i="29"/>
  <c r="F59" i="29"/>
  <c r="B59" i="29"/>
  <c r="L59" i="29"/>
  <c r="F58" i="29"/>
  <c r="B58" i="29"/>
  <c r="F57" i="29"/>
  <c r="B57" i="29"/>
  <c r="L57" i="29" s="1"/>
  <c r="F56" i="29"/>
  <c r="B56" i="29"/>
  <c r="L56" i="29" s="1"/>
  <c r="F55" i="29"/>
  <c r="B55" i="29"/>
  <c r="L55" i="29"/>
  <c r="F54" i="29"/>
  <c r="B54" i="29"/>
  <c r="F53" i="29"/>
  <c r="B53" i="29"/>
  <c r="L53" i="29" s="1"/>
  <c r="F52" i="29"/>
  <c r="B52" i="29"/>
  <c r="G52" i="29" s="1"/>
  <c r="F51" i="29"/>
  <c r="B51" i="29"/>
  <c r="L51" i="29" s="1"/>
  <c r="K50" i="29"/>
  <c r="F50" i="29"/>
  <c r="B50" i="29"/>
  <c r="L50" i="29" s="1"/>
  <c r="F49" i="29"/>
  <c r="B49" i="29"/>
  <c r="L49" i="29" s="1"/>
  <c r="F48" i="29"/>
  <c r="B48" i="29"/>
  <c r="L48" i="29"/>
  <c r="F47" i="29"/>
  <c r="B47" i="29"/>
  <c r="L47" i="29"/>
  <c r="F46" i="29"/>
  <c r="G46" i="29"/>
  <c r="B46" i="29"/>
  <c r="L46" i="29" s="1"/>
  <c r="F45" i="29"/>
  <c r="B45" i="29"/>
  <c r="L45" i="29"/>
  <c r="F44" i="29"/>
  <c r="B44" i="29"/>
  <c r="L44" i="29"/>
  <c r="F43" i="29"/>
  <c r="B43" i="29"/>
  <c r="F42" i="29"/>
  <c r="B42" i="29"/>
  <c r="F41" i="29"/>
  <c r="B41" i="29"/>
  <c r="L41" i="29" s="1"/>
  <c r="F40" i="29"/>
  <c r="B40" i="29"/>
  <c r="L40" i="29"/>
  <c r="F39" i="29"/>
  <c r="B39" i="29"/>
  <c r="L39" i="29"/>
  <c r="F38" i="29"/>
  <c r="G38" i="29"/>
  <c r="B38" i="29"/>
  <c r="L38" i="29" s="1"/>
  <c r="F37" i="29"/>
  <c r="B37" i="29"/>
  <c r="L37" i="29"/>
  <c r="F36" i="29"/>
  <c r="B36" i="29"/>
  <c r="L36" i="29"/>
  <c r="F35" i="29"/>
  <c r="B35" i="29"/>
  <c r="G35" i="29" s="1"/>
  <c r="F34" i="29"/>
  <c r="B34" i="29"/>
  <c r="F33" i="29"/>
  <c r="B33" i="29"/>
  <c r="L33" i="29" s="1"/>
  <c r="F32" i="29"/>
  <c r="B32" i="29"/>
  <c r="L32" i="29"/>
  <c r="F31" i="29"/>
  <c r="B31" i="29"/>
  <c r="L31" i="29"/>
  <c r="F30" i="29"/>
  <c r="G30" i="29"/>
  <c r="B30" i="29"/>
  <c r="J30" i="29" s="1"/>
  <c r="L30" i="29"/>
  <c r="F29" i="29"/>
  <c r="B29" i="29"/>
  <c r="L29" i="29" s="1"/>
  <c r="F28" i="29"/>
  <c r="B28" i="29"/>
  <c r="L28" i="29" s="1"/>
  <c r="F27" i="29"/>
  <c r="B27" i="29"/>
  <c r="L27" i="29" s="1"/>
  <c r="F26" i="29"/>
  <c r="G26" i="29"/>
  <c r="B26" i="29"/>
  <c r="J26" i="29" s="1"/>
  <c r="L26" i="29"/>
  <c r="F25" i="29"/>
  <c r="B25" i="29"/>
  <c r="L25" i="29" s="1"/>
  <c r="F24" i="29"/>
  <c r="G24" i="29" s="1"/>
  <c r="B24" i="29"/>
  <c r="L24" i="29"/>
  <c r="F23" i="29"/>
  <c r="B23" i="29"/>
  <c r="G23" i="29" s="1"/>
  <c r="K22" i="29"/>
  <c r="F22" i="29"/>
  <c r="B22" i="29"/>
  <c r="G22" i="29" s="1"/>
  <c r="F21" i="29"/>
  <c r="G21" i="29" s="1"/>
  <c r="B21" i="29"/>
  <c r="F20" i="29"/>
  <c r="B20" i="29"/>
  <c r="L20" i="29"/>
  <c r="F19" i="29"/>
  <c r="G19" i="29"/>
  <c r="B19" i="29"/>
  <c r="L19" i="29"/>
  <c r="F18" i="29"/>
  <c r="B18" i="29"/>
  <c r="L18" i="29"/>
  <c r="F17" i="29"/>
  <c r="G17" i="29"/>
  <c r="B17" i="29"/>
  <c r="L17" i="29" s="1"/>
  <c r="F16" i="29"/>
  <c r="B16" i="29"/>
  <c r="J16" i="29"/>
  <c r="F15" i="29"/>
  <c r="B15" i="29"/>
  <c r="G15" i="29" s="1"/>
  <c r="F14" i="29"/>
  <c r="G14" i="29" s="1"/>
  <c r="B14" i="29"/>
  <c r="L14" i="29"/>
  <c r="F13" i="29"/>
  <c r="B13" i="29"/>
  <c r="L13" i="29" s="1"/>
  <c r="F12" i="29"/>
  <c r="B12" i="29"/>
  <c r="L12" i="29"/>
  <c r="F11" i="29"/>
  <c r="B11" i="29"/>
  <c r="L11" i="29"/>
  <c r="F10" i="29"/>
  <c r="B10" i="29"/>
  <c r="G10" i="29" s="1"/>
  <c r="F9" i="29"/>
  <c r="G9" i="29"/>
  <c r="B9" i="29"/>
  <c r="L9" i="29"/>
  <c r="F8" i="29"/>
  <c r="B8" i="29"/>
  <c r="E8" i="29"/>
  <c r="B10" i="20"/>
  <c r="L10" i="20"/>
  <c r="B11" i="20"/>
  <c r="B12" i="20"/>
  <c r="E12" i="20" s="1"/>
  <c r="B13" i="20"/>
  <c r="B14" i="20"/>
  <c r="J14" i="20" s="1"/>
  <c r="B15" i="20"/>
  <c r="L15" i="20" s="1"/>
  <c r="B16" i="20"/>
  <c r="B17" i="20"/>
  <c r="E17" i="20" s="1"/>
  <c r="B18" i="20"/>
  <c r="B75" i="20" s="1"/>
  <c r="B19" i="20"/>
  <c r="B20" i="20"/>
  <c r="B21" i="20"/>
  <c r="J21" i="20" s="1"/>
  <c r="L21" i="20"/>
  <c r="B22" i="20"/>
  <c r="J22" i="20" s="1"/>
  <c r="B23" i="20"/>
  <c r="L23" i="20"/>
  <c r="B24" i="20"/>
  <c r="J24" i="20"/>
  <c r="B25" i="20"/>
  <c r="E25" i="20"/>
  <c r="B26" i="20"/>
  <c r="L26" i="20" s="1"/>
  <c r="B27" i="20"/>
  <c r="B28" i="20"/>
  <c r="J28" i="20" s="1"/>
  <c r="B29" i="20"/>
  <c r="J29" i="20"/>
  <c r="B30" i="20"/>
  <c r="J30" i="20" s="1"/>
  <c r="B31" i="20"/>
  <c r="B32" i="20"/>
  <c r="J32" i="20" s="1"/>
  <c r="B33" i="20"/>
  <c r="J33" i="20"/>
  <c r="B34" i="20"/>
  <c r="L34" i="20" s="1"/>
  <c r="B35" i="20"/>
  <c r="L35" i="20"/>
  <c r="B36" i="20"/>
  <c r="J36" i="20" s="1"/>
  <c r="B37" i="20"/>
  <c r="B38" i="20"/>
  <c r="J38" i="20" s="1"/>
  <c r="B39" i="20"/>
  <c r="E39" i="20"/>
  <c r="B40" i="20"/>
  <c r="J40" i="20" s="1"/>
  <c r="B41" i="20"/>
  <c r="L41" i="20"/>
  <c r="B42" i="20"/>
  <c r="E42" i="20" s="1"/>
  <c r="B43" i="20"/>
  <c r="G43" i="20"/>
  <c r="B44" i="20"/>
  <c r="B45" i="20"/>
  <c r="J45" i="20" s="1"/>
  <c r="B46" i="20"/>
  <c r="B47" i="20"/>
  <c r="J47" i="20" s="1"/>
  <c r="B48" i="20"/>
  <c r="L48" i="20"/>
  <c r="B49" i="20"/>
  <c r="E49" i="20" s="1"/>
  <c r="B50" i="20"/>
  <c r="B51" i="20"/>
  <c r="E51" i="20"/>
  <c r="B52" i="20"/>
  <c r="L52" i="20" s="1"/>
  <c r="B53" i="20"/>
  <c r="L53" i="20" s="1"/>
  <c r="B54" i="20"/>
  <c r="J54" i="20" s="1"/>
  <c r="B55" i="20"/>
  <c r="L55" i="20"/>
  <c r="B56" i="20"/>
  <c r="B57" i="20"/>
  <c r="B58" i="20"/>
  <c r="L58" i="20"/>
  <c r="B59" i="20"/>
  <c r="B60" i="20"/>
  <c r="J60" i="20"/>
  <c r="B61" i="20"/>
  <c r="J61" i="20" s="1"/>
  <c r="B62" i="20"/>
  <c r="B63" i="20"/>
  <c r="E63" i="20"/>
  <c r="B64" i="20"/>
  <c r="E64" i="20"/>
  <c r="B65" i="20"/>
  <c r="J65" i="20"/>
  <c r="B66" i="20"/>
  <c r="J66" i="20" s="1"/>
  <c r="B67" i="20"/>
  <c r="L67" i="20" s="1"/>
  <c r="B68" i="20"/>
  <c r="J68" i="20" s="1"/>
  <c r="B69" i="20"/>
  <c r="L69" i="20"/>
  <c r="B70" i="20"/>
  <c r="L70" i="20"/>
  <c r="B71" i="20"/>
  <c r="B72" i="20"/>
  <c r="L72" i="20" s="1"/>
  <c r="B73" i="20"/>
  <c r="L73" i="20" s="1"/>
  <c r="B74" i="20"/>
  <c r="B9" i="20"/>
  <c r="L9" i="20" s="1"/>
  <c r="B8" i="20"/>
  <c r="L8" i="20"/>
  <c r="N75" i="20"/>
  <c r="J10" i="20"/>
  <c r="L12" i="20"/>
  <c r="J16" i="20"/>
  <c r="L16" i="20"/>
  <c r="K22" i="20"/>
  <c r="L22" i="20"/>
  <c r="J23" i="20"/>
  <c r="L33" i="20"/>
  <c r="J35" i="20"/>
  <c r="J41" i="20"/>
  <c r="K50" i="20"/>
  <c r="J53" i="20"/>
  <c r="L56" i="20"/>
  <c r="L62" i="20"/>
  <c r="J64" i="20"/>
  <c r="L64" i="20"/>
  <c r="K71" i="20"/>
  <c r="L71" i="20"/>
  <c r="L14" i="20"/>
  <c r="J20" i="20"/>
  <c r="L20" i="20"/>
  <c r="J26" i="20"/>
  <c r="L29" i="20"/>
  <c r="L32" i="20"/>
  <c r="L38" i="20"/>
  <c r="L39" i="20"/>
  <c r="L45" i="20"/>
  <c r="L54" i="20"/>
  <c r="L61" i="20"/>
  <c r="J69" i="20"/>
  <c r="J72" i="20"/>
  <c r="J74" i="20"/>
  <c r="L74" i="20"/>
  <c r="E10" i="20"/>
  <c r="E15" i="20"/>
  <c r="E16" i="20"/>
  <c r="E22" i="20"/>
  <c r="E24" i="20"/>
  <c r="E33" i="20"/>
  <c r="E35" i="20"/>
  <c r="E41" i="20"/>
  <c r="E43" i="20"/>
  <c r="E47" i="20"/>
  <c r="E53" i="20"/>
  <c r="E58" i="20"/>
  <c r="E59" i="20"/>
  <c r="E60" i="20"/>
  <c r="E71" i="20"/>
  <c r="E9" i="20"/>
  <c r="E11" i="20"/>
  <c r="E14" i="20"/>
  <c r="E20" i="20"/>
  <c r="E21" i="20"/>
  <c r="E26" i="20"/>
  <c r="E30" i="20"/>
  <c r="E32" i="20"/>
  <c r="E40" i="20"/>
  <c r="E45" i="20"/>
  <c r="E54" i="20"/>
  <c r="E61" i="20"/>
  <c r="E69" i="20"/>
  <c r="E74" i="20"/>
  <c r="F8" i="20"/>
  <c r="F10" i="20"/>
  <c r="G10" i="20"/>
  <c r="F12" i="20"/>
  <c r="F13" i="20"/>
  <c r="F15" i="20"/>
  <c r="F16" i="20"/>
  <c r="G16" i="20"/>
  <c r="F17" i="20"/>
  <c r="F18" i="20"/>
  <c r="F22" i="20"/>
  <c r="G22" i="20"/>
  <c r="F23" i="20"/>
  <c r="G23" i="20" s="1"/>
  <c r="F24" i="20"/>
  <c r="G24" i="20" s="1"/>
  <c r="F33" i="20"/>
  <c r="G33" i="20" s="1"/>
  <c r="F34" i="20"/>
  <c r="F35" i="20"/>
  <c r="G35" i="20" s="1"/>
  <c r="F37" i="20"/>
  <c r="F41" i="20"/>
  <c r="G41" i="20"/>
  <c r="F42" i="20"/>
  <c r="G42" i="20"/>
  <c r="F43" i="20"/>
  <c r="F47" i="20"/>
  <c r="G47" i="20" s="1"/>
  <c r="F48" i="20"/>
  <c r="F49" i="20"/>
  <c r="F50" i="20"/>
  <c r="F51" i="20"/>
  <c r="G51" i="20"/>
  <c r="F53" i="20"/>
  <c r="G53" i="20" s="1"/>
  <c r="F55" i="20"/>
  <c r="F56" i="20"/>
  <c r="G56" i="20"/>
  <c r="F57" i="20"/>
  <c r="F58" i="20"/>
  <c r="F59" i="20"/>
  <c r="G59" i="20" s="1"/>
  <c r="F60" i="20"/>
  <c r="G60" i="20"/>
  <c r="F62" i="20"/>
  <c r="G62" i="20" s="1"/>
  <c r="F63" i="20"/>
  <c r="G63" i="20" s="1"/>
  <c r="F64" i="20"/>
  <c r="G64" i="20"/>
  <c r="F65" i="20"/>
  <c r="G65" i="20" s="1"/>
  <c r="F66" i="20"/>
  <c r="F71" i="20"/>
  <c r="G71" i="20" s="1"/>
  <c r="F9" i="20"/>
  <c r="G9" i="20"/>
  <c r="F11" i="20"/>
  <c r="G11" i="20" s="1"/>
  <c r="F14" i="20"/>
  <c r="G14" i="20" s="1"/>
  <c r="F19" i="20"/>
  <c r="F20" i="20"/>
  <c r="G20" i="20" s="1"/>
  <c r="F21" i="20"/>
  <c r="G21" i="20" s="1"/>
  <c r="F25" i="20"/>
  <c r="G25" i="20"/>
  <c r="F26" i="20"/>
  <c r="G26" i="20"/>
  <c r="F27" i="20"/>
  <c r="F28" i="20"/>
  <c r="G28" i="20" s="1"/>
  <c r="F29" i="20"/>
  <c r="G29" i="20"/>
  <c r="F30" i="20"/>
  <c r="G30" i="20" s="1"/>
  <c r="F31" i="20"/>
  <c r="F32" i="20"/>
  <c r="G32" i="20" s="1"/>
  <c r="F36" i="20"/>
  <c r="F38" i="20"/>
  <c r="F39" i="20"/>
  <c r="F40" i="20"/>
  <c r="G40" i="20"/>
  <c r="F44" i="20"/>
  <c r="F45" i="20"/>
  <c r="G45" i="20" s="1"/>
  <c r="F46" i="20"/>
  <c r="G46" i="20" s="1"/>
  <c r="F52" i="20"/>
  <c r="F54" i="20"/>
  <c r="G54" i="20" s="1"/>
  <c r="F61" i="20"/>
  <c r="F67" i="20"/>
  <c r="F68" i="20"/>
  <c r="F69" i="20"/>
  <c r="G69" i="20"/>
  <c r="F70" i="20"/>
  <c r="F72" i="20"/>
  <c r="F73" i="20"/>
  <c r="F74" i="20"/>
  <c r="G74" i="20"/>
  <c r="E65" i="20"/>
  <c r="L20" i="31"/>
  <c r="L8" i="31"/>
  <c r="J9" i="31"/>
  <c r="E11" i="31"/>
  <c r="J11" i="31"/>
  <c r="E12" i="31"/>
  <c r="G12" i="31"/>
  <c r="J12" i="31"/>
  <c r="G13" i="31"/>
  <c r="J13" i="31"/>
  <c r="E14" i="31"/>
  <c r="E15" i="31"/>
  <c r="E16" i="31"/>
  <c r="J16" i="31"/>
  <c r="E20" i="31"/>
  <c r="E25" i="31"/>
  <c r="G25" i="31"/>
  <c r="E26" i="31"/>
  <c r="G26" i="31"/>
  <c r="J26" i="31"/>
  <c r="E28" i="31"/>
  <c r="J28" i="31"/>
  <c r="E29" i="31"/>
  <c r="G29" i="31"/>
  <c r="E30" i="31"/>
  <c r="G30" i="31"/>
  <c r="J30" i="31"/>
  <c r="E36" i="31"/>
  <c r="J37" i="31"/>
  <c r="E38" i="31"/>
  <c r="J38" i="31"/>
  <c r="J39" i="31"/>
  <c r="E40" i="31"/>
  <c r="G41" i="31"/>
  <c r="J42" i="31"/>
  <c r="E45" i="31"/>
  <c r="G45" i="31"/>
  <c r="J45" i="31"/>
  <c r="E46" i="31"/>
  <c r="G46" i="31"/>
  <c r="J46" i="31"/>
  <c r="J47" i="31"/>
  <c r="E48" i="31"/>
  <c r="J48" i="31"/>
  <c r="E49" i="31"/>
  <c r="E50" i="31"/>
  <c r="J50" i="31"/>
  <c r="E52" i="31"/>
  <c r="E53" i="31"/>
  <c r="J54" i="31"/>
  <c r="E56" i="31"/>
  <c r="E57" i="31"/>
  <c r="G57" i="31"/>
  <c r="J57" i="31"/>
  <c r="E58" i="31"/>
  <c r="J58" i="31"/>
  <c r="E60" i="31"/>
  <c r="G60" i="31"/>
  <c r="J60" i="31"/>
  <c r="G62" i="31"/>
  <c r="E64" i="31"/>
  <c r="J64" i="31"/>
  <c r="E65" i="31"/>
  <c r="G65" i="31"/>
  <c r="J65" i="31"/>
  <c r="E67" i="31"/>
  <c r="J67" i="31"/>
  <c r="E68" i="31"/>
  <c r="G68" i="31"/>
  <c r="J68" i="31"/>
  <c r="E70" i="31"/>
  <c r="G70" i="31"/>
  <c r="J70" i="31"/>
  <c r="E72" i="31"/>
  <c r="J72" i="31"/>
  <c r="E73" i="31"/>
  <c r="G73" i="31"/>
  <c r="J73" i="31"/>
  <c r="E74" i="31"/>
  <c r="J74" i="31"/>
  <c r="G8" i="30"/>
  <c r="J9" i="30"/>
  <c r="E10" i="30"/>
  <c r="E13" i="30"/>
  <c r="J13" i="30"/>
  <c r="G14" i="30"/>
  <c r="E16" i="30"/>
  <c r="G19" i="30"/>
  <c r="E20" i="30"/>
  <c r="E22" i="30"/>
  <c r="G22" i="30"/>
  <c r="J22" i="30"/>
  <c r="E23" i="30"/>
  <c r="G23" i="30"/>
  <c r="J23" i="30"/>
  <c r="E25" i="30"/>
  <c r="J25" i="30"/>
  <c r="E26" i="30"/>
  <c r="J26" i="30"/>
  <c r="E27" i="30"/>
  <c r="J27" i="30"/>
  <c r="J28" i="30"/>
  <c r="E29" i="30"/>
  <c r="J29" i="30"/>
  <c r="E30" i="30"/>
  <c r="J30" i="30"/>
  <c r="E32" i="30"/>
  <c r="G32" i="30"/>
  <c r="J32" i="30"/>
  <c r="E33" i="30"/>
  <c r="G33" i="30"/>
  <c r="J33" i="30"/>
  <c r="E34" i="30"/>
  <c r="J34" i="30"/>
  <c r="E35" i="30"/>
  <c r="J35" i="30"/>
  <c r="J36" i="30"/>
  <c r="E37" i="30"/>
  <c r="J37" i="30"/>
  <c r="E38" i="30"/>
  <c r="E39" i="30"/>
  <c r="G39" i="30"/>
  <c r="J39" i="30"/>
  <c r="J40" i="30"/>
  <c r="E41" i="30"/>
  <c r="G41" i="30"/>
  <c r="J41" i="30"/>
  <c r="E42" i="30"/>
  <c r="E43" i="30"/>
  <c r="J43" i="30"/>
  <c r="E44" i="30"/>
  <c r="E46" i="30"/>
  <c r="G46" i="30"/>
  <c r="J46" i="30"/>
  <c r="J48" i="30"/>
  <c r="G51" i="30"/>
  <c r="E52" i="30"/>
  <c r="G52" i="30"/>
  <c r="J52" i="30"/>
  <c r="E54" i="30"/>
  <c r="G54" i="30"/>
  <c r="J54" i="30"/>
  <c r="J56" i="30"/>
  <c r="E57" i="30"/>
  <c r="G57" i="30"/>
  <c r="J57" i="30"/>
  <c r="E58" i="30"/>
  <c r="J58" i="30"/>
  <c r="E59" i="30"/>
  <c r="G59" i="30"/>
  <c r="J59" i="30"/>
  <c r="E62" i="30"/>
  <c r="E63" i="30"/>
  <c r="E65" i="30"/>
  <c r="J65" i="30"/>
  <c r="E66" i="30"/>
  <c r="G66" i="30"/>
  <c r="J66" i="30"/>
  <c r="E68" i="30"/>
  <c r="G68" i="30"/>
  <c r="J68" i="30"/>
  <c r="G69" i="30"/>
  <c r="E70" i="30"/>
  <c r="G70" i="30"/>
  <c r="J70" i="30"/>
  <c r="E71" i="30"/>
  <c r="G71" i="30"/>
  <c r="J71" i="30"/>
  <c r="E72" i="30"/>
  <c r="E74" i="30"/>
  <c r="E9" i="29"/>
  <c r="J9" i="29"/>
  <c r="E10" i="29"/>
  <c r="J10" i="29"/>
  <c r="E11" i="29"/>
  <c r="G11" i="29"/>
  <c r="E12" i="29"/>
  <c r="G12" i="29"/>
  <c r="J12" i="29"/>
  <c r="G13" i="29"/>
  <c r="E14" i="29"/>
  <c r="J14" i="29"/>
  <c r="E15" i="29"/>
  <c r="E16" i="29"/>
  <c r="E17" i="29"/>
  <c r="J17" i="29"/>
  <c r="E19" i="29"/>
  <c r="J19" i="29"/>
  <c r="G20" i="29"/>
  <c r="E21" i="29"/>
  <c r="E22" i="29"/>
  <c r="E23" i="29"/>
  <c r="J23" i="29"/>
  <c r="E24" i="29"/>
  <c r="J24" i="29"/>
  <c r="J25" i="29"/>
  <c r="E26" i="29"/>
  <c r="E27" i="29"/>
  <c r="J27" i="29"/>
  <c r="E28" i="29"/>
  <c r="G28" i="29"/>
  <c r="J28" i="29"/>
  <c r="J29" i="29"/>
  <c r="E30" i="29"/>
  <c r="E31" i="29"/>
  <c r="G31" i="29"/>
  <c r="J31" i="29"/>
  <c r="E32" i="29"/>
  <c r="G32" i="29"/>
  <c r="J32" i="29"/>
  <c r="J33" i="29"/>
  <c r="E34" i="29"/>
  <c r="J34" i="29"/>
  <c r="E36" i="29"/>
  <c r="G36" i="29"/>
  <c r="J36" i="29"/>
  <c r="J37" i="29"/>
  <c r="E38" i="29"/>
  <c r="J38" i="29"/>
  <c r="E39" i="29"/>
  <c r="G39" i="29"/>
  <c r="J39" i="29"/>
  <c r="E40" i="29"/>
  <c r="G40" i="29"/>
  <c r="J40" i="29"/>
  <c r="J41" i="29"/>
  <c r="E44" i="29"/>
  <c r="G44" i="29"/>
  <c r="J44" i="29"/>
  <c r="J45" i="29"/>
  <c r="E46" i="29"/>
  <c r="J46" i="29"/>
  <c r="E47" i="29"/>
  <c r="G47" i="29"/>
  <c r="J47" i="29"/>
  <c r="G48" i="29"/>
  <c r="J49" i="29"/>
  <c r="E50" i="29"/>
  <c r="G50" i="29"/>
  <c r="J50" i="29"/>
  <c r="J51" i="29"/>
  <c r="E52" i="29"/>
  <c r="J52" i="29"/>
  <c r="J53" i="29"/>
  <c r="E54" i="29"/>
  <c r="E55" i="29"/>
  <c r="G55" i="29"/>
  <c r="J55" i="29"/>
  <c r="E56" i="29"/>
  <c r="G56" i="29"/>
  <c r="J56" i="29"/>
  <c r="J57" i="29"/>
  <c r="E59" i="29"/>
  <c r="G59" i="29"/>
  <c r="J59" i="29"/>
  <c r="E60" i="29"/>
  <c r="G60" i="29"/>
  <c r="J60" i="29"/>
  <c r="J61" i="29"/>
  <c r="E63" i="29"/>
  <c r="G63" i="29"/>
  <c r="J63" i="29"/>
  <c r="E64" i="29"/>
  <c r="G64" i="29"/>
  <c r="J64" i="29"/>
  <c r="J65" i="29"/>
  <c r="E67" i="29"/>
  <c r="G67" i="29"/>
  <c r="J67" i="29"/>
  <c r="E68" i="29"/>
  <c r="G68" i="29"/>
  <c r="J68" i="29"/>
  <c r="J69" i="29"/>
  <c r="J70" i="29"/>
  <c r="E71" i="29"/>
  <c r="G71" i="29"/>
  <c r="J71" i="29"/>
  <c r="J72" i="29"/>
  <c r="G72" i="20"/>
  <c r="E72" i="20"/>
  <c r="J23" i="32"/>
  <c r="L44" i="32"/>
  <c r="L52" i="32"/>
  <c r="J8" i="32"/>
  <c r="G29" i="32"/>
  <c r="G30" i="32"/>
  <c r="G34" i="32"/>
  <c r="G37" i="32"/>
  <c r="G38" i="32"/>
  <c r="G41" i="32"/>
  <c r="G42" i="32"/>
  <c r="E44" i="32"/>
  <c r="J51" i="32"/>
  <c r="E52" i="32"/>
  <c r="J53" i="32"/>
  <c r="J24" i="32"/>
  <c r="J26" i="32"/>
  <c r="J28" i="32"/>
  <c r="J29" i="32"/>
  <c r="J30" i="32"/>
  <c r="J32" i="32"/>
  <c r="J34" i="32"/>
  <c r="J36" i="32"/>
  <c r="J37" i="32"/>
  <c r="J38" i="32"/>
  <c r="J40" i="32"/>
  <c r="J41" i="32"/>
  <c r="J42" i="32"/>
  <c r="L53" i="32"/>
  <c r="E24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53" i="32"/>
  <c r="G46" i="32"/>
  <c r="G50" i="32"/>
  <c r="G55" i="32"/>
  <c r="L55" i="32"/>
  <c r="L56" i="32"/>
  <c r="L57" i="32"/>
  <c r="L59" i="32"/>
  <c r="L60" i="32"/>
  <c r="L63" i="32"/>
  <c r="G64" i="32"/>
  <c r="L64" i="32"/>
  <c r="G65" i="32"/>
  <c r="L65" i="32"/>
  <c r="L67" i="32"/>
  <c r="L68" i="32"/>
  <c r="E73" i="32"/>
  <c r="E59" i="32"/>
  <c r="E60" i="32"/>
  <c r="E63" i="32"/>
  <c r="E64" i="32"/>
  <c r="E65" i="32"/>
  <c r="E67" i="32"/>
  <c r="E68" i="32"/>
  <c r="L72" i="32"/>
  <c r="L74" i="32"/>
  <c r="L73" i="32"/>
  <c r="J9" i="20"/>
  <c r="L10" i="29"/>
  <c r="L47" i="20"/>
  <c r="J71" i="20"/>
  <c r="J63" i="20"/>
  <c r="J59" i="20"/>
  <c r="L59" i="20"/>
  <c r="J51" i="20"/>
  <c r="L51" i="20"/>
  <c r="L8" i="34"/>
  <c r="E8" i="34"/>
  <c r="L12" i="34"/>
  <c r="E12" i="34"/>
  <c r="G14" i="34"/>
  <c r="E16" i="34"/>
  <c r="E22" i="34"/>
  <c r="L9" i="34"/>
  <c r="L13" i="34"/>
  <c r="E13" i="34"/>
  <c r="L17" i="34"/>
  <c r="L21" i="34"/>
  <c r="E21" i="34"/>
  <c r="L48" i="34"/>
  <c r="E48" i="34"/>
  <c r="J48" i="34"/>
  <c r="G48" i="34"/>
  <c r="G50" i="34"/>
  <c r="L10" i="34"/>
  <c r="E10" i="34"/>
  <c r="L14" i="34"/>
  <c r="E14" i="34"/>
  <c r="L20" i="34"/>
  <c r="L56" i="34"/>
  <c r="E56" i="34"/>
  <c r="J56" i="34"/>
  <c r="G56" i="34"/>
  <c r="G13" i="34"/>
  <c r="L15" i="34"/>
  <c r="E15" i="34"/>
  <c r="G19" i="34"/>
  <c r="L19" i="34"/>
  <c r="E19" i="34"/>
  <c r="J21" i="34"/>
  <c r="L51" i="34"/>
  <c r="E51" i="34"/>
  <c r="L54" i="34"/>
  <c r="E54" i="34"/>
  <c r="J54" i="34"/>
  <c r="L58" i="34"/>
  <c r="E58" i="34"/>
  <c r="J58" i="34"/>
  <c r="L49" i="34"/>
  <c r="L52" i="34"/>
  <c r="E52" i="34"/>
  <c r="L60" i="34"/>
  <c r="E60" i="34"/>
  <c r="L62" i="34"/>
  <c r="E62" i="34"/>
  <c r="J62" i="34"/>
  <c r="L53" i="34"/>
  <c r="E53" i="34"/>
  <c r="L57" i="34"/>
  <c r="E57" i="34"/>
  <c r="L61" i="34"/>
  <c r="E61" i="34"/>
  <c r="J66" i="34"/>
  <c r="J68" i="34"/>
  <c r="J69" i="34"/>
  <c r="J70" i="34"/>
  <c r="E66" i="34"/>
  <c r="E68" i="34"/>
  <c r="E69" i="34"/>
  <c r="E70" i="34"/>
  <c r="J27" i="20"/>
  <c r="G27" i="20"/>
  <c r="E27" i="20"/>
  <c r="L27" i="20"/>
  <c r="L17" i="31"/>
  <c r="J17" i="31"/>
  <c r="E17" i="31"/>
  <c r="G17" i="31"/>
  <c r="L19" i="31"/>
  <c r="J19" i="31"/>
  <c r="E19" i="31"/>
  <c r="L53" i="31"/>
  <c r="J53" i="31"/>
  <c r="L59" i="31"/>
  <c r="E59" i="31"/>
  <c r="J59" i="31"/>
  <c r="L69" i="31"/>
  <c r="G69" i="31"/>
  <c r="E69" i="31"/>
  <c r="J69" i="31"/>
  <c r="J17" i="20"/>
  <c r="L17" i="20"/>
  <c r="G17" i="20"/>
  <c r="L13" i="20"/>
  <c r="E13" i="20"/>
  <c r="J13" i="20"/>
  <c r="G13" i="20"/>
  <c r="J44" i="20"/>
  <c r="G44" i="20"/>
  <c r="L44" i="20"/>
  <c r="E44" i="20"/>
  <c r="G34" i="20"/>
  <c r="J56" i="20"/>
  <c r="E56" i="20"/>
  <c r="J42" i="20"/>
  <c r="L42" i="20"/>
  <c r="L11" i="20"/>
  <c r="J11" i="20"/>
  <c r="J14" i="32"/>
  <c r="E22" i="32"/>
  <c r="J22" i="32"/>
  <c r="G22" i="32"/>
  <c r="L22" i="32"/>
  <c r="L30" i="34"/>
  <c r="E30" i="34"/>
  <c r="G30" i="34"/>
  <c r="J30" i="34"/>
  <c r="J62" i="20"/>
  <c r="E62" i="20"/>
  <c r="E54" i="32"/>
  <c r="L19" i="20"/>
  <c r="J73" i="32"/>
  <c r="G8" i="32"/>
  <c r="J12" i="32"/>
  <c r="E12" i="32"/>
  <c r="J20" i="32"/>
  <c r="L20" i="32"/>
  <c r="E20" i="32"/>
  <c r="J52" i="32"/>
  <c r="L70" i="34"/>
  <c r="L8" i="32"/>
  <c r="J9" i="32"/>
  <c r="E9" i="32"/>
  <c r="E46" i="32"/>
  <c r="J46" i="32"/>
  <c r="E70" i="32"/>
  <c r="E43" i="34"/>
  <c r="E46" i="34"/>
  <c r="G46" i="34"/>
  <c r="J46" i="34"/>
  <c r="L46" i="34"/>
  <c r="G16" i="32"/>
  <c r="G52" i="34"/>
  <c r="J52" i="34"/>
  <c r="L11" i="32"/>
  <c r="L16" i="32"/>
  <c r="E45" i="32"/>
  <c r="E50" i="32"/>
  <c r="E69" i="32"/>
  <c r="G8" i="34"/>
  <c r="E26" i="34"/>
  <c r="E34" i="34"/>
  <c r="G34" i="34"/>
  <c r="J34" i="34"/>
  <c r="J45" i="34"/>
  <c r="E45" i="34"/>
  <c r="J47" i="34"/>
  <c r="E47" i="34"/>
  <c r="J73" i="34"/>
  <c r="J45" i="32"/>
  <c r="J50" i="32"/>
  <c r="J69" i="32"/>
  <c r="G24" i="34"/>
  <c r="J26" i="34"/>
  <c r="L34" i="34"/>
  <c r="J36" i="34"/>
  <c r="E36" i="34"/>
  <c r="J39" i="34"/>
  <c r="E41" i="34"/>
  <c r="G41" i="34"/>
  <c r="J41" i="34"/>
  <c r="E42" i="34"/>
  <c r="J60" i="34"/>
  <c r="J72" i="34"/>
  <c r="L72" i="34"/>
  <c r="E72" i="34"/>
  <c r="G32" i="34"/>
  <c r="J32" i="34"/>
  <c r="L32" i="34"/>
  <c r="E32" i="34"/>
  <c r="J35" i="34"/>
  <c r="L35" i="34"/>
  <c r="E35" i="34"/>
  <c r="J37" i="34"/>
  <c r="E37" i="34"/>
  <c r="E38" i="34"/>
  <c r="J38" i="34"/>
  <c r="G69" i="34"/>
  <c r="L69" i="34"/>
  <c r="L74" i="34"/>
  <c r="G74" i="34"/>
  <c r="L9" i="36"/>
  <c r="E9" i="36"/>
  <c r="J11" i="36"/>
  <c r="L11" i="36"/>
  <c r="E11" i="36"/>
  <c r="L8" i="36"/>
  <c r="E13" i="36"/>
  <c r="L13" i="36"/>
  <c r="E14" i="36"/>
  <c r="L14" i="36"/>
  <c r="E16" i="36"/>
  <c r="L16" i="36"/>
  <c r="E17" i="36"/>
  <c r="L17" i="36"/>
  <c r="E19" i="36"/>
  <c r="L19" i="36"/>
  <c r="E20" i="36"/>
  <c r="L20" i="36"/>
  <c r="E22" i="36"/>
  <c r="L67" i="36"/>
  <c r="E67" i="36"/>
  <c r="G67" i="36"/>
  <c r="J67" i="36"/>
  <c r="L22" i="36"/>
  <c r="G59" i="36"/>
  <c r="L63" i="36"/>
  <c r="E63" i="36"/>
  <c r="G63" i="36"/>
  <c r="J63" i="36"/>
  <c r="L70" i="36"/>
  <c r="E70" i="36"/>
  <c r="G70" i="36"/>
  <c r="J70" i="36"/>
  <c r="L60" i="36"/>
  <c r="E60" i="36"/>
  <c r="G60" i="36"/>
  <c r="J60" i="36"/>
  <c r="G52" i="36"/>
  <c r="L57" i="36"/>
  <c r="E57" i="36"/>
  <c r="G57" i="36"/>
  <c r="L61" i="36"/>
  <c r="E61" i="36"/>
  <c r="G61" i="36"/>
  <c r="L65" i="36"/>
  <c r="E65" i="36"/>
  <c r="G65" i="36"/>
  <c r="L69" i="36"/>
  <c r="E69" i="36"/>
  <c r="G69" i="36"/>
  <c r="E71" i="36"/>
  <c r="G71" i="36"/>
  <c r="L71" i="36"/>
  <c r="L53" i="36"/>
  <c r="G54" i="36"/>
  <c r="L54" i="36"/>
  <c r="G56" i="36"/>
  <c r="L56" i="36"/>
  <c r="L58" i="36"/>
  <c r="E58" i="36"/>
  <c r="G58" i="36"/>
  <c r="L62" i="36"/>
  <c r="E62" i="36"/>
  <c r="G62" i="36"/>
  <c r="L66" i="36"/>
  <c r="E66" i="36"/>
  <c r="G66" i="36"/>
  <c r="L64" i="36"/>
  <c r="E64" i="36"/>
  <c r="G64" i="36"/>
  <c r="G61" i="31"/>
  <c r="G47" i="31"/>
  <c r="J44" i="31"/>
  <c r="J40" i="31"/>
  <c r="J36" i="31"/>
  <c r="G34" i="31"/>
  <c r="E31" i="31"/>
  <c r="J29" i="31"/>
  <c r="G28" i="31"/>
  <c r="E27" i="31"/>
  <c r="J25" i="31"/>
  <c r="E23" i="31"/>
  <c r="J14" i="31"/>
  <c r="J56" i="31"/>
  <c r="J49" i="31"/>
  <c r="G44" i="31"/>
  <c r="E39" i="31"/>
  <c r="G33" i="31"/>
  <c r="J22" i="31"/>
  <c r="G14" i="31"/>
  <c r="G63" i="31"/>
  <c r="G56" i="31"/>
  <c r="G49" i="31"/>
  <c r="E44" i="31"/>
  <c r="J31" i="31"/>
  <c r="J27" i="31"/>
  <c r="J23" i="31"/>
  <c r="E22" i="31"/>
  <c r="G18" i="31"/>
  <c r="L22" i="31"/>
  <c r="E63" i="31"/>
  <c r="E62" i="31"/>
  <c r="E61" i="31"/>
  <c r="J55" i="31"/>
  <c r="J52" i="31"/>
  <c r="J51" i="31"/>
  <c r="G50" i="31"/>
  <c r="G42" i="31"/>
  <c r="E41" i="31"/>
  <c r="E35" i="31"/>
  <c r="E34" i="31"/>
  <c r="E33" i="31"/>
  <c r="G21" i="31"/>
  <c r="J18" i="31"/>
  <c r="E13" i="31"/>
  <c r="J10" i="31"/>
  <c r="J8" i="31"/>
  <c r="L18" i="31"/>
  <c r="G59" i="31"/>
  <c r="J62" i="31"/>
  <c r="J61" i="31"/>
  <c r="G55" i="31"/>
  <c r="G51" i="31"/>
  <c r="E42" i="31"/>
  <c r="J34" i="31"/>
  <c r="J33" i="31"/>
  <c r="E21" i="31"/>
  <c r="G10" i="31"/>
  <c r="G9" i="31"/>
  <c r="G71" i="31"/>
  <c r="J63" i="31"/>
  <c r="E55" i="31"/>
  <c r="E54" i="31"/>
  <c r="G52" i="31"/>
  <c r="E51" i="31"/>
  <c r="J41" i="31"/>
  <c r="J35" i="31"/>
  <c r="E32" i="31"/>
  <c r="J21" i="31"/>
  <c r="E10" i="31"/>
  <c r="E9" i="31"/>
  <c r="E69" i="30"/>
  <c r="J67" i="30"/>
  <c r="E51" i="30"/>
  <c r="G40" i="30"/>
  <c r="G36" i="30"/>
  <c r="E28" i="30"/>
  <c r="E14" i="30"/>
  <c r="J11" i="30"/>
  <c r="J20" i="30"/>
  <c r="G20" i="30"/>
  <c r="G28" i="30"/>
  <c r="G72" i="30"/>
  <c r="G67" i="30"/>
  <c r="J53" i="30"/>
  <c r="E40" i="30"/>
  <c r="E36" i="30"/>
  <c r="G18" i="30"/>
  <c r="L8" i="30"/>
  <c r="E8" i="30"/>
  <c r="J74" i="30"/>
  <c r="J72" i="30"/>
  <c r="J69" i="30"/>
  <c r="E67" i="30"/>
  <c r="E53" i="30"/>
  <c r="J51" i="30"/>
  <c r="J42" i="30"/>
  <c r="J14" i="30"/>
  <c r="G26" i="30"/>
  <c r="G30" i="30"/>
  <c r="J62" i="30"/>
  <c r="J61" i="30"/>
  <c r="J50" i="30"/>
  <c r="G48" i="30"/>
  <c r="J44" i="30"/>
  <c r="G42" i="30"/>
  <c r="E19" i="30"/>
  <c r="E18" i="30"/>
  <c r="J12" i="30"/>
  <c r="J63" i="30"/>
  <c r="G61" i="30"/>
  <c r="E56" i="30"/>
  <c r="G50" i="30"/>
  <c r="E48" i="30"/>
  <c r="J19" i="30"/>
  <c r="J18" i="30"/>
  <c r="J16" i="30"/>
  <c r="G12" i="30"/>
  <c r="G63" i="30"/>
  <c r="G62" i="30"/>
  <c r="E61" i="30"/>
  <c r="G53" i="30"/>
  <c r="E50" i="30"/>
  <c r="G44" i="30"/>
  <c r="G35" i="30"/>
  <c r="E12" i="30"/>
  <c r="E11" i="30"/>
  <c r="G16" i="29"/>
  <c r="G69" i="29"/>
  <c r="G65" i="29"/>
  <c r="G61" i="29"/>
  <c r="G57" i="29"/>
  <c r="G53" i="29"/>
  <c r="G49" i="29"/>
  <c r="G45" i="29"/>
  <c r="G41" i="29"/>
  <c r="G37" i="29"/>
  <c r="G33" i="29"/>
  <c r="G29" i="29"/>
  <c r="G25" i="29"/>
  <c r="J22" i="29"/>
  <c r="E20" i="29"/>
  <c r="J15" i="29"/>
  <c r="E13" i="29"/>
  <c r="J11" i="29"/>
  <c r="L16" i="29"/>
  <c r="E69" i="29"/>
  <c r="E65" i="29"/>
  <c r="E61" i="29"/>
  <c r="E57" i="29"/>
  <c r="E53" i="29"/>
  <c r="E49" i="29"/>
  <c r="E45" i="29"/>
  <c r="E41" i="29"/>
  <c r="E37" i="29"/>
  <c r="E33" i="29"/>
  <c r="E29" i="29"/>
  <c r="E25" i="29"/>
  <c r="J20" i="29"/>
  <c r="J13" i="29"/>
  <c r="J8" i="20"/>
  <c r="J34" i="20"/>
  <c r="E34" i="20"/>
  <c r="J19" i="20"/>
  <c r="G49" i="20"/>
  <c r="E67" i="20"/>
  <c r="E55" i="20"/>
  <c r="E23" i="20"/>
  <c r="E8" i="20"/>
  <c r="J67" i="20"/>
  <c r="L60" i="20"/>
  <c r="L49" i="20"/>
  <c r="L24" i="20"/>
  <c r="L43" i="20"/>
  <c r="J25" i="20"/>
  <c r="J12" i="20"/>
  <c r="J43" i="20"/>
  <c r="G73" i="20"/>
  <c r="G39" i="20"/>
  <c r="E19" i="20"/>
  <c r="J39" i="20"/>
  <c r="L28" i="20"/>
  <c r="L25" i="20"/>
  <c r="G67" i="20"/>
  <c r="L18" i="32"/>
  <c r="E14" i="32"/>
  <c r="G71" i="32"/>
  <c r="E66" i="32"/>
  <c r="E62" i="32"/>
  <c r="G49" i="32"/>
  <c r="L51" i="32"/>
  <c r="E23" i="32"/>
  <c r="J11" i="32"/>
  <c r="E13" i="32"/>
  <c r="E18" i="32"/>
  <c r="E49" i="32"/>
  <c r="G51" i="32"/>
  <c r="E71" i="32"/>
  <c r="J47" i="32"/>
  <c r="L14" i="32"/>
  <c r="G70" i="32"/>
  <c r="L66" i="32"/>
  <c r="L62" i="32"/>
  <c r="L54" i="32"/>
  <c r="J43" i="32"/>
  <c r="J39" i="32"/>
  <c r="J35" i="32"/>
  <c r="J31" i="32"/>
  <c r="J27" i="32"/>
  <c r="G39" i="32"/>
  <c r="G35" i="32"/>
  <c r="G31" i="32"/>
  <c r="G27" i="32"/>
  <c r="L23" i="32"/>
  <c r="J13" i="32"/>
  <c r="G13" i="32"/>
  <c r="J18" i="32"/>
  <c r="J48" i="32"/>
  <c r="J71" i="32"/>
  <c r="E47" i="32"/>
  <c r="J70" i="32"/>
  <c r="J54" i="32"/>
  <c r="G66" i="32"/>
  <c r="G62" i="32"/>
  <c r="G47" i="32"/>
  <c r="J49" i="32"/>
  <c r="G42" i="34"/>
  <c r="E39" i="34"/>
  <c r="J28" i="34"/>
  <c r="E73" i="34"/>
  <c r="E64" i="34"/>
  <c r="J64" i="34"/>
  <c r="E59" i="34"/>
  <c r="E50" i="34"/>
  <c r="L23" i="34"/>
  <c r="G23" i="34"/>
  <c r="L27" i="34"/>
  <c r="L42" i="34"/>
  <c r="L44" i="34"/>
  <c r="G44" i="34"/>
  <c r="G64" i="34"/>
  <c r="L39" i="34"/>
  <c r="L73" i="34"/>
  <c r="E28" i="34"/>
  <c r="L59" i="34"/>
  <c r="G17" i="34"/>
  <c r="L50" i="34"/>
  <c r="E17" i="34"/>
  <c r="E9" i="34"/>
  <c r="J9" i="34"/>
  <c r="J16" i="34"/>
  <c r="L28" i="34"/>
  <c r="G49" i="34"/>
  <c r="J49" i="34"/>
  <c r="J59" i="34"/>
  <c r="L65" i="34"/>
  <c r="L66" i="34"/>
  <c r="E65" i="34"/>
  <c r="J65" i="34"/>
  <c r="L16" i="34"/>
  <c r="L25" i="34"/>
  <c r="J27" i="34"/>
  <c r="E33" i="34"/>
  <c r="G23" i="36"/>
  <c r="G27" i="36"/>
  <c r="G29" i="36"/>
  <c r="G31" i="36"/>
  <c r="G35" i="36"/>
  <c r="G43" i="36"/>
  <c r="G47" i="36"/>
  <c r="G49" i="36"/>
  <c r="E51" i="36"/>
  <c r="J23" i="36"/>
  <c r="J25" i="36"/>
  <c r="J27" i="36"/>
  <c r="J29" i="36"/>
  <c r="J31" i="36"/>
  <c r="J33" i="36"/>
  <c r="J35" i="36"/>
  <c r="J39" i="36"/>
  <c r="J41" i="36"/>
  <c r="G41" i="36"/>
  <c r="J43" i="36"/>
  <c r="J45" i="36"/>
  <c r="J47" i="36"/>
  <c r="J49" i="36"/>
  <c r="J74" i="36"/>
  <c r="G74" i="36"/>
  <c r="L12" i="39"/>
  <c r="E8" i="39"/>
  <c r="G10" i="39"/>
  <c r="E12" i="39"/>
  <c r="L13" i="39"/>
  <c r="G14" i="39"/>
  <c r="E16" i="39"/>
  <c r="L17" i="39"/>
  <c r="G18" i="39"/>
  <c r="E20" i="39"/>
  <c r="L21" i="39"/>
  <c r="G22" i="39"/>
  <c r="G28" i="39"/>
  <c r="E52" i="39"/>
  <c r="L53" i="39"/>
  <c r="E56" i="39"/>
  <c r="L72" i="39"/>
  <c r="L16" i="39"/>
  <c r="L10" i="39"/>
  <c r="G11" i="39"/>
  <c r="E13" i="39"/>
  <c r="L14" i="39"/>
  <c r="L18" i="39"/>
  <c r="E21" i="39"/>
  <c r="G24" i="39"/>
  <c r="E53" i="39"/>
  <c r="G54" i="39"/>
  <c r="E55" i="39"/>
  <c r="E72" i="39"/>
  <c r="L73" i="39"/>
  <c r="G74" i="39"/>
  <c r="L8" i="39"/>
  <c r="L20" i="39"/>
  <c r="L11" i="39"/>
  <c r="G12" i="39"/>
  <c r="E14" i="39"/>
  <c r="G16" i="39"/>
  <c r="L19" i="39"/>
  <c r="G20" i="39"/>
  <c r="L51" i="39"/>
  <c r="G52" i="39"/>
  <c r="E54" i="39"/>
  <c r="L74" i="39"/>
  <c r="G34" i="39"/>
  <c r="L34" i="39"/>
  <c r="E34" i="39"/>
  <c r="L25" i="39"/>
  <c r="E25" i="39"/>
  <c r="L29" i="39"/>
  <c r="E29" i="39"/>
  <c r="G30" i="39"/>
  <c r="L30" i="39"/>
  <c r="E30" i="39"/>
  <c r="J34" i="39"/>
  <c r="G38" i="39"/>
  <c r="L38" i="39"/>
  <c r="E38" i="39"/>
  <c r="G44" i="39"/>
  <c r="L44" i="39"/>
  <c r="E44" i="39"/>
  <c r="L63" i="39"/>
  <c r="E63" i="39"/>
  <c r="G63" i="39"/>
  <c r="J63" i="39"/>
  <c r="G46" i="39"/>
  <c r="L46" i="39"/>
  <c r="E46" i="39"/>
  <c r="J8" i="39"/>
  <c r="L26" i="39"/>
  <c r="E26" i="39"/>
  <c r="G33" i="39"/>
  <c r="L33" i="39"/>
  <c r="E33" i="39"/>
  <c r="G41" i="39"/>
  <c r="L41" i="39"/>
  <c r="E41" i="39"/>
  <c r="G47" i="39"/>
  <c r="L47" i="39"/>
  <c r="E47" i="39"/>
  <c r="G48" i="39"/>
  <c r="L48" i="39"/>
  <c r="E48" i="39"/>
  <c r="L49" i="39"/>
  <c r="E49" i="39"/>
  <c r="G50" i="39"/>
  <c r="L50" i="39"/>
  <c r="E50" i="39"/>
  <c r="L59" i="39"/>
  <c r="E59" i="39"/>
  <c r="J59" i="39"/>
  <c r="L23" i="39"/>
  <c r="E23" i="39"/>
  <c r="L27" i="39"/>
  <c r="E27" i="39"/>
  <c r="G32" i="39"/>
  <c r="L32" i="39"/>
  <c r="E32" i="39"/>
  <c r="G42" i="39"/>
  <c r="L42" i="39"/>
  <c r="E42" i="39"/>
  <c r="L22" i="39"/>
  <c r="J22" i="39"/>
  <c r="L24" i="39"/>
  <c r="E24" i="39"/>
  <c r="J25" i="39"/>
  <c r="G26" i="39"/>
  <c r="L28" i="39"/>
  <c r="E28" i="39"/>
  <c r="J29" i="39"/>
  <c r="L31" i="39"/>
  <c r="E31" i="39"/>
  <c r="J33" i="39"/>
  <c r="G35" i="39"/>
  <c r="L35" i="39"/>
  <c r="E35" i="39"/>
  <c r="G37" i="39"/>
  <c r="L37" i="39"/>
  <c r="E37" i="39"/>
  <c r="G39" i="39"/>
  <c r="L39" i="39"/>
  <c r="E39" i="39"/>
  <c r="J41" i="39"/>
  <c r="G43" i="39"/>
  <c r="L43" i="39"/>
  <c r="E43" i="39"/>
  <c r="G45" i="39"/>
  <c r="L45" i="39"/>
  <c r="E45" i="39"/>
  <c r="J47" i="39"/>
  <c r="J48" i="39"/>
  <c r="J49" i="39"/>
  <c r="J50" i="39"/>
  <c r="L65" i="39"/>
  <c r="E65" i="39"/>
  <c r="G65" i="39"/>
  <c r="J65" i="39"/>
  <c r="E71" i="39"/>
  <c r="G71" i="39"/>
  <c r="L71" i="39"/>
  <c r="J71" i="39"/>
  <c r="L60" i="39"/>
  <c r="E60" i="39"/>
  <c r="G60" i="39"/>
  <c r="L64" i="39"/>
  <c r="E64" i="39"/>
  <c r="G64" i="39"/>
  <c r="L68" i="39"/>
  <c r="E68" i="39"/>
  <c r="G68" i="39"/>
  <c r="J54" i="39"/>
  <c r="J55" i="39"/>
  <c r="J56" i="39"/>
  <c r="L61" i="39"/>
  <c r="E61" i="39"/>
  <c r="G61" i="39"/>
  <c r="L67" i="39"/>
  <c r="E67" i="39"/>
  <c r="G67" i="39"/>
  <c r="L69" i="39"/>
  <c r="E69" i="39"/>
  <c r="G69" i="39"/>
  <c r="L54" i="39"/>
  <c r="L55" i="39"/>
  <c r="L56" i="39"/>
  <c r="L58" i="39"/>
  <c r="E58" i="39"/>
  <c r="G58" i="39"/>
  <c r="L62" i="39"/>
  <c r="E62" i="39"/>
  <c r="G62" i="39"/>
  <c r="L66" i="39"/>
  <c r="E66" i="39"/>
  <c r="G66" i="39"/>
  <c r="L70" i="39"/>
  <c r="E70" i="39"/>
  <c r="G70" i="39"/>
  <c r="G31" i="30"/>
  <c r="L31" i="30"/>
  <c r="J8" i="36"/>
  <c r="G8" i="36"/>
  <c r="J9" i="39"/>
  <c r="G9" i="39"/>
  <c r="E9" i="39"/>
  <c r="J51" i="36"/>
  <c r="G15" i="20"/>
  <c r="J73" i="20"/>
  <c r="E46" i="20"/>
  <c r="G55" i="20"/>
  <c r="J55" i="20"/>
  <c r="L10" i="30"/>
  <c r="G24" i="30"/>
  <c r="G32" i="31"/>
  <c r="G24" i="31"/>
  <c r="E48" i="20"/>
  <c r="G20" i="34"/>
  <c r="L63" i="20"/>
  <c r="G60" i="32"/>
  <c r="E43" i="32"/>
  <c r="J74" i="29"/>
  <c r="G51" i="29"/>
  <c r="E48" i="29"/>
  <c r="G18" i="29"/>
  <c r="L8" i="29"/>
  <c r="J73" i="30"/>
  <c r="J15" i="30"/>
  <c r="J66" i="31"/>
  <c r="G37" i="31"/>
  <c r="G36" i="20"/>
  <c r="G66" i="20"/>
  <c r="G48" i="20"/>
  <c r="E70" i="20"/>
  <c r="E38" i="20"/>
  <c r="E28" i="20"/>
  <c r="E66" i="20"/>
  <c r="L46" i="20"/>
  <c r="L66" i="20"/>
  <c r="L27" i="30"/>
  <c r="G27" i="30"/>
  <c r="G20" i="31"/>
  <c r="J20" i="31"/>
  <c r="E11" i="32"/>
  <c r="G11" i="32"/>
  <c r="L17" i="32"/>
  <c r="E17" i="32"/>
  <c r="J23" i="34"/>
  <c r="E23" i="34"/>
  <c r="L37" i="34"/>
  <c r="G37" i="34"/>
  <c r="E44" i="34"/>
  <c r="J44" i="34"/>
  <c r="E55" i="36"/>
  <c r="J55" i="36"/>
  <c r="E19" i="39"/>
  <c r="J19" i="39"/>
  <c r="L42" i="29"/>
  <c r="G42" i="29"/>
  <c r="G47" i="30"/>
  <c r="L47" i="30"/>
  <c r="J10" i="36"/>
  <c r="G10" i="36"/>
  <c r="G24" i="36"/>
  <c r="J24" i="36"/>
  <c r="E24" i="36"/>
  <c r="L24" i="36"/>
  <c r="G36" i="36"/>
  <c r="J36" i="36"/>
  <c r="E36" i="36"/>
  <c r="L36" i="36"/>
  <c r="G48" i="36"/>
  <c r="J48" i="36"/>
  <c r="E48" i="36"/>
  <c r="L48" i="36"/>
  <c r="E53" i="36"/>
  <c r="J53" i="36"/>
  <c r="G17" i="39"/>
  <c r="J17" i="39"/>
  <c r="L9" i="39"/>
  <c r="J46" i="20"/>
  <c r="G31" i="20"/>
  <c r="J15" i="20"/>
  <c r="G73" i="30"/>
  <c r="E55" i="30"/>
  <c r="G55" i="30"/>
  <c r="J32" i="31"/>
  <c r="J15" i="31"/>
  <c r="G51" i="36"/>
  <c r="L10" i="36"/>
  <c r="L40" i="20"/>
  <c r="J48" i="20"/>
  <c r="E15" i="30"/>
  <c r="G74" i="29"/>
  <c r="E51" i="29"/>
  <c r="J42" i="29"/>
  <c r="E18" i="29"/>
  <c r="J8" i="29"/>
  <c r="E73" i="30"/>
  <c r="E47" i="30"/>
  <c r="J38" i="30"/>
  <c r="J31" i="30"/>
  <c r="G15" i="30"/>
  <c r="E37" i="31"/>
  <c r="J24" i="31"/>
  <c r="E29" i="20"/>
  <c r="G61" i="20"/>
  <c r="G52" i="20"/>
  <c r="G12" i="20"/>
  <c r="G8" i="20"/>
  <c r="E52" i="20"/>
  <c r="E36" i="20"/>
  <c r="L30" i="20"/>
  <c r="L65" i="20"/>
  <c r="L36" i="20"/>
  <c r="L73" i="29"/>
  <c r="G73" i="29"/>
  <c r="E9" i="30"/>
  <c r="G9" i="30"/>
  <c r="L37" i="30"/>
  <c r="L36" i="31"/>
  <c r="G36" i="31"/>
  <c r="L9" i="32"/>
  <c r="G9" i="32"/>
  <c r="G17" i="32"/>
  <c r="L24" i="32"/>
  <c r="G24" i="32"/>
  <c r="G56" i="32"/>
  <c r="E56" i="32"/>
  <c r="J56" i="32"/>
  <c r="J9" i="36"/>
  <c r="G9" i="36"/>
  <c r="L23" i="36"/>
  <c r="E23" i="36"/>
  <c r="L27" i="36"/>
  <c r="E27" i="36"/>
  <c r="L35" i="36"/>
  <c r="E35" i="36"/>
  <c r="L47" i="36"/>
  <c r="E47" i="36"/>
  <c r="L52" i="36"/>
  <c r="J52" i="36"/>
  <c r="E52" i="36"/>
  <c r="J10" i="39"/>
  <c r="E10" i="39"/>
  <c r="E73" i="39"/>
  <c r="J73" i="39"/>
  <c r="G28" i="36"/>
  <c r="J28" i="36"/>
  <c r="E28" i="36"/>
  <c r="L28" i="36"/>
  <c r="E17" i="39"/>
  <c r="J55" i="34"/>
  <c r="G43" i="32"/>
  <c r="J70" i="20"/>
  <c r="E73" i="20"/>
  <c r="J18" i="29"/>
  <c r="E24" i="30"/>
  <c r="J71" i="31"/>
  <c r="E47" i="31"/>
  <c r="E8" i="36"/>
  <c r="E55" i="34"/>
  <c r="E20" i="34"/>
  <c r="B75" i="34"/>
  <c r="G69" i="32"/>
  <c r="E25" i="32"/>
  <c r="J25" i="32"/>
  <c r="E74" i="29"/>
  <c r="J48" i="29"/>
  <c r="E42" i="29"/>
  <c r="J21" i="29"/>
  <c r="G8" i="29"/>
  <c r="J55" i="30"/>
  <c r="G38" i="30"/>
  <c r="E31" i="30"/>
  <c r="J24" i="30"/>
  <c r="J10" i="30"/>
  <c r="E71" i="31"/>
  <c r="E66" i="31"/>
  <c r="E24" i="31"/>
  <c r="G70" i="20"/>
  <c r="G68" i="20"/>
  <c r="G38" i="20"/>
  <c r="G58" i="20"/>
  <c r="E68" i="20"/>
  <c r="L68" i="20"/>
  <c r="J58" i="20"/>
  <c r="J52" i="20"/>
  <c r="G19" i="20"/>
  <c r="L21" i="29"/>
  <c r="G34" i="29"/>
  <c r="L34" i="29"/>
  <c r="G58" i="29"/>
  <c r="L34" i="30"/>
  <c r="G34" i="30"/>
  <c r="G72" i="31"/>
  <c r="L72" i="31"/>
  <c r="G12" i="32"/>
  <c r="L12" i="32"/>
  <c r="G32" i="32"/>
  <c r="L32" i="32"/>
  <c r="L24" i="34"/>
  <c r="J24" i="34"/>
  <c r="E24" i="34"/>
  <c r="G47" i="34"/>
  <c r="G73" i="34"/>
  <c r="J40" i="36"/>
  <c r="E40" i="36"/>
  <c r="G44" i="36"/>
  <c r="J44" i="36"/>
  <c r="E44" i="36"/>
  <c r="G56" i="39"/>
  <c r="G26" i="34"/>
  <c r="G32" i="36"/>
  <c r="J32" i="36"/>
  <c r="E32" i="36"/>
  <c r="J21" i="39"/>
  <c r="G21" i="39"/>
  <c r="L73" i="36"/>
  <c r="L61" i="42"/>
  <c r="E8" i="42"/>
  <c r="E17" i="42"/>
  <c r="G24" i="42"/>
  <c r="G32" i="42"/>
  <c r="L33" i="42"/>
  <c r="L35" i="42"/>
  <c r="E37" i="42"/>
  <c r="G43" i="42"/>
  <c r="L53" i="42"/>
  <c r="G54" i="42"/>
  <c r="G55" i="42"/>
  <c r="G56" i="42"/>
  <c r="E58" i="42"/>
  <c r="E59" i="42"/>
  <c r="E60" i="42"/>
  <c r="E61" i="42"/>
  <c r="L62" i="42"/>
  <c r="L63" i="42"/>
  <c r="L64" i="42"/>
  <c r="G65" i="42"/>
  <c r="G66" i="42"/>
  <c r="G67" i="42"/>
  <c r="G68" i="42"/>
  <c r="G70" i="42"/>
  <c r="G72" i="42"/>
  <c r="G73" i="42"/>
  <c r="G74" i="42"/>
  <c r="G9" i="42"/>
  <c r="G15" i="42"/>
  <c r="G19" i="42"/>
  <c r="G20" i="42"/>
  <c r="G38" i="42"/>
  <c r="G42" i="42"/>
  <c r="L54" i="42"/>
  <c r="G58" i="42"/>
  <c r="G59" i="42"/>
  <c r="G60" i="42"/>
  <c r="L65" i="42"/>
  <c r="L71" i="42"/>
  <c r="L8" i="42"/>
  <c r="G11" i="42"/>
  <c r="G14" i="42"/>
  <c r="E15" i="42"/>
  <c r="G18" i="42"/>
  <c r="E19" i="42"/>
  <c r="E20" i="42"/>
  <c r="E33" i="42"/>
  <c r="E35" i="42"/>
  <c r="L37" i="42"/>
  <c r="E54" i="42"/>
  <c r="L57" i="42"/>
  <c r="L58" i="42"/>
  <c r="L59" i="42"/>
  <c r="G61" i="42"/>
  <c r="E63" i="42"/>
  <c r="E64" i="42"/>
  <c r="E65" i="42"/>
  <c r="L69" i="42"/>
  <c r="L16" i="42"/>
  <c r="J9" i="42"/>
  <c r="L12" i="42"/>
  <c r="E13" i="42"/>
  <c r="L15" i="42"/>
  <c r="E16" i="42"/>
  <c r="J18" i="42"/>
  <c r="L19" i="42"/>
  <c r="G23" i="42"/>
  <c r="L25" i="42"/>
  <c r="E25" i="42"/>
  <c r="G27" i="42"/>
  <c r="G30" i="42"/>
  <c r="L34" i="42"/>
  <c r="E34" i="42"/>
  <c r="G36" i="42"/>
  <c r="L47" i="42"/>
  <c r="E47" i="42"/>
  <c r="J47" i="42"/>
  <c r="G47" i="42"/>
  <c r="L13" i="42"/>
  <c r="L28" i="42"/>
  <c r="E28" i="42"/>
  <c r="L40" i="42"/>
  <c r="E40" i="42"/>
  <c r="J40" i="42"/>
  <c r="G40" i="42"/>
  <c r="E50" i="42"/>
  <c r="L50" i="42"/>
  <c r="G50" i="42"/>
  <c r="J50" i="42"/>
  <c r="E9" i="42"/>
  <c r="G10" i="42"/>
  <c r="J11" i="42"/>
  <c r="E12" i="42"/>
  <c r="J14" i="42"/>
  <c r="J17" i="42"/>
  <c r="L18" i="42"/>
  <c r="J20" i="42"/>
  <c r="L24" i="42"/>
  <c r="E24" i="42"/>
  <c r="L26" i="42"/>
  <c r="E26" i="42"/>
  <c r="G28" i="42"/>
  <c r="L32" i="42"/>
  <c r="E32" i="42"/>
  <c r="L38" i="42"/>
  <c r="E38" i="42"/>
  <c r="L46" i="42"/>
  <c r="E46" i="42"/>
  <c r="G46" i="42"/>
  <c r="L48" i="42"/>
  <c r="E48" i="42"/>
  <c r="J48" i="42"/>
  <c r="G48" i="42"/>
  <c r="J8" i="42"/>
  <c r="L11" i="42"/>
  <c r="J13" i="42"/>
  <c r="L14" i="42"/>
  <c r="J16" i="42"/>
  <c r="L17" i="42"/>
  <c r="L20" i="42"/>
  <c r="G22" i="42"/>
  <c r="L22" i="42"/>
  <c r="L23" i="42"/>
  <c r="E23" i="42"/>
  <c r="L27" i="42"/>
  <c r="E27" i="42"/>
  <c r="J28" i="42"/>
  <c r="L30" i="42"/>
  <c r="E30" i="42"/>
  <c r="L36" i="42"/>
  <c r="E36" i="42"/>
  <c r="L49" i="42"/>
  <c r="E49" i="42"/>
  <c r="J49" i="42"/>
  <c r="G49" i="42"/>
  <c r="G29" i="42"/>
  <c r="G31" i="42"/>
  <c r="G33" i="42"/>
  <c r="G35" i="42"/>
  <c r="G37" i="42"/>
  <c r="G39" i="42"/>
  <c r="L45" i="42"/>
  <c r="E45" i="42"/>
  <c r="L41" i="42"/>
  <c r="E41" i="42"/>
  <c r="L42" i="42"/>
  <c r="E42" i="42"/>
  <c r="L43" i="42"/>
  <c r="E43" i="42"/>
  <c r="L44" i="42"/>
  <c r="E44" i="42"/>
  <c r="J70" i="42"/>
  <c r="J71" i="42"/>
  <c r="E70" i="42"/>
  <c r="G8" i="44"/>
  <c r="G10" i="44"/>
  <c r="G12" i="44"/>
  <c r="G14" i="44"/>
  <c r="G16" i="44"/>
  <c r="G18" i="44"/>
  <c r="G20" i="44"/>
  <c r="G22" i="44"/>
  <c r="E52" i="44"/>
  <c r="E54" i="44"/>
  <c r="E56" i="44"/>
  <c r="E58" i="44"/>
  <c r="E60" i="44"/>
  <c r="E62" i="44"/>
  <c r="E64" i="44"/>
  <c r="E66" i="44"/>
  <c r="E68" i="44"/>
  <c r="E70" i="44"/>
  <c r="J8" i="44"/>
  <c r="J10" i="44"/>
  <c r="J12" i="44"/>
  <c r="J14" i="44"/>
  <c r="J16" i="44"/>
  <c r="J20" i="44"/>
  <c r="J22" i="44"/>
  <c r="L8" i="44"/>
  <c r="L10" i="44"/>
  <c r="L12" i="44"/>
  <c r="L14" i="44"/>
  <c r="L16" i="44"/>
  <c r="L20" i="44"/>
  <c r="G52" i="44"/>
  <c r="G54" i="44"/>
  <c r="G56" i="44"/>
  <c r="G58" i="44"/>
  <c r="G60" i="44"/>
  <c r="G62" i="44"/>
  <c r="G64" i="44"/>
  <c r="G66" i="44"/>
  <c r="G68" i="44"/>
  <c r="G70" i="44"/>
  <c r="L22" i="44"/>
  <c r="J52" i="44"/>
  <c r="J54" i="44"/>
  <c r="J56" i="44"/>
  <c r="J58" i="44"/>
  <c r="J60" i="44"/>
  <c r="J62" i="44"/>
  <c r="J64" i="44"/>
  <c r="J66" i="44"/>
  <c r="J68" i="44"/>
  <c r="J70" i="44"/>
  <c r="E9" i="44"/>
  <c r="E11" i="44"/>
  <c r="E13" i="44"/>
  <c r="E15" i="44"/>
  <c r="E17" i="44"/>
  <c r="E19" i="44"/>
  <c r="E21" i="44"/>
  <c r="G9" i="44"/>
  <c r="G11" i="44"/>
  <c r="G13" i="44"/>
  <c r="G15" i="44"/>
  <c r="G17" i="44"/>
  <c r="G19" i="44"/>
  <c r="G21" i="44"/>
  <c r="E51" i="44"/>
  <c r="E53" i="44"/>
  <c r="E55" i="44"/>
  <c r="E57" i="44"/>
  <c r="E59" i="44"/>
  <c r="E61" i="44"/>
  <c r="E63" i="44"/>
  <c r="E65" i="44"/>
  <c r="E67" i="44"/>
  <c r="E69" i="44"/>
  <c r="E71" i="44"/>
  <c r="J9" i="44"/>
  <c r="J11" i="44"/>
  <c r="J13" i="44"/>
  <c r="J15" i="44"/>
  <c r="J17" i="44"/>
  <c r="J19" i="44"/>
  <c r="J21" i="44"/>
  <c r="E73" i="44"/>
  <c r="G51" i="44"/>
  <c r="G53" i="44"/>
  <c r="G55" i="44"/>
  <c r="G57" i="44"/>
  <c r="G59" i="44"/>
  <c r="G61" i="44"/>
  <c r="G63" i="44"/>
  <c r="G65" i="44"/>
  <c r="G67" i="44"/>
  <c r="G69" i="44"/>
  <c r="G8" i="45"/>
  <c r="G10" i="45"/>
  <c r="G12" i="45"/>
  <c r="G14" i="45"/>
  <c r="G16" i="45"/>
  <c r="G18" i="45"/>
  <c r="G20" i="45"/>
  <c r="G22" i="45"/>
  <c r="E52" i="45"/>
  <c r="E54" i="45"/>
  <c r="E56" i="45"/>
  <c r="E58" i="45"/>
  <c r="E60" i="45"/>
  <c r="E62" i="45"/>
  <c r="E64" i="45"/>
  <c r="E66" i="45"/>
  <c r="E68" i="45"/>
  <c r="E70" i="45"/>
  <c r="J8" i="45"/>
  <c r="J10" i="45"/>
  <c r="J12" i="45"/>
  <c r="J14" i="45"/>
  <c r="J16" i="45"/>
  <c r="J18" i="45"/>
  <c r="J20" i="45"/>
  <c r="J22" i="45"/>
  <c r="G24" i="45"/>
  <c r="G26" i="45"/>
  <c r="G28" i="45"/>
  <c r="G30" i="45"/>
  <c r="G32" i="45"/>
  <c r="G34" i="45"/>
  <c r="G36" i="45"/>
  <c r="G38" i="45"/>
  <c r="G40" i="45"/>
  <c r="G42" i="45"/>
  <c r="G44" i="45"/>
  <c r="G46" i="45"/>
  <c r="G48" i="45"/>
  <c r="G50" i="45"/>
  <c r="L8" i="45"/>
  <c r="L10" i="45"/>
  <c r="L12" i="45"/>
  <c r="L14" i="45"/>
  <c r="L16" i="45"/>
  <c r="L18" i="45"/>
  <c r="L20" i="45"/>
  <c r="J24" i="45"/>
  <c r="J26" i="45"/>
  <c r="J28" i="45"/>
  <c r="J30" i="45"/>
  <c r="J32" i="45"/>
  <c r="J34" i="45"/>
  <c r="J36" i="45"/>
  <c r="J38" i="45"/>
  <c r="J40" i="45"/>
  <c r="J42" i="45"/>
  <c r="J44" i="45"/>
  <c r="J46" i="45"/>
  <c r="J48" i="45"/>
  <c r="J50" i="45"/>
  <c r="G52" i="45"/>
  <c r="G54" i="45"/>
  <c r="G56" i="45"/>
  <c r="G58" i="45"/>
  <c r="G60" i="45"/>
  <c r="G62" i="45"/>
  <c r="G64" i="45"/>
  <c r="G66" i="45"/>
  <c r="G68" i="45"/>
  <c r="G70" i="45"/>
  <c r="L22" i="45"/>
  <c r="J52" i="45"/>
  <c r="J54" i="45"/>
  <c r="J56" i="45"/>
  <c r="J58" i="45"/>
  <c r="J60" i="45"/>
  <c r="J62" i="45"/>
  <c r="J64" i="45"/>
  <c r="J66" i="45"/>
  <c r="J68" i="45"/>
  <c r="J70" i="45"/>
  <c r="G8" i="47"/>
  <c r="G10" i="47"/>
  <c r="G12" i="47"/>
  <c r="G14" i="47"/>
  <c r="G16" i="47"/>
  <c r="G18" i="47"/>
  <c r="G20" i="47"/>
  <c r="G22" i="47"/>
  <c r="E52" i="47"/>
  <c r="E54" i="47"/>
  <c r="E56" i="47"/>
  <c r="E58" i="47"/>
  <c r="E60" i="47"/>
  <c r="E62" i="47"/>
  <c r="E64" i="47"/>
  <c r="E66" i="47"/>
  <c r="E68" i="47"/>
  <c r="E70" i="47"/>
  <c r="J8" i="47"/>
  <c r="J10" i="47"/>
  <c r="J12" i="47"/>
  <c r="J14" i="47"/>
  <c r="J16" i="47"/>
  <c r="J18" i="47"/>
  <c r="J20" i="47"/>
  <c r="J22" i="47"/>
  <c r="L8" i="47"/>
  <c r="L10" i="47"/>
  <c r="L12" i="47"/>
  <c r="L14" i="47"/>
  <c r="L16" i="47"/>
  <c r="L18" i="47"/>
  <c r="L20" i="47"/>
  <c r="J24" i="47"/>
  <c r="J26" i="47"/>
  <c r="J28" i="47"/>
  <c r="J30" i="47"/>
  <c r="J32" i="47"/>
  <c r="J34" i="47"/>
  <c r="J36" i="47"/>
  <c r="J38" i="47"/>
  <c r="J40" i="47"/>
  <c r="J42" i="47"/>
  <c r="J44" i="47"/>
  <c r="J46" i="47"/>
  <c r="J48" i="47"/>
  <c r="J50" i="47"/>
  <c r="G52" i="47"/>
  <c r="G54" i="47"/>
  <c r="G56" i="47"/>
  <c r="G58" i="47"/>
  <c r="G60" i="47"/>
  <c r="G62" i="47"/>
  <c r="G64" i="47"/>
  <c r="G66" i="47"/>
  <c r="G68" i="47"/>
  <c r="G70" i="47"/>
  <c r="L22" i="47"/>
  <c r="J52" i="47"/>
  <c r="J54" i="47"/>
  <c r="J56" i="47"/>
  <c r="J58" i="47"/>
  <c r="J60" i="47"/>
  <c r="J62" i="47"/>
  <c r="J64" i="47"/>
  <c r="J66" i="47"/>
  <c r="J68" i="47"/>
  <c r="J70" i="47"/>
  <c r="G9" i="47"/>
  <c r="G11" i="47"/>
  <c r="G13" i="47"/>
  <c r="G15" i="47"/>
  <c r="G17" i="47"/>
  <c r="G19" i="47"/>
  <c r="G21" i="47"/>
  <c r="E51" i="47"/>
  <c r="E53" i="47"/>
  <c r="E55" i="47"/>
  <c r="E57" i="47"/>
  <c r="E59" i="47"/>
  <c r="E61" i="47"/>
  <c r="E63" i="47"/>
  <c r="E65" i="47"/>
  <c r="E67" i="47"/>
  <c r="G67" i="47" s="1"/>
  <c r="E69" i="47"/>
  <c r="G51" i="47"/>
  <c r="G53" i="47"/>
  <c r="G55" i="47"/>
  <c r="G57" i="47"/>
  <c r="G59" i="47"/>
  <c r="G61" i="47"/>
  <c r="G63" i="47"/>
  <c r="G65" i="47"/>
  <c r="G69" i="47"/>
  <c r="G21" i="48"/>
  <c r="L29" i="48"/>
  <c r="L37" i="48"/>
  <c r="L45" i="48"/>
  <c r="E51" i="48"/>
  <c r="E57" i="48"/>
  <c r="E63" i="48"/>
  <c r="E69" i="48"/>
  <c r="L24" i="48"/>
  <c r="E30" i="48"/>
  <c r="E38" i="48"/>
  <c r="E46" i="48"/>
  <c r="G13" i="48"/>
  <c r="L22" i="48"/>
  <c r="G25" i="48"/>
  <c r="L30" i="48"/>
  <c r="G33" i="48"/>
  <c r="L38" i="48"/>
  <c r="G41" i="48"/>
  <c r="L46" i="48"/>
  <c r="G49" i="48"/>
  <c r="E55" i="48"/>
  <c r="E61" i="48"/>
  <c r="E67" i="48"/>
  <c r="G72" i="48"/>
  <c r="J25" i="48"/>
  <c r="J33" i="48"/>
  <c r="J41" i="48"/>
  <c r="J49" i="48"/>
  <c r="G55" i="48"/>
  <c r="G61" i="48"/>
  <c r="G67" i="48"/>
  <c r="G19" i="48"/>
  <c r="G23" i="48"/>
  <c r="G31" i="48"/>
  <c r="G39" i="48"/>
  <c r="G47" i="48"/>
  <c r="L50" i="48"/>
  <c r="J55" i="48"/>
  <c r="J61" i="48"/>
  <c r="J67" i="48"/>
  <c r="G29" i="48"/>
  <c r="G37" i="48"/>
  <c r="G45" i="48"/>
  <c r="G11" i="48"/>
  <c r="E24" i="48"/>
  <c r="E32" i="48"/>
  <c r="E40" i="48"/>
  <c r="E48" i="48"/>
  <c r="G8" i="48"/>
  <c r="G10" i="48"/>
  <c r="G12" i="48"/>
  <c r="G14" i="48"/>
  <c r="G16" i="48"/>
  <c r="G18" i="48"/>
  <c r="G20" i="48"/>
  <c r="G22" i="48"/>
  <c r="E52" i="48"/>
  <c r="E54" i="48"/>
  <c r="E56" i="48"/>
  <c r="E58" i="48"/>
  <c r="E60" i="48"/>
  <c r="E62" i="48"/>
  <c r="E64" i="48"/>
  <c r="E66" i="48"/>
  <c r="E68" i="48"/>
  <c r="E70" i="48"/>
  <c r="J8" i="48"/>
  <c r="J10" i="48"/>
  <c r="J12" i="48"/>
  <c r="J14" i="48"/>
  <c r="J16" i="48"/>
  <c r="J18" i="48"/>
  <c r="J20" i="48"/>
  <c r="J22" i="48"/>
  <c r="G24" i="48"/>
  <c r="G26" i="48"/>
  <c r="G28" i="48"/>
  <c r="G30" i="48"/>
  <c r="G32" i="48"/>
  <c r="G34" i="48"/>
  <c r="G36" i="48"/>
  <c r="G38" i="48"/>
  <c r="G40" i="48"/>
  <c r="G42" i="48"/>
  <c r="G44" i="48"/>
  <c r="G46" i="48"/>
  <c r="G48" i="48"/>
  <c r="G50" i="48"/>
  <c r="E72" i="48"/>
  <c r="E74" i="48"/>
  <c r="L73" i="48"/>
  <c r="L8" i="48"/>
  <c r="L10" i="48"/>
  <c r="L12" i="48"/>
  <c r="L14" i="48"/>
  <c r="L16" i="48"/>
  <c r="L18" i="48"/>
  <c r="L20" i="48"/>
  <c r="J50" i="48"/>
  <c r="G52" i="48"/>
  <c r="G54" i="48"/>
  <c r="G56" i="48"/>
  <c r="G58" i="48"/>
  <c r="G60" i="48"/>
  <c r="G62" i="48"/>
  <c r="G64" i="48"/>
  <c r="G66" i="48"/>
  <c r="G68" i="48"/>
  <c r="G70" i="48"/>
  <c r="J52" i="48"/>
  <c r="J54" i="48"/>
  <c r="J56" i="48"/>
  <c r="J58" i="48"/>
  <c r="J60" i="48"/>
  <c r="J62" i="48"/>
  <c r="J64" i="48"/>
  <c r="J66" i="48"/>
  <c r="J68" i="48"/>
  <c r="J70" i="48"/>
  <c r="E9" i="48"/>
  <c r="E11" i="48"/>
  <c r="E13" i="48"/>
  <c r="E15" i="48"/>
  <c r="E17" i="48"/>
  <c r="E19" i="48"/>
  <c r="E21" i="48"/>
  <c r="J72" i="48"/>
  <c r="J74" i="48"/>
  <c r="J9" i="48"/>
  <c r="J11" i="48"/>
  <c r="J13" i="48"/>
  <c r="J15" i="48"/>
  <c r="J17" i="48"/>
  <c r="J19" i="48"/>
  <c r="J21" i="48"/>
  <c r="E73" i="48"/>
  <c r="G73" i="48"/>
  <c r="J9" i="50"/>
  <c r="L14" i="50"/>
  <c r="G16" i="50"/>
  <c r="E18" i="50"/>
  <c r="J21" i="50"/>
  <c r="E23" i="50"/>
  <c r="J26" i="50"/>
  <c r="L31" i="50"/>
  <c r="G33" i="50"/>
  <c r="E35" i="50"/>
  <c r="J38" i="50"/>
  <c r="L43" i="50"/>
  <c r="G45" i="50"/>
  <c r="E47" i="50"/>
  <c r="J50" i="50"/>
  <c r="E52" i="50"/>
  <c r="J55" i="50"/>
  <c r="L60" i="50"/>
  <c r="G62" i="50"/>
  <c r="E64" i="50"/>
  <c r="J67" i="50"/>
  <c r="J72" i="50"/>
  <c r="L9" i="50"/>
  <c r="L21" i="50"/>
  <c r="L26" i="50"/>
  <c r="L38" i="50"/>
  <c r="G40" i="50"/>
  <c r="E42" i="50"/>
  <c r="L55" i="50"/>
  <c r="G57" i="50"/>
  <c r="E59" i="50"/>
  <c r="L67" i="50"/>
  <c r="G69" i="50"/>
  <c r="E71" i="50"/>
  <c r="L72" i="50"/>
  <c r="G74" i="50"/>
  <c r="G18" i="50"/>
  <c r="G23" i="50"/>
  <c r="G35" i="50"/>
  <c r="G47" i="50"/>
  <c r="L50" i="50"/>
  <c r="G52" i="50"/>
  <c r="G64" i="50"/>
  <c r="G13" i="50"/>
  <c r="E15" i="50"/>
  <c r="J18" i="50"/>
  <c r="J23" i="50"/>
  <c r="G30" i="50"/>
  <c r="E32" i="50"/>
  <c r="J35" i="50"/>
  <c r="G42" i="50"/>
  <c r="E44" i="50"/>
  <c r="J47" i="50"/>
  <c r="J52" i="50"/>
  <c r="G59" i="50"/>
  <c r="E61" i="50"/>
  <c r="J64" i="50"/>
  <c r="G71" i="50"/>
  <c r="G8" i="50"/>
  <c r="J13" i="50"/>
  <c r="G20" i="50"/>
  <c r="G25" i="50"/>
  <c r="J30" i="50"/>
  <c r="G37" i="50"/>
  <c r="J42" i="50"/>
  <c r="G49" i="50"/>
  <c r="G54" i="50"/>
  <c r="J59" i="50"/>
  <c r="G66" i="50"/>
  <c r="J8" i="50"/>
  <c r="G15" i="50"/>
  <c r="G32" i="50"/>
  <c r="G44" i="50"/>
  <c r="G61" i="50"/>
  <c r="J15" i="50"/>
  <c r="J32" i="50"/>
  <c r="J44" i="50"/>
  <c r="J61" i="50"/>
  <c r="G17" i="50"/>
  <c r="E19" i="50"/>
  <c r="E24" i="50"/>
  <c r="E36" i="50"/>
  <c r="G46" i="50"/>
  <c r="E48" i="50"/>
  <c r="G51" i="50"/>
  <c r="E53" i="50"/>
  <c r="G63" i="50"/>
  <c r="E65" i="50"/>
  <c r="G19" i="50"/>
  <c r="G24" i="50"/>
  <c r="G36" i="50"/>
  <c r="G48" i="50"/>
  <c r="G53" i="50"/>
  <c r="G65" i="50"/>
  <c r="J75" i="51" l="1"/>
  <c r="E75" i="51"/>
  <c r="E18" i="20"/>
  <c r="E15" i="36"/>
  <c r="L15" i="36"/>
  <c r="G15" i="36"/>
  <c r="J15" i="36"/>
  <c r="E66" i="29"/>
  <c r="G66" i="29"/>
  <c r="J66" i="29"/>
  <c r="L58" i="32"/>
  <c r="G58" i="32"/>
  <c r="E58" i="32"/>
  <c r="J58" i="32"/>
  <c r="L55" i="45"/>
  <c r="J55" i="45"/>
  <c r="G55" i="45"/>
  <c r="E55" i="45"/>
  <c r="B75" i="45"/>
  <c r="J31" i="20"/>
  <c r="E31" i="20"/>
  <c r="L31" i="20"/>
  <c r="E75" i="20"/>
  <c r="G17" i="30"/>
  <c r="J17" i="30"/>
  <c r="J75" i="30" s="1"/>
  <c r="E17" i="30"/>
  <c r="L17" i="30"/>
  <c r="E63" i="34"/>
  <c r="G63" i="34"/>
  <c r="J63" i="34"/>
  <c r="L63" i="34"/>
  <c r="J60" i="42"/>
  <c r="L60" i="42"/>
  <c r="J21" i="42"/>
  <c r="E21" i="42"/>
  <c r="G21" i="42"/>
  <c r="G75" i="42" s="1"/>
  <c r="L71" i="47"/>
  <c r="J71" i="47"/>
  <c r="G71" i="47"/>
  <c r="L59" i="48"/>
  <c r="J59" i="48"/>
  <c r="G59" i="48"/>
  <c r="E59" i="48"/>
  <c r="G40" i="39"/>
  <c r="L40" i="39"/>
  <c r="E40" i="39"/>
  <c r="J40" i="39"/>
  <c r="E75" i="32"/>
  <c r="J57" i="20"/>
  <c r="L57" i="20"/>
  <c r="G57" i="20"/>
  <c r="E57" i="20"/>
  <c r="E62" i="29"/>
  <c r="J62" i="29"/>
  <c r="G62" i="29"/>
  <c r="L62" i="29"/>
  <c r="L11" i="34"/>
  <c r="L75" i="34" s="1"/>
  <c r="E11" i="34"/>
  <c r="G11" i="34"/>
  <c r="J11" i="34"/>
  <c r="J75" i="34" s="1"/>
  <c r="L29" i="34"/>
  <c r="E29" i="34"/>
  <c r="J29" i="34"/>
  <c r="G29" i="34"/>
  <c r="B75" i="36"/>
  <c r="E12" i="36"/>
  <c r="L12" i="36"/>
  <c r="G12" i="36"/>
  <c r="J12" i="36"/>
  <c r="J75" i="36" s="1"/>
  <c r="E21" i="36"/>
  <c r="L21" i="36"/>
  <c r="G21" i="36"/>
  <c r="J21" i="36"/>
  <c r="B75" i="42"/>
  <c r="L21" i="42"/>
  <c r="E43" i="29"/>
  <c r="G43" i="29"/>
  <c r="J43" i="29"/>
  <c r="L43" i="29"/>
  <c r="B75" i="31"/>
  <c r="E43" i="31"/>
  <c r="E75" i="31" s="1"/>
  <c r="G43" i="31"/>
  <c r="J43" i="31"/>
  <c r="J75" i="31" s="1"/>
  <c r="L43" i="31"/>
  <c r="J72" i="36"/>
  <c r="G72" i="36"/>
  <c r="E72" i="36"/>
  <c r="L72" i="36"/>
  <c r="G36" i="39"/>
  <c r="L36" i="39"/>
  <c r="E36" i="39"/>
  <c r="J36" i="39"/>
  <c r="G37" i="20"/>
  <c r="G75" i="20" s="1"/>
  <c r="L37" i="20"/>
  <c r="E37" i="20"/>
  <c r="J37" i="20"/>
  <c r="E58" i="29"/>
  <c r="J58" i="29"/>
  <c r="L58" i="29"/>
  <c r="G33" i="32"/>
  <c r="J33" i="32"/>
  <c r="L33" i="32"/>
  <c r="J37" i="36"/>
  <c r="G37" i="36"/>
  <c r="E37" i="36"/>
  <c r="L37" i="36"/>
  <c r="E68" i="36"/>
  <c r="G68" i="36"/>
  <c r="J68" i="36"/>
  <c r="L68" i="36"/>
  <c r="J15" i="39"/>
  <c r="G15" i="39"/>
  <c r="G75" i="39" s="1"/>
  <c r="B75" i="39"/>
  <c r="L15" i="39"/>
  <c r="L75" i="39" s="1"/>
  <c r="E15" i="39"/>
  <c r="E50" i="20"/>
  <c r="J50" i="20"/>
  <c r="L50" i="20"/>
  <c r="G50" i="20"/>
  <c r="G34" i="50"/>
  <c r="B75" i="47"/>
  <c r="J18" i="44"/>
  <c r="G49" i="30"/>
  <c r="E49" i="30"/>
  <c r="J49" i="30"/>
  <c r="L49" i="30"/>
  <c r="J64" i="30"/>
  <c r="E64" i="30"/>
  <c r="L64" i="30"/>
  <c r="G64" i="30"/>
  <c r="G61" i="32"/>
  <c r="E61" i="32"/>
  <c r="L61" i="32"/>
  <c r="J61" i="32"/>
  <c r="L43" i="34"/>
  <c r="G43" i="34"/>
  <c r="J43" i="34"/>
  <c r="E71" i="47"/>
  <c r="L18" i="20"/>
  <c r="L75" i="20" s="1"/>
  <c r="G18" i="20"/>
  <c r="E35" i="29"/>
  <c r="E75" i="29" s="1"/>
  <c r="B75" i="29"/>
  <c r="L35" i="29"/>
  <c r="J35" i="29"/>
  <c r="J71" i="34"/>
  <c r="G71" i="34"/>
  <c r="E71" i="34"/>
  <c r="L71" i="34"/>
  <c r="E18" i="36"/>
  <c r="L18" i="36"/>
  <c r="G18" i="36"/>
  <c r="J18" i="36"/>
  <c r="L57" i="39"/>
  <c r="E57" i="39"/>
  <c r="G57" i="39"/>
  <c r="J57" i="39"/>
  <c r="B75" i="48"/>
  <c r="J18" i="20"/>
  <c r="G54" i="29"/>
  <c r="L54" i="29"/>
  <c r="J54" i="29"/>
  <c r="J75" i="29" s="1"/>
  <c r="E73" i="29"/>
  <c r="J73" i="29"/>
  <c r="E45" i="30"/>
  <c r="J45" i="30"/>
  <c r="G45" i="30"/>
  <c r="L45" i="30"/>
  <c r="E60" i="30"/>
  <c r="G60" i="30"/>
  <c r="J60" i="30"/>
  <c r="L60" i="30"/>
  <c r="B75" i="32"/>
  <c r="E15" i="32"/>
  <c r="J15" i="32"/>
  <c r="J75" i="32" s="1"/>
  <c r="G15" i="32"/>
  <c r="G75" i="32" s="1"/>
  <c r="L15" i="32"/>
  <c r="L59" i="36"/>
  <c r="E59" i="36"/>
  <c r="J59" i="36"/>
  <c r="G75" i="31"/>
  <c r="B75" i="44"/>
  <c r="L18" i="44"/>
  <c r="L66" i="29"/>
  <c r="L75" i="29" s="1"/>
  <c r="G70" i="29"/>
  <c r="E70" i="29"/>
  <c r="L70" i="29"/>
  <c r="E21" i="30"/>
  <c r="G21" i="30"/>
  <c r="J21" i="30"/>
  <c r="L21" i="30"/>
  <c r="J18" i="34"/>
  <c r="G18" i="34"/>
  <c r="E18" i="34"/>
  <c r="G67" i="34"/>
  <c r="E67" i="34"/>
  <c r="J67" i="34"/>
  <c r="L67" i="34"/>
  <c r="G55" i="36"/>
  <c r="L55" i="36"/>
  <c r="G27" i="29"/>
  <c r="G75" i="29" s="1"/>
  <c r="G56" i="30"/>
  <c r="G75" i="30" s="1"/>
  <c r="G10" i="32"/>
  <c r="E21" i="32"/>
  <c r="G40" i="32"/>
  <c r="G30" i="36"/>
  <c r="G33" i="36"/>
  <c r="E39" i="36"/>
  <c r="L50" i="36"/>
  <c r="G41" i="42"/>
  <c r="G42" i="47"/>
  <c r="G75" i="47" s="1"/>
  <c r="E42" i="47"/>
  <c r="L42" i="47"/>
  <c r="L63" i="50"/>
  <c r="J63" i="50"/>
  <c r="E63" i="50"/>
  <c r="J49" i="20"/>
  <c r="L15" i="29"/>
  <c r="L22" i="29"/>
  <c r="L16" i="31"/>
  <c r="L75" i="31" s="1"/>
  <c r="L40" i="31"/>
  <c r="L67" i="31"/>
  <c r="L19" i="32"/>
  <c r="L75" i="32" s="1"/>
  <c r="L21" i="32"/>
  <c r="L26" i="32"/>
  <c r="E48" i="32"/>
  <c r="L33" i="34"/>
  <c r="E25" i="36"/>
  <c r="L31" i="36"/>
  <c r="J34" i="36"/>
  <c r="L40" i="36"/>
  <c r="L49" i="36"/>
  <c r="J53" i="39"/>
  <c r="L74" i="42"/>
  <c r="E74" i="42"/>
  <c r="J74" i="42"/>
  <c r="E28" i="45"/>
  <c r="L28" i="45"/>
  <c r="G46" i="47"/>
  <c r="L39" i="48"/>
  <c r="J39" i="48"/>
  <c r="E39" i="48"/>
  <c r="L22" i="50"/>
  <c r="J22" i="50"/>
  <c r="G22" i="50"/>
  <c r="E22" i="50"/>
  <c r="L39" i="50"/>
  <c r="J39" i="50"/>
  <c r="G39" i="50"/>
  <c r="E39" i="50"/>
  <c r="J43" i="50"/>
  <c r="E43" i="50"/>
  <c r="G43" i="50"/>
  <c r="L31" i="48"/>
  <c r="J31" i="48"/>
  <c r="E31" i="48"/>
  <c r="L47" i="48"/>
  <c r="J47" i="48"/>
  <c r="E47" i="48"/>
  <c r="E19" i="32"/>
  <c r="E40" i="45"/>
  <c r="L40" i="45"/>
  <c r="P9" i="50"/>
  <c r="G9" i="50"/>
  <c r="G75" i="50" s="1"/>
  <c r="P26" i="50"/>
  <c r="G26" i="50"/>
  <c r="L52" i="29"/>
  <c r="L43" i="30"/>
  <c r="L58" i="30"/>
  <c r="J59" i="32"/>
  <c r="E34" i="36"/>
  <c r="L38" i="36"/>
  <c r="L46" i="36"/>
  <c r="G73" i="36"/>
  <c r="J53" i="44"/>
  <c r="L53" i="44"/>
  <c r="L33" i="45"/>
  <c r="J33" i="45"/>
  <c r="G33" i="45"/>
  <c r="E33" i="45"/>
  <c r="J63" i="32"/>
  <c r="J26" i="36"/>
  <c r="L52" i="42"/>
  <c r="L75" i="42" s="1"/>
  <c r="G52" i="42"/>
  <c r="E52" i="42"/>
  <c r="L45" i="45"/>
  <c r="J45" i="45"/>
  <c r="G45" i="45"/>
  <c r="E45" i="45"/>
  <c r="L23" i="29"/>
  <c r="L38" i="31"/>
  <c r="L26" i="36"/>
  <c r="J34" i="42"/>
  <c r="L39" i="42"/>
  <c r="E39" i="42"/>
  <c r="J39" i="42"/>
  <c r="G57" i="42"/>
  <c r="E57" i="42"/>
  <c r="G74" i="48"/>
  <c r="L74" i="48"/>
  <c r="L24" i="50"/>
  <c r="J24" i="50"/>
  <c r="J74" i="34"/>
  <c r="E26" i="36"/>
  <c r="L30" i="36"/>
  <c r="L33" i="36"/>
  <c r="J54" i="36"/>
  <c r="L74" i="36"/>
  <c r="J11" i="39"/>
  <c r="J31" i="42"/>
  <c r="L41" i="50"/>
  <c r="J41" i="50"/>
  <c r="G41" i="50"/>
  <c r="E41" i="50"/>
  <c r="L71" i="45"/>
  <c r="J71" i="45"/>
  <c r="G71" i="45"/>
  <c r="E71" i="45"/>
  <c r="L29" i="47"/>
  <c r="G29" i="47"/>
  <c r="E29" i="47"/>
  <c r="J29" i="47"/>
  <c r="J75" i="47" s="1"/>
  <c r="J41" i="42"/>
  <c r="L63" i="45"/>
  <c r="J63" i="45"/>
  <c r="G63" i="45"/>
  <c r="E63" i="45"/>
  <c r="L56" i="42"/>
  <c r="E66" i="42"/>
  <c r="L68" i="42"/>
  <c r="G71" i="42"/>
  <c r="J59" i="44"/>
  <c r="G74" i="44"/>
  <c r="G15" i="45"/>
  <c r="J25" i="45"/>
  <c r="J37" i="45"/>
  <c r="J49" i="45"/>
  <c r="J75" i="45" s="1"/>
  <c r="L51" i="45"/>
  <c r="L59" i="45"/>
  <c r="L67" i="45"/>
  <c r="J72" i="45"/>
  <c r="J74" i="45"/>
  <c r="E13" i="47"/>
  <c r="E19" i="47"/>
  <c r="G26" i="47"/>
  <c r="E33" i="47"/>
  <c r="G37" i="47"/>
  <c r="L39" i="47"/>
  <c r="E46" i="47"/>
  <c r="G50" i="47"/>
  <c r="J53" i="47"/>
  <c r="L27" i="48"/>
  <c r="L75" i="48" s="1"/>
  <c r="L35" i="48"/>
  <c r="L19" i="50"/>
  <c r="L36" i="50"/>
  <c r="G56" i="50"/>
  <c r="L15" i="45"/>
  <c r="L75" i="45" s="1"/>
  <c r="J57" i="45"/>
  <c r="J65" i="45"/>
  <c r="L11" i="47"/>
  <c r="L17" i="47"/>
  <c r="L75" i="47" s="1"/>
  <c r="J25" i="47"/>
  <c r="G33" i="47"/>
  <c r="L35" i="47"/>
  <c r="L38" i="47"/>
  <c r="J49" i="47"/>
  <c r="L51" i="47"/>
  <c r="J57" i="47"/>
  <c r="G15" i="48"/>
  <c r="G75" i="48" s="1"/>
  <c r="J26" i="48"/>
  <c r="J34" i="48"/>
  <c r="J17" i="50"/>
  <c r="J34" i="50"/>
  <c r="L56" i="50"/>
  <c r="J58" i="50"/>
  <c r="J55" i="42"/>
  <c r="J64" i="42"/>
  <c r="J67" i="42"/>
  <c r="E69" i="42"/>
  <c r="L24" i="44"/>
  <c r="L26" i="44"/>
  <c r="L28" i="44"/>
  <c r="L75" i="44" s="1"/>
  <c r="L30" i="44"/>
  <c r="L32" i="44"/>
  <c r="L34" i="44"/>
  <c r="L36" i="44"/>
  <c r="L38" i="44"/>
  <c r="L40" i="44"/>
  <c r="L42" i="44"/>
  <c r="L44" i="44"/>
  <c r="L46" i="44"/>
  <c r="L48" i="44"/>
  <c r="G71" i="44"/>
  <c r="J73" i="44"/>
  <c r="L57" i="45"/>
  <c r="L65" i="45"/>
  <c r="E73" i="45"/>
  <c r="J23" i="47"/>
  <c r="E27" i="47"/>
  <c r="L36" i="47"/>
  <c r="E40" i="47"/>
  <c r="J47" i="47"/>
  <c r="L65" i="47"/>
  <c r="G73" i="47"/>
  <c r="E23" i="48"/>
  <c r="E75" i="48" s="1"/>
  <c r="E28" i="48"/>
  <c r="E36" i="48"/>
  <c r="E44" i="48"/>
  <c r="E53" i="48"/>
  <c r="L69" i="48"/>
  <c r="L17" i="50"/>
  <c r="L75" i="50" s="1"/>
  <c r="E20" i="50"/>
  <c r="L34" i="50"/>
  <c r="E37" i="50"/>
  <c r="L58" i="50"/>
  <c r="L65" i="50"/>
  <c r="E49" i="47"/>
  <c r="L55" i="47"/>
  <c r="J73" i="47"/>
  <c r="G11" i="50"/>
  <c r="G28" i="50"/>
  <c r="L71" i="50"/>
  <c r="E55" i="42"/>
  <c r="E67" i="42"/>
  <c r="E23" i="44"/>
  <c r="E75" i="44" s="1"/>
  <c r="E25" i="44"/>
  <c r="E27" i="44"/>
  <c r="E29" i="44"/>
  <c r="E31" i="44"/>
  <c r="E33" i="44"/>
  <c r="E35" i="44"/>
  <c r="E37" i="44"/>
  <c r="E39" i="44"/>
  <c r="E41" i="44"/>
  <c r="E43" i="44"/>
  <c r="E45" i="44"/>
  <c r="E47" i="44"/>
  <c r="E49" i="44"/>
  <c r="L51" i="44"/>
  <c r="G31" i="45"/>
  <c r="G43" i="45"/>
  <c r="E53" i="45"/>
  <c r="E61" i="45"/>
  <c r="E69" i="45"/>
  <c r="G73" i="45"/>
  <c r="E23" i="47"/>
  <c r="G27" i="47"/>
  <c r="E36" i="47"/>
  <c r="J43" i="47"/>
  <c r="E47" i="47"/>
  <c r="L69" i="47"/>
  <c r="J23" i="48"/>
  <c r="J75" i="48" s="1"/>
  <c r="L57" i="48"/>
  <c r="B75" i="50"/>
  <c r="J11" i="50"/>
  <c r="J25" i="50"/>
  <c r="J28" i="50"/>
  <c r="E46" i="50"/>
  <c r="E70" i="50"/>
  <c r="E72" i="50"/>
  <c r="L74" i="50"/>
  <c r="J62" i="42"/>
  <c r="G23" i="44"/>
  <c r="G75" i="44" s="1"/>
  <c r="G25" i="44"/>
  <c r="G27" i="44"/>
  <c r="G29" i="44"/>
  <c r="G31" i="44"/>
  <c r="G33" i="44"/>
  <c r="G35" i="44"/>
  <c r="G37" i="44"/>
  <c r="G39" i="44"/>
  <c r="G41" i="44"/>
  <c r="G43" i="44"/>
  <c r="G45" i="44"/>
  <c r="G47" i="44"/>
  <c r="G49" i="44"/>
  <c r="J71" i="44"/>
  <c r="G73" i="44"/>
  <c r="G11" i="45"/>
  <c r="G19" i="45"/>
  <c r="E27" i="45"/>
  <c r="J31" i="45"/>
  <c r="L34" i="45"/>
  <c r="E39" i="45"/>
  <c r="J43" i="45"/>
  <c r="L46" i="45"/>
  <c r="J73" i="45"/>
  <c r="L9" i="47"/>
  <c r="L15" i="47"/>
  <c r="L21" i="47"/>
  <c r="G25" i="47"/>
  <c r="L30" i="47"/>
  <c r="E34" i="47"/>
  <c r="J41" i="47"/>
  <c r="E45" i="47"/>
  <c r="G49" i="47"/>
  <c r="J45" i="48"/>
  <c r="J53" i="48"/>
  <c r="G69" i="48"/>
  <c r="G14" i="50"/>
  <c r="G31" i="50"/>
  <c r="G68" i="50"/>
  <c r="J11" i="45"/>
  <c r="J19" i="45"/>
  <c r="G41" i="45"/>
  <c r="G53" i="45"/>
  <c r="G61" i="45"/>
  <c r="G69" i="45"/>
  <c r="G23" i="47"/>
  <c r="J39" i="47"/>
  <c r="G47" i="47"/>
  <c r="E72" i="47"/>
  <c r="E74" i="47"/>
  <c r="E27" i="48"/>
  <c r="E35" i="48"/>
  <c r="E12" i="50"/>
  <c r="E29" i="50"/>
  <c r="J49" i="50"/>
  <c r="E62" i="50"/>
  <c r="J68" i="50"/>
  <c r="G70" i="50"/>
  <c r="J56" i="42"/>
  <c r="E62" i="42"/>
  <c r="J68" i="42"/>
  <c r="J23" i="44"/>
  <c r="J75" i="44" s="1"/>
  <c r="J25" i="44"/>
  <c r="J27" i="44"/>
  <c r="J29" i="44"/>
  <c r="J31" i="44"/>
  <c r="J33" i="44"/>
  <c r="J35" i="44"/>
  <c r="J37" i="44"/>
  <c r="J39" i="44"/>
  <c r="J41" i="44"/>
  <c r="J43" i="44"/>
  <c r="J45" i="44"/>
  <c r="J47" i="44"/>
  <c r="J49" i="44"/>
  <c r="L69" i="44"/>
  <c r="J74" i="44"/>
  <c r="E25" i="45"/>
  <c r="E75" i="45" s="1"/>
  <c r="L32" i="45"/>
  <c r="E37" i="45"/>
  <c r="L44" i="45"/>
  <c r="E49" i="45"/>
  <c r="E51" i="45"/>
  <c r="E59" i="45"/>
  <c r="E72" i="45"/>
  <c r="E74" i="45"/>
  <c r="L26" i="47"/>
  <c r="J37" i="47"/>
  <c r="E41" i="47"/>
  <c r="L50" i="47"/>
  <c r="L63" i="47"/>
  <c r="E73" i="42"/>
  <c r="J72" i="44"/>
  <c r="L24" i="47"/>
  <c r="J35" i="47"/>
  <c r="L48" i="47"/>
  <c r="G60" i="50"/>
  <c r="G21" i="50"/>
  <c r="G38" i="50"/>
  <c r="E75" i="34" l="1"/>
  <c r="E75" i="42"/>
  <c r="G75" i="36"/>
  <c r="J75" i="42"/>
  <c r="E75" i="39"/>
  <c r="L75" i="36"/>
  <c r="E75" i="36"/>
  <c r="E75" i="50"/>
  <c r="J75" i="20"/>
  <c r="G75" i="45"/>
  <c r="J75" i="50"/>
  <c r="P75" i="50"/>
  <c r="J75" i="39"/>
  <c r="L75" i="30"/>
  <c r="E75" i="47"/>
  <c r="E75" i="30"/>
  <c r="G75" i="34"/>
</calcChain>
</file>

<file path=xl/sharedStrings.xml><?xml version="1.0" encoding="utf-8"?>
<sst xmlns="http://schemas.openxmlformats.org/spreadsheetml/2006/main" count="1707" uniqueCount="191">
  <si>
    <t>County</t>
  </si>
  <si>
    <t>Countywide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</si>
  <si>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</si>
  <si>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</si>
  <si>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</si>
  <si>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</si>
  <si>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</si>
  <si>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</si>
  <si>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</si>
  <si>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</si>
  <si>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</si>
  <si>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</si>
  <si>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</si>
  <si>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</si>
  <si>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</si>
  <si>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</si>
  <si>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</si>
  <si>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</si>
  <si>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</si>
  <si>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</si>
  <si>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</si>
  <si>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</si>
  <si>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</si>
  <si>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</si>
  <si>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</si>
  <si>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</si>
  <si>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</si>
  <si>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</si>
  <si>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</si>
  <si>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</si>
  <si>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</si>
  <si>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</si>
  <si>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</si>
  <si>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</si>
  <si>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</si>
  <si>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</si>
  <si>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</si>
  <si>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</si>
  <si>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</si>
  <si>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</si>
  <si>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</si>
  <si>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</si>
  <si>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</si>
  <si>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</si>
  <si>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</si>
  <si>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</si>
  <si>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</si>
  <si>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</si>
  <si>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</si>
  <si>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</si>
  <si>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</si>
  <si>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</si>
  <si>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</si>
  <si>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</si>
  <si>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</si>
  <si>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</si>
  <si>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</si>
  <si>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</si>
  <si>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</si>
  <si>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</si>
  <si>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</si>
  <si>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</si>
  <si>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</si>
  <si>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</si>
  <si>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</si>
  <si>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</si>
  <si>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Unrealized</t>
  </si>
  <si>
    <t>Notes:</t>
  </si>
  <si>
    <t>1% Tax Rate</t>
  </si>
  <si>
    <t>Realized</t>
  </si>
  <si>
    <t>Tax Rate</t>
  </si>
  <si>
    <t>Unutilized</t>
  </si>
  <si>
    <t>Data Sources:</t>
  </si>
  <si>
    <t>Maximum</t>
  </si>
  <si>
    <t>Potential</t>
  </si>
  <si>
    <t>Tax Revenues</t>
  </si>
  <si>
    <t>Statewide</t>
  </si>
  <si>
    <t>Estimation of Realized and Unrealized Tax Revenues</t>
  </si>
  <si>
    <t>Taxable Sales</t>
  </si>
  <si>
    <t>Transient Rental</t>
  </si>
  <si>
    <t>Local Option Tourist Tax Levies in Florida's Counties</t>
  </si>
  <si>
    <t>Tourist Development and Tourist Impact Tax Levies</t>
  </si>
  <si>
    <t>Convention Development Tax Levies</t>
  </si>
  <si>
    <t>Reported by</t>
  </si>
  <si>
    <t>Estimated Tax</t>
  </si>
  <si>
    <t>Revenues @</t>
  </si>
  <si>
    <t>1)  The shaded cells indicate those counties that are not eligible to levy convention development taxes.</t>
  </si>
  <si>
    <t>St. Johns</t>
  </si>
  <si>
    <t>St. Lucie</t>
  </si>
  <si>
    <t>SFY 2011-12</t>
  </si>
  <si>
    <t>DeSoto</t>
  </si>
  <si>
    <t>1)  Office of Economic and Demographic Research, "2011 Local Government Financial Information Handbook" Table: 2011 Local Option Tourist / Food and Beverage / Tax Rates in Florida's Counties.</t>
  </si>
  <si>
    <t>2)  Office of Economic and Demographic Research, "2011 Local Government Financial Information Handbook" Table: Taxable Sales Reported by Transient Rental Facilities: State Fiscal Years Ended June 30, 2004-2012.</t>
  </si>
  <si>
    <t>2)  A county's unrealized tax rate is determined by subtracting its tax rate, as of November 1, 2011, from its maximum potential tax rate.</t>
  </si>
  <si>
    <t>4)  Effective November 1, 2011, Wakulla County's total tourist development tax rate increased to 3 percent.  Effective March 1, 2012, the county's total rate will increase to 4 percent.</t>
  </si>
  <si>
    <t>SFY 2012-13</t>
  </si>
  <si>
    <t>Districtwide</t>
  </si>
  <si>
    <t>SFY 2010-11</t>
  </si>
  <si>
    <t>De Soto</t>
  </si>
  <si>
    <t>2)  A county's unrealized tax rate is determined by subtracting its tax rate in effect, beginning January 1, 2011, from its maximum potential tax rate.</t>
  </si>
  <si>
    <t>1)  Florida Department of Revenue, "History of Local Sales Tax and Current Rates" (Last Updated: December 1, 2010);  https://taxlaw.state.fl.us/wordfiles/SUT%20TRC%20HISTORY.pdf</t>
  </si>
  <si>
    <t>2)  Office of Economic and Demographic Research, "2010 Local Government Financial Information Handbook" Table: Taxable Sales Reported by Transient Rental Facilities:</t>
  </si>
  <si>
    <t xml:space="preserve">     State Fiscal Years Ended June 30, 2004-2011, p. 259 (October 2010).</t>
  </si>
  <si>
    <t>Estimated</t>
  </si>
  <si>
    <t>Distribution @</t>
  </si>
  <si>
    <t>Current</t>
  </si>
  <si>
    <t>Saint Johns</t>
  </si>
  <si>
    <t>Saint Lucie</t>
  </si>
  <si>
    <t>1)  The estimated countywide distribution @ 1% tax rate figures assume an average (i.e., 70%) ratio of room sales to total transient facility sales as the basis for this calculation.</t>
  </si>
  <si>
    <t>2)  The shaded cells indicate those counties that are not eligible to levy convention development taxes.</t>
  </si>
  <si>
    <t>3)  A county's unrealized tax rate is determined by subtracting its tax rate in effect as of October 1, 2009 from its maximum potential tax rate.</t>
  </si>
  <si>
    <t>1)  Florida Department of Revenue, "History of Local Sales Tax and Current Rates" (Updated: October 1, 2009);  https://taxlaw.state.fl.us/wordfiles/SUT%20TRC%20HISTORY.pdf</t>
  </si>
  <si>
    <t>2)  Florida Legislative Committee on Intergovernmental Relations, "2009 Local Government Financial Information Handbook" Table: Taxable Sales Reported by Transient Rental Facilities:</t>
  </si>
  <si>
    <t xml:space="preserve">      State Fiscal Years Ended June 30, 2004-2010, p. 269 (August 2009).</t>
  </si>
  <si>
    <t>2)  A county's unrealized tax rate is determined by subtracting its tax rate, as of September 1, 2012, from its maximum potential tax rate.</t>
  </si>
  <si>
    <t>1)  Office of Economic and Demographic Research, "2012 Local Government Financial Information Handbook" Table: 2012 Local Option Tourist / Food and Beverage / Tax Rates in Florida's Counties.</t>
  </si>
  <si>
    <t>2)  Office of Economic and Demographic Research, "2012 Local Government Financial Information Handbook" Table: Taxable Sales Reported by Transient Rental Facilities: State Fiscal Years Ended June 30, 2004-2013.</t>
  </si>
  <si>
    <t>SFY 2013-14</t>
  </si>
  <si>
    <t>2)  A county's unrealized tax rate is determined by subtracting its tax rate, as of April 1, 2013, from its maximum potential tax rate.</t>
  </si>
  <si>
    <t>1)  Office of Economic and Demographic Research, "2013 Local Option Tourist / Food and Beverage / Tax Rates in Florida's Counties" available at http://edr.state.fl.us/Content/local-government/data/county-municipal/index.cfm</t>
  </si>
  <si>
    <t>2)  Office of Economic and Demographic Research, "Taxable Sales Reported by Transient Rental Facilities: State Fiscal Years Ended June 30, 2004-2014" available at http://edr.state.fl.us/Content/local-government/data/county-municipal/index.cfm</t>
  </si>
  <si>
    <t>SFY 2014-15</t>
  </si>
  <si>
    <t>2)  A county's unrealized tax rate is determined by subtracting its tax rate, as of October 1, 2014, from its maximum potential tax rate.</t>
  </si>
  <si>
    <t>1)  Office of Economic and Demographic Research, 2014 Local Government Financial Information Handbook, Table: 2015 Local Option Tourist / Food and Beverage / Tax Rates in Florida's Counties.</t>
  </si>
  <si>
    <t>2)  Office of Economic and Demographic Research, 2014 Local Government Financial Information Handbook, Table: Taxable Sales Reported by Transient Rental Facilities: SFY 2004 - 2015.</t>
  </si>
  <si>
    <t>State Fiscal Year Ending June 30, 2010</t>
  </si>
  <si>
    <t>State Fiscal Year Ending June 30, 2011</t>
  </si>
  <si>
    <t>State Fiscal Year Ending June 30, 2012</t>
  </si>
  <si>
    <t>State Fiscal Year Ending June 30, 2013</t>
  </si>
  <si>
    <t>State Fiscal Year Ending June 30, 2014</t>
  </si>
  <si>
    <t>State Fiscal Year Ending June 30, 2015</t>
  </si>
  <si>
    <t>3)  The countywide realized and unrealized tax revenues reflect estimates for the entire state fiscal year (i.e., July 1, 2014 through June 30, 2015).</t>
  </si>
  <si>
    <t>3)  The countywide realized and unrealized tax revenues reflect estimates for the entire state fiscal year (i.e., July 1, 2013 through June 30, 2014).</t>
  </si>
  <si>
    <t>3)  The countywide realized and unrealized tax revenues reflect estimates for the entire state fiscal year (i.e., July 1, 2012 through June 30, 2013).</t>
  </si>
  <si>
    <t>3)  The countywide realized and unrealized tax revenues reflect estimates for the entire state fiscal year (i.e., July 1, 2010 through June 30, 2011).</t>
  </si>
  <si>
    <t>3)  The countywide realized and unrealized tax revenues reflect estimates for the entire state fiscal year (i.e., July 1, 2011 through June 30, 2012).</t>
  </si>
  <si>
    <t>4)  The countywide realized and unrealized tax revenues reflect estimates for the entire state fiscal year (i.e., July 1, 2009 through June 30, 2010).</t>
  </si>
  <si>
    <t>State Fiscal Year Ending June 30, 2016</t>
  </si>
  <si>
    <t>SFY 2015-16</t>
  </si>
  <si>
    <t>3)  The countywide realized and unrealized tax revenues reflect estimates for the entire state fiscal year (i.e., July 1, 2015 through June 30, 2016).</t>
  </si>
  <si>
    <t>1)  Office of Economic and Demographic Research, 2015 Local Government Financial Information Handbook, Table: 2016 Local Option Tourist / Food and Beverage / Tax Rates in Florida's Counties.</t>
  </si>
  <si>
    <t>2)  Office of Economic and Demographic Research, 2015 Local Government Financial Information Handbook, Table: Taxable Sales Reported by Transient Rental Facilities: SFY 2004 - 2016.</t>
  </si>
  <si>
    <t>2)  A county's unrealized tax rate is determined by subtracting its tax rate, as of November 1, 2015, from its maximum potential tax rate.</t>
  </si>
  <si>
    <t>State Fiscal Year Ending June 30, 2017</t>
  </si>
  <si>
    <t>SFY 2016-17</t>
  </si>
  <si>
    <t>3)  The countywide realized and unrealized tax revenues reflect estimates for the entire state fiscal year (i.e., July 1, 2016 through June 30, 2017).</t>
  </si>
  <si>
    <t>2)  Office of Economic and Demographic Research, Table: Taxable Sales Reported by Transient Rental Facilities: SFY 2004 - 2017.</t>
  </si>
  <si>
    <t>2)  A county's unrealized tax rate is determined by subtracting its tax rate, as of January 1. 2017, from its maximum potential tax rate.</t>
  </si>
  <si>
    <t>1)  Office of Economic and Demographic Research, Table: 2017 Local Option Tourist / Food and Beverage / Tax Rates in Florida's Counties.</t>
  </si>
  <si>
    <t>State Fiscal Year Ending June 30, 2018</t>
  </si>
  <si>
    <t>SFY 2017-18</t>
  </si>
  <si>
    <t>3)  The countywide realized and unrealized tax revenues reflect estimates for the entire state fiscal year (i.e., July 1, 2017 through June 30, 2018).</t>
  </si>
  <si>
    <t>2)  Office of Economic and Demographic Research, Table: Taxable Sales Reported by Transient Rental Facilities: SFY 2004 - 2018.</t>
  </si>
  <si>
    <t>2)  A county's unrealized tax rate is determined by subtracting its tax rate, as of December 1, 2017, from its maximum potential tax rate.</t>
  </si>
  <si>
    <t>1)  Office of Economic and Demographic Research, Table: 2018 Local Option Tourist / Food and Beverage / Tax Rates in Florida's Counties.</t>
  </si>
  <si>
    <t>State Fiscal Year Ending June 30, 2019</t>
  </si>
  <si>
    <t>SFY 2018-19</t>
  </si>
  <si>
    <t>3)  The countywide realized and unrealized tax revenues reflect estimates for the entire state fiscal year (i.e., July 1, 2018 through June 30, 2019).</t>
  </si>
  <si>
    <t>2)  Office of Economic and Demographic Research, Table: Taxable Sales Reported by Transient Rental Facilities: SFY 2018-19.</t>
  </si>
  <si>
    <t>2)  A county's unrealized tax rate is determined by subtracting its tax rate, as of January 1, 2019, from its maximum potential tax rate.</t>
  </si>
  <si>
    <t>1)  Office of Economic and Demographic Research, Table: 2019 Local Option Tourist / Food and Beverage / Tax Rates in Florida's Counties.</t>
  </si>
  <si>
    <t>Estimates of</t>
  </si>
  <si>
    <t>State Fiscal Year Ending June 30, 2020</t>
  </si>
  <si>
    <t>Facilities</t>
  </si>
  <si>
    <t>SFY 2019-20</t>
  </si>
  <si>
    <t>2)  A county's unrealized tax rate is determined by subtracting its tax rate, as of October 1, 2019, from its maximum potential tax rate.</t>
  </si>
  <si>
    <t>3)  The countywide realized and unrealized tax revenues reflect estimates for the entire state fiscal year (i.e., July 1, 2019 through June 30, 2020).</t>
  </si>
  <si>
    <t>2)  Office of Economic and Demographic Research, Table: Taxable Sales Reported by Transient Rental Facilities: SFY 2019-20.</t>
  </si>
  <si>
    <t>State Fiscal Year Ending June 30, 2021</t>
  </si>
  <si>
    <t>SFY 2020-21</t>
  </si>
  <si>
    <t>3)  The countywide realized and unrealized tax revenues reflect estimates for the entire state fiscal year (i.e., July 1, 2020 through June 30, 2021).</t>
  </si>
  <si>
    <t>2)  Office of Economic and Demographic Research, Table: Estimates of Taxable Sales Reported by Transient Rental Facilities: SFY 2020-21.</t>
  </si>
  <si>
    <t>2)  A county's unrealized tax rate is determined by subtracting its tax rate, as of November 30, 2020, from its maximum potential tax rate.</t>
  </si>
  <si>
    <t>4)  Effective September 30, 2020, the Original Tax levy at 2% in Sumter County expired. As of November 30, 2020, no new levies for calendar year 2021 have been authorized.</t>
  </si>
  <si>
    <t>1)  Office of Economic and Demographic Research, Table: 2021 Local Option Tourist / Food and Beverage / Tax Rates in Florida's Counties.</t>
  </si>
  <si>
    <t>State Fiscal Year Ending June 30, 2022</t>
  </si>
  <si>
    <t>SFY 2021-22</t>
  </si>
  <si>
    <t>2)  A county's unrealized tax rate is determined by subtracting its tax rate, as of July 1, 2021, from its maximum potential tax rate.</t>
  </si>
  <si>
    <t>3)  The countywide realized and unrealized tax revenues reflect estimates for the entire state fiscal year (i.e., July 1, 2021 through June 30, 2022).</t>
  </si>
  <si>
    <t>2)  Office of Economic and Demographic Research, Table: Estimates of Taxable Sales Reported by Transient Rental Facilities: SFY 2021-22.</t>
  </si>
  <si>
    <t>State Fiscal Year Ending June 30, 2023</t>
  </si>
  <si>
    <t>SFY 2022-23</t>
  </si>
  <si>
    <t>3)  The countywide realized and unrealized tax revenues reflect estimates for the entire state fiscal year (i.e., July 1, 2022 through June 30, 2023).</t>
  </si>
  <si>
    <t>2)  Office of Economic and Demographic Research, Table: Estimates of Taxable Sales Reported by Transient Rental Facilities: SFY 2022-23.</t>
  </si>
  <si>
    <t>2)  A county's unrealized tax rate is determined by subtracting its tax rate, as of November 16, 2022, from its maximum potential tax rate.</t>
  </si>
  <si>
    <t>1)  Office of Economic and Demographic Research, Table: 2023 Local Option Tourist / Food and Beverage / Tax Rates in Florida's Counties.</t>
  </si>
  <si>
    <t>State Fiscal Year Ending June 30, 2024</t>
  </si>
  <si>
    <t>SFY 2023-24</t>
  </si>
  <si>
    <t>2)  A county's unrealized tax rate is determined by subtracting its tax rate, as of August 1, 2023, from its maximum potential tax rate.</t>
  </si>
  <si>
    <t>3)  The countywide realized and unrealized tax revenues reflect estimates for the entire state fiscal year (i.e., July 1, 2023 through June 30, 2024).</t>
  </si>
  <si>
    <t>2)  Office of Economic and Demographic Research, Table: Estimates of Taxable Sales Reported by Transient Rental Facilities: SFY 2023-24.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</si>
</sst>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8">
    <xf numFmtId="0" fontId="0" fillId="0" borderId="0" xfId="0"/>
    <xf numFmtId="42" fontId="2" fillId="0" borderId="1" xfId="0" applyNumberFormat="1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4" xfId="0" applyFont="1" applyBorder="1"/>
    <xf numFmtId="42" fontId="2" fillId="0" borderId="5" xfId="2" applyNumberFormat="1" applyFont="1" applyBorder="1"/>
    <xf numFmtId="41" fontId="2" fillId="0" borderId="5" xfId="1" applyNumberFormat="1" applyFont="1" applyBorder="1"/>
    <xf numFmtId="42" fontId="2" fillId="0" borderId="5" xfId="0" applyNumberFormat="1" applyFont="1" applyBorder="1"/>
    <xf numFmtId="42" fontId="2" fillId="0" borderId="6" xfId="0" applyNumberFormat="1" applyFont="1" applyBorder="1"/>
    <xf numFmtId="42" fontId="2" fillId="0" borderId="4" xfId="0" applyNumberFormat="1" applyFont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22" xfId="2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42" fontId="3" fillId="0" borderId="5" xfId="2" applyNumberFormat="1" applyFont="1" applyFill="1" applyBorder="1" applyAlignment="1">
      <alignment horizontal="center"/>
    </xf>
    <xf numFmtId="42" fontId="3" fillId="0" borderId="5" xfId="0" applyNumberFormat="1" applyFont="1" applyFill="1" applyBorder="1"/>
    <xf numFmtId="42" fontId="3" fillId="0" borderId="1" xfId="2" applyNumberFormat="1" applyFont="1" applyFill="1" applyBorder="1"/>
    <xf numFmtId="42" fontId="3" fillId="0" borderId="23" xfId="2" applyNumberFormat="1" applyFont="1" applyFill="1" applyBorder="1"/>
    <xf numFmtId="42" fontId="3" fillId="0" borderId="24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25" xfId="2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42" fontId="0" fillId="0" borderId="0" xfId="0" applyNumberFormat="1" applyBorder="1"/>
    <xf numFmtId="42" fontId="2" fillId="0" borderId="5" xfId="1" applyNumberFormat="1" applyFont="1" applyBorder="1"/>
    <xf numFmtId="42" fontId="3" fillId="0" borderId="5" xfId="1" applyNumberFormat="1" applyFont="1" applyFill="1" applyBorder="1" applyAlignment="1">
      <alignment horizontal="center"/>
    </xf>
    <xf numFmtId="42" fontId="3" fillId="0" borderId="1" xfId="1" applyNumberFormat="1" applyFont="1" applyFill="1" applyBorder="1"/>
    <xf numFmtId="42" fontId="3" fillId="0" borderId="26" xfId="1" applyNumberFormat="1" applyFont="1" applyFill="1" applyBorder="1"/>
    <xf numFmtId="0" fontId="2" fillId="0" borderId="2" xfId="0" applyFont="1" applyBorder="1"/>
    <xf numFmtId="0" fontId="2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3" fillId="2" borderId="15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5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6" ht="24" thickBot="1" x14ac:dyDescent="0.4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6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6" ht="16.5" thickBot="1" x14ac:dyDescent="0.3">
      <c r="A3" s="81" t="s">
        <v>186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6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6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6" x14ac:dyDescent="0.2">
      <c r="A6" s="13"/>
      <c r="B6" s="14" t="s">
        <v>85</v>
      </c>
      <c r="C6" s="14" t="s">
        <v>74</v>
      </c>
      <c r="D6" s="20" t="s">
        <v>105</v>
      </c>
      <c r="E6" s="14" t="s">
        <v>69</v>
      </c>
      <c r="F6" s="28" t="s">
        <v>71</v>
      </c>
      <c r="G6" s="20" t="s">
        <v>66</v>
      </c>
      <c r="H6" s="21" t="s">
        <v>74</v>
      </c>
      <c r="I6" s="14" t="s">
        <v>105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6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187</v>
      </c>
    </row>
    <row r="8" spans="1:16" x14ac:dyDescent="0.2">
      <c r="A8" s="5" t="s">
        <v>2</v>
      </c>
      <c r="B8" s="6">
        <f>(N8*0.01)</f>
        <v>1766847.8480670983</v>
      </c>
      <c r="C8" s="32">
        <v>5</v>
      </c>
      <c r="D8" s="33">
        <v>5</v>
      </c>
      <c r="E8" s="39">
        <f>(B8*D8)</f>
        <v>8834239.2403354906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176684784.80670983</v>
      </c>
      <c r="P8">
        <f>IF(F8&gt;0,1,0)</f>
        <v>0</v>
      </c>
    </row>
    <row r="9" spans="1:16" x14ac:dyDescent="0.2">
      <c r="A9" s="5" t="s">
        <v>3</v>
      </c>
      <c r="B9" s="53">
        <f>(N9*0.01)</f>
        <v>84202.761959280397</v>
      </c>
      <c r="C9" s="34">
        <v>5</v>
      </c>
      <c r="D9" s="35">
        <v>3</v>
      </c>
      <c r="E9" s="54">
        <f>(B9*D9)</f>
        <v>252608.28587784118</v>
      </c>
      <c r="F9" s="37">
        <f>(C9-D9)</f>
        <v>2</v>
      </c>
      <c r="G9" s="55">
        <f>(B9*F9)</f>
        <v>168405.52391856079</v>
      </c>
      <c r="H9" s="46"/>
      <c r="I9" s="47"/>
      <c r="J9" s="54">
        <f>(B9*I9)</f>
        <v>0</v>
      </c>
      <c r="K9" s="49"/>
      <c r="L9" s="56">
        <f>(B9*K9)</f>
        <v>0</v>
      </c>
      <c r="N9" s="53">
        <v>8420276.195928039</v>
      </c>
      <c r="P9">
        <f t="shared" ref="P9:P72" si="0">IF(F9&gt;0,1,0)</f>
        <v>1</v>
      </c>
    </row>
    <row r="10" spans="1:16" x14ac:dyDescent="0.2">
      <c r="A10" s="5" t="s">
        <v>4</v>
      </c>
      <c r="B10" s="53">
        <f t="shared" ref="B10:B73" si="1">(N10*0.01)</f>
        <v>10189636.012629494</v>
      </c>
      <c r="C10" s="34">
        <v>6</v>
      </c>
      <c r="D10" s="35">
        <v>5</v>
      </c>
      <c r="E10" s="54">
        <f t="shared" ref="E10:E73" si="2">(B10*D10)</f>
        <v>50948180.06314747</v>
      </c>
      <c r="F10" s="37">
        <f t="shared" ref="F10:F73" si="3">(C10-D10)</f>
        <v>1</v>
      </c>
      <c r="G10" s="55">
        <f t="shared" ref="G10:G73" si="4">(B10*F10)</f>
        <v>10189636.012629494</v>
      </c>
      <c r="H10" s="46"/>
      <c r="I10" s="47"/>
      <c r="J10" s="54">
        <f t="shared" ref="J10:J73" si="5">(B10*I10)</f>
        <v>0</v>
      </c>
      <c r="K10" s="49"/>
      <c r="L10" s="56">
        <f t="shared" ref="L10:L73" si="6">(B10*K10)</f>
        <v>0</v>
      </c>
      <c r="N10" s="53">
        <v>1018963601.2629495</v>
      </c>
      <c r="P10">
        <f t="shared" si="0"/>
        <v>1</v>
      </c>
    </row>
    <row r="11" spans="1:16" x14ac:dyDescent="0.2">
      <c r="A11" s="5" t="s">
        <v>5</v>
      </c>
      <c r="B11" s="53">
        <f t="shared" si="1"/>
        <v>51290.697388419765</v>
      </c>
      <c r="C11" s="34">
        <v>5</v>
      </c>
      <c r="D11" s="35">
        <v>4</v>
      </c>
      <c r="E11" s="54">
        <f t="shared" si="2"/>
        <v>205162.78955367906</v>
      </c>
      <c r="F11" s="37">
        <f t="shared" si="3"/>
        <v>1</v>
      </c>
      <c r="G11" s="55">
        <f t="shared" si="4"/>
        <v>51290.697388419765</v>
      </c>
      <c r="H11" s="46"/>
      <c r="I11" s="47"/>
      <c r="J11" s="54">
        <f t="shared" si="5"/>
        <v>0</v>
      </c>
      <c r="K11" s="49"/>
      <c r="L11" s="56">
        <f t="shared" si="6"/>
        <v>0</v>
      </c>
      <c r="N11" s="53">
        <v>5129069.738841976</v>
      </c>
      <c r="P11">
        <f t="shared" si="0"/>
        <v>1</v>
      </c>
    </row>
    <row r="12" spans="1:16" x14ac:dyDescent="0.2">
      <c r="A12" s="5" t="s">
        <v>6</v>
      </c>
      <c r="B12" s="53">
        <f t="shared" si="1"/>
        <v>5034048.2879270874</v>
      </c>
      <c r="C12" s="34">
        <v>5</v>
      </c>
      <c r="D12" s="35">
        <v>5</v>
      </c>
      <c r="E12" s="54">
        <f t="shared" si="2"/>
        <v>25170241.439635437</v>
      </c>
      <c r="F12" s="37">
        <f t="shared" si="3"/>
        <v>0</v>
      </c>
      <c r="G12" s="55">
        <f>(B12*F12)</f>
        <v>0</v>
      </c>
      <c r="H12" s="46"/>
      <c r="I12" s="47"/>
      <c r="J12" s="54">
        <f t="shared" si="5"/>
        <v>0</v>
      </c>
      <c r="K12" s="49"/>
      <c r="L12" s="56">
        <f t="shared" si="6"/>
        <v>0</v>
      </c>
      <c r="N12" s="53">
        <v>503404828.79270875</v>
      </c>
      <c r="P12">
        <f t="shared" si="0"/>
        <v>0</v>
      </c>
    </row>
    <row r="13" spans="1:16" x14ac:dyDescent="0.2">
      <c r="A13" s="5" t="s">
        <v>7</v>
      </c>
      <c r="B13" s="53">
        <f t="shared" si="1"/>
        <v>23600512.228475124</v>
      </c>
      <c r="C13" s="34">
        <v>6</v>
      </c>
      <c r="D13" s="35">
        <v>6</v>
      </c>
      <c r="E13" s="54">
        <f t="shared" si="2"/>
        <v>141603073.37085074</v>
      </c>
      <c r="F13" s="37">
        <f t="shared" si="3"/>
        <v>0</v>
      </c>
      <c r="G13" s="55">
        <f>(B13*F13)</f>
        <v>0</v>
      </c>
      <c r="H13" s="46"/>
      <c r="I13" s="47"/>
      <c r="J13" s="54">
        <f t="shared" si="5"/>
        <v>0</v>
      </c>
      <c r="K13" s="49"/>
      <c r="L13" s="56">
        <f t="shared" si="6"/>
        <v>0</v>
      </c>
      <c r="N13" s="53">
        <v>2360051222.8475122</v>
      </c>
      <c r="P13">
        <f t="shared" si="0"/>
        <v>0</v>
      </c>
    </row>
    <row r="14" spans="1:16" x14ac:dyDescent="0.2">
      <c r="A14" s="5" t="s">
        <v>8</v>
      </c>
      <c r="B14" s="53">
        <f t="shared" si="1"/>
        <v>2497.170607583394</v>
      </c>
      <c r="C14" s="34">
        <v>4</v>
      </c>
      <c r="D14" s="35">
        <v>0</v>
      </c>
      <c r="E14" s="54">
        <f t="shared" si="2"/>
        <v>0</v>
      </c>
      <c r="F14" s="37">
        <f t="shared" si="3"/>
        <v>4</v>
      </c>
      <c r="G14" s="55">
        <f t="shared" si="4"/>
        <v>9988.6824303335761</v>
      </c>
      <c r="H14" s="46"/>
      <c r="I14" s="47"/>
      <c r="J14" s="54">
        <f t="shared" si="5"/>
        <v>0</v>
      </c>
      <c r="K14" s="49"/>
      <c r="L14" s="56">
        <f t="shared" si="6"/>
        <v>0</v>
      </c>
      <c r="N14" s="53">
        <v>249717.06075833939</v>
      </c>
      <c r="P14">
        <f t="shared" si="0"/>
        <v>1</v>
      </c>
    </row>
    <row r="15" spans="1:16" x14ac:dyDescent="0.2">
      <c r="A15" s="5" t="s">
        <v>9</v>
      </c>
      <c r="B15" s="53">
        <f t="shared" si="1"/>
        <v>1763479.2560156148</v>
      </c>
      <c r="C15" s="34">
        <v>5</v>
      </c>
      <c r="D15" s="35">
        <v>5</v>
      </c>
      <c r="E15" s="54">
        <f t="shared" si="2"/>
        <v>8817396.280078074</v>
      </c>
      <c r="F15" s="37">
        <f t="shared" si="3"/>
        <v>0</v>
      </c>
      <c r="G15" s="55">
        <f t="shared" si="4"/>
        <v>0</v>
      </c>
      <c r="H15" s="46"/>
      <c r="I15" s="47"/>
      <c r="J15" s="54">
        <f t="shared" si="5"/>
        <v>0</v>
      </c>
      <c r="K15" s="49"/>
      <c r="L15" s="56">
        <f t="shared" si="6"/>
        <v>0</v>
      </c>
      <c r="N15" s="53">
        <v>176347925.60156149</v>
      </c>
      <c r="P15">
        <f t="shared" si="0"/>
        <v>0</v>
      </c>
    </row>
    <row r="16" spans="1:16" x14ac:dyDescent="0.2">
      <c r="A16" s="5" t="s">
        <v>10</v>
      </c>
      <c r="B16" s="53">
        <f t="shared" si="1"/>
        <v>681004.50609188643</v>
      </c>
      <c r="C16" s="34">
        <v>5</v>
      </c>
      <c r="D16" s="35">
        <v>5</v>
      </c>
      <c r="E16" s="54">
        <f t="shared" si="2"/>
        <v>3405022.5304594319</v>
      </c>
      <c r="F16" s="37">
        <f t="shared" si="3"/>
        <v>0</v>
      </c>
      <c r="G16" s="55">
        <f t="shared" si="4"/>
        <v>0</v>
      </c>
      <c r="H16" s="46"/>
      <c r="I16" s="47"/>
      <c r="J16" s="54">
        <f t="shared" si="5"/>
        <v>0</v>
      </c>
      <c r="K16" s="49"/>
      <c r="L16" s="56">
        <f t="shared" si="6"/>
        <v>0</v>
      </c>
      <c r="N16" s="53">
        <v>68100450.609188646</v>
      </c>
      <c r="P16">
        <f t="shared" si="0"/>
        <v>0</v>
      </c>
    </row>
    <row r="17" spans="1:16" x14ac:dyDescent="0.2">
      <c r="A17" s="5" t="s">
        <v>11</v>
      </c>
      <c r="B17" s="53">
        <f t="shared" si="1"/>
        <v>347195.73956922791</v>
      </c>
      <c r="C17" s="34">
        <v>5</v>
      </c>
      <c r="D17" s="35">
        <v>5</v>
      </c>
      <c r="E17" s="54">
        <f t="shared" si="2"/>
        <v>1735978.6978461395</v>
      </c>
      <c r="F17" s="37">
        <f t="shared" si="3"/>
        <v>0</v>
      </c>
      <c r="G17" s="55">
        <f t="shared" si="4"/>
        <v>0</v>
      </c>
      <c r="H17" s="46"/>
      <c r="I17" s="47"/>
      <c r="J17" s="54">
        <f t="shared" si="5"/>
        <v>0</v>
      </c>
      <c r="K17" s="49"/>
      <c r="L17" s="56">
        <f t="shared" si="6"/>
        <v>0</v>
      </c>
      <c r="N17" s="53">
        <v>34719573.956922792</v>
      </c>
      <c r="P17">
        <f t="shared" si="0"/>
        <v>0</v>
      </c>
    </row>
    <row r="18" spans="1:16" x14ac:dyDescent="0.2">
      <c r="A18" s="5" t="s">
        <v>12</v>
      </c>
      <c r="B18" s="53">
        <f t="shared" si="1"/>
        <v>11052195.649261935</v>
      </c>
      <c r="C18" s="34">
        <v>6</v>
      </c>
      <c r="D18" s="35">
        <v>5</v>
      </c>
      <c r="E18" s="54">
        <f t="shared" si="2"/>
        <v>55260978.246309675</v>
      </c>
      <c r="F18" s="37">
        <f t="shared" si="3"/>
        <v>1</v>
      </c>
      <c r="G18" s="55">
        <f t="shared" si="4"/>
        <v>11052195.649261935</v>
      </c>
      <c r="H18" s="46"/>
      <c r="I18" s="47"/>
      <c r="J18" s="54">
        <f t="shared" si="5"/>
        <v>0</v>
      </c>
      <c r="K18" s="49"/>
      <c r="L18" s="56">
        <f t="shared" si="6"/>
        <v>0</v>
      </c>
      <c r="N18" s="53">
        <v>1105219564.9261935</v>
      </c>
      <c r="P18">
        <f t="shared" si="0"/>
        <v>1</v>
      </c>
    </row>
    <row r="19" spans="1:16" x14ac:dyDescent="0.2">
      <c r="A19" s="5" t="s">
        <v>13</v>
      </c>
      <c r="B19" s="53">
        <f t="shared" si="1"/>
        <v>426328.80963694095</v>
      </c>
      <c r="C19" s="34">
        <v>5</v>
      </c>
      <c r="D19" s="35">
        <v>5</v>
      </c>
      <c r="E19" s="54">
        <f t="shared" si="2"/>
        <v>2131644.048184705</v>
      </c>
      <c r="F19" s="37">
        <f t="shared" si="3"/>
        <v>0</v>
      </c>
      <c r="G19" s="55">
        <f t="shared" si="4"/>
        <v>0</v>
      </c>
      <c r="H19" s="46"/>
      <c r="I19" s="47"/>
      <c r="J19" s="54">
        <f t="shared" si="5"/>
        <v>0</v>
      </c>
      <c r="K19" s="49"/>
      <c r="L19" s="56">
        <f t="shared" si="6"/>
        <v>0</v>
      </c>
      <c r="N19" s="53">
        <v>42632880.963694096</v>
      </c>
      <c r="P19">
        <f t="shared" si="0"/>
        <v>0</v>
      </c>
    </row>
    <row r="20" spans="1:16" x14ac:dyDescent="0.2">
      <c r="A20" s="5" t="s">
        <v>90</v>
      </c>
      <c r="B20" s="53">
        <f t="shared" si="1"/>
        <v>44064.808486324335</v>
      </c>
      <c r="C20" s="34">
        <v>5</v>
      </c>
      <c r="D20" s="35">
        <v>3</v>
      </c>
      <c r="E20" s="54">
        <f t="shared" si="2"/>
        <v>132194.42545897301</v>
      </c>
      <c r="F20" s="37">
        <f t="shared" si="3"/>
        <v>2</v>
      </c>
      <c r="G20" s="55">
        <f t="shared" si="4"/>
        <v>88129.61697264867</v>
      </c>
      <c r="H20" s="46"/>
      <c r="I20" s="47"/>
      <c r="J20" s="54">
        <f t="shared" si="5"/>
        <v>0</v>
      </c>
      <c r="K20" s="49"/>
      <c r="L20" s="56">
        <f t="shared" si="6"/>
        <v>0</v>
      </c>
      <c r="N20" s="53">
        <v>4406480.8486324335</v>
      </c>
      <c r="P20">
        <f t="shared" si="0"/>
        <v>1</v>
      </c>
    </row>
    <row r="21" spans="1:16" x14ac:dyDescent="0.2">
      <c r="A21" s="5" t="s">
        <v>14</v>
      </c>
      <c r="B21" s="53">
        <f t="shared" si="1"/>
        <v>49946.569206677668</v>
      </c>
      <c r="C21" s="34">
        <v>5</v>
      </c>
      <c r="D21" s="35">
        <v>3</v>
      </c>
      <c r="E21" s="54">
        <f t="shared" si="2"/>
        <v>149839.707620033</v>
      </c>
      <c r="F21" s="37">
        <f t="shared" si="3"/>
        <v>2</v>
      </c>
      <c r="G21" s="55">
        <f t="shared" si="4"/>
        <v>99893.138413355337</v>
      </c>
      <c r="H21" s="46"/>
      <c r="I21" s="47"/>
      <c r="J21" s="54">
        <f t="shared" si="5"/>
        <v>0</v>
      </c>
      <c r="K21" s="49"/>
      <c r="L21" s="56">
        <f t="shared" si="6"/>
        <v>0</v>
      </c>
      <c r="N21" s="53">
        <v>4994656.9206677666</v>
      </c>
      <c r="P21">
        <f t="shared" si="0"/>
        <v>1</v>
      </c>
    </row>
    <row r="22" spans="1:16" x14ac:dyDescent="0.2">
      <c r="A22" s="5" t="s">
        <v>15</v>
      </c>
      <c r="B22" s="53">
        <f t="shared" si="1"/>
        <v>5957763.1215821831</v>
      </c>
      <c r="C22" s="34">
        <v>4</v>
      </c>
      <c r="D22" s="35">
        <v>4</v>
      </c>
      <c r="E22" s="54">
        <f t="shared" si="2"/>
        <v>23831052.486328732</v>
      </c>
      <c r="F22" s="37">
        <f t="shared" si="3"/>
        <v>0</v>
      </c>
      <c r="G22" s="55">
        <f t="shared" si="4"/>
        <v>0</v>
      </c>
      <c r="H22" s="38">
        <v>2</v>
      </c>
      <c r="I22" s="34">
        <v>2</v>
      </c>
      <c r="J22" s="54">
        <f t="shared" si="5"/>
        <v>11915526.243164366</v>
      </c>
      <c r="K22" s="35">
        <f>(H22-I22)</f>
        <v>0</v>
      </c>
      <c r="L22" s="56">
        <f t="shared" si="6"/>
        <v>0</v>
      </c>
      <c r="N22" s="53">
        <v>595776312.15821826</v>
      </c>
      <c r="P22">
        <f t="shared" si="0"/>
        <v>0</v>
      </c>
    </row>
    <row r="23" spans="1:16" x14ac:dyDescent="0.2">
      <c r="A23" s="5" t="s">
        <v>16</v>
      </c>
      <c r="B23" s="53">
        <f t="shared" si="1"/>
        <v>5081636.4898405802</v>
      </c>
      <c r="C23" s="34">
        <v>5</v>
      </c>
      <c r="D23" s="35">
        <v>5</v>
      </c>
      <c r="E23" s="54">
        <f t="shared" si="2"/>
        <v>25408182.449202903</v>
      </c>
      <c r="F23" s="37">
        <f t="shared" si="3"/>
        <v>0</v>
      </c>
      <c r="G23" s="55">
        <f t="shared" si="4"/>
        <v>0</v>
      </c>
      <c r="H23" s="46"/>
      <c r="I23" s="47"/>
      <c r="J23" s="54">
        <f t="shared" si="5"/>
        <v>0</v>
      </c>
      <c r="K23" s="49"/>
      <c r="L23" s="56">
        <f t="shared" si="6"/>
        <v>0</v>
      </c>
      <c r="N23" s="53">
        <v>508163648.98405796</v>
      </c>
      <c r="P23">
        <f t="shared" si="0"/>
        <v>0</v>
      </c>
    </row>
    <row r="24" spans="1:16" x14ac:dyDescent="0.2">
      <c r="A24" s="5" t="s">
        <v>17</v>
      </c>
      <c r="B24" s="53">
        <f t="shared" si="1"/>
        <v>1075800.4750370504</v>
      </c>
      <c r="C24" s="34">
        <v>5</v>
      </c>
      <c r="D24" s="35">
        <v>5</v>
      </c>
      <c r="E24" s="54">
        <f t="shared" si="2"/>
        <v>5379002.3751852522</v>
      </c>
      <c r="F24" s="37">
        <f t="shared" si="3"/>
        <v>0</v>
      </c>
      <c r="G24" s="55">
        <f t="shared" si="4"/>
        <v>0</v>
      </c>
      <c r="H24" s="46"/>
      <c r="I24" s="47"/>
      <c r="J24" s="54">
        <f t="shared" si="5"/>
        <v>0</v>
      </c>
      <c r="K24" s="49"/>
      <c r="L24" s="56">
        <f t="shared" si="6"/>
        <v>0</v>
      </c>
      <c r="N24" s="53">
        <v>107580047.50370504</v>
      </c>
      <c r="P24">
        <f t="shared" si="0"/>
        <v>0</v>
      </c>
    </row>
    <row r="25" spans="1:16" x14ac:dyDescent="0.2">
      <c r="A25" s="5" t="s">
        <v>18</v>
      </c>
      <c r="B25" s="53">
        <f t="shared" si="1"/>
        <v>1257342.2729879923</v>
      </c>
      <c r="C25" s="34">
        <v>5</v>
      </c>
      <c r="D25" s="35">
        <v>3</v>
      </c>
      <c r="E25" s="54">
        <f t="shared" si="2"/>
        <v>3772026.8189639766</v>
      </c>
      <c r="F25" s="37">
        <f t="shared" si="3"/>
        <v>2</v>
      </c>
      <c r="G25" s="55">
        <f t="shared" si="4"/>
        <v>2514684.5459759845</v>
      </c>
      <c r="H25" s="46"/>
      <c r="I25" s="47"/>
      <c r="J25" s="54">
        <f t="shared" si="5"/>
        <v>0</v>
      </c>
      <c r="K25" s="49"/>
      <c r="L25" s="56">
        <f t="shared" si="6"/>
        <v>0</v>
      </c>
      <c r="N25" s="53">
        <v>125734227.29879923</v>
      </c>
      <c r="P25">
        <f t="shared" si="0"/>
        <v>1</v>
      </c>
    </row>
    <row r="26" spans="1:16" x14ac:dyDescent="0.2">
      <c r="A26" s="5" t="s">
        <v>19</v>
      </c>
      <c r="B26" s="53">
        <f t="shared" si="1"/>
        <v>99606.744592455871</v>
      </c>
      <c r="C26" s="34">
        <v>5</v>
      </c>
      <c r="D26" s="35">
        <v>2</v>
      </c>
      <c r="E26" s="54">
        <f t="shared" si="2"/>
        <v>199213.48918491174</v>
      </c>
      <c r="F26" s="37">
        <f t="shared" si="3"/>
        <v>3</v>
      </c>
      <c r="G26" s="55">
        <f t="shared" si="4"/>
        <v>298820.23377736763</v>
      </c>
      <c r="H26" s="46"/>
      <c r="I26" s="47"/>
      <c r="J26" s="54">
        <f t="shared" si="5"/>
        <v>0</v>
      </c>
      <c r="K26" s="49"/>
      <c r="L26" s="56">
        <f t="shared" si="6"/>
        <v>0</v>
      </c>
      <c r="N26" s="53">
        <v>9960674.4592455868</v>
      </c>
      <c r="P26">
        <f t="shared" si="0"/>
        <v>1</v>
      </c>
    </row>
    <row r="27" spans="1:16" x14ac:dyDescent="0.2">
      <c r="A27" s="5" t="s">
        <v>20</v>
      </c>
      <c r="B27" s="53">
        <f t="shared" si="1"/>
        <v>56738.134003094805</v>
      </c>
      <c r="C27" s="34">
        <v>5</v>
      </c>
      <c r="D27" s="35">
        <v>3</v>
      </c>
      <c r="E27" s="54">
        <f t="shared" si="2"/>
        <v>170214.40200928441</v>
      </c>
      <c r="F27" s="37">
        <f t="shared" si="3"/>
        <v>2</v>
      </c>
      <c r="G27" s="55">
        <f t="shared" si="4"/>
        <v>113476.26800618961</v>
      </c>
      <c r="H27" s="46"/>
      <c r="I27" s="47"/>
      <c r="J27" s="54">
        <f t="shared" si="5"/>
        <v>0</v>
      </c>
      <c r="K27" s="49"/>
      <c r="L27" s="56">
        <f t="shared" si="6"/>
        <v>0</v>
      </c>
      <c r="N27" s="53">
        <v>5673813.4003094807</v>
      </c>
      <c r="P27">
        <f t="shared" si="0"/>
        <v>1</v>
      </c>
    </row>
    <row r="28" spans="1:16" x14ac:dyDescent="0.2">
      <c r="A28" s="5" t="s">
        <v>21</v>
      </c>
      <c r="B28" s="53">
        <f t="shared" si="1"/>
        <v>14624.663285718334</v>
      </c>
      <c r="C28" s="34">
        <v>5</v>
      </c>
      <c r="D28" s="35">
        <v>2</v>
      </c>
      <c r="E28" s="54">
        <f t="shared" si="2"/>
        <v>29249.326571436668</v>
      </c>
      <c r="F28" s="37">
        <f t="shared" si="3"/>
        <v>3</v>
      </c>
      <c r="G28" s="55">
        <f t="shared" si="4"/>
        <v>43873.989857155</v>
      </c>
      <c r="H28" s="46"/>
      <c r="I28" s="47"/>
      <c r="J28" s="54">
        <f t="shared" si="5"/>
        <v>0</v>
      </c>
      <c r="K28" s="49"/>
      <c r="L28" s="56">
        <f t="shared" si="6"/>
        <v>0</v>
      </c>
      <c r="N28" s="53">
        <v>1462466.3285718334</v>
      </c>
      <c r="P28">
        <f t="shared" si="0"/>
        <v>1</v>
      </c>
    </row>
    <row r="29" spans="1:16" x14ac:dyDescent="0.2">
      <c r="A29" s="5" t="s">
        <v>22</v>
      </c>
      <c r="B29" s="53">
        <f t="shared" si="1"/>
        <v>1158640.9278648524</v>
      </c>
      <c r="C29" s="34">
        <v>5</v>
      </c>
      <c r="D29" s="35">
        <v>5</v>
      </c>
      <c r="E29" s="54">
        <f t="shared" si="2"/>
        <v>5793204.6393242618</v>
      </c>
      <c r="F29" s="37">
        <f t="shared" si="3"/>
        <v>0</v>
      </c>
      <c r="G29" s="55">
        <f t="shared" si="4"/>
        <v>0</v>
      </c>
      <c r="H29" s="46"/>
      <c r="I29" s="47"/>
      <c r="J29" s="54">
        <f t="shared" si="5"/>
        <v>0</v>
      </c>
      <c r="K29" s="49"/>
      <c r="L29" s="56">
        <f t="shared" si="6"/>
        <v>0</v>
      </c>
      <c r="N29" s="53">
        <v>115864092.78648524</v>
      </c>
      <c r="P29">
        <f t="shared" si="0"/>
        <v>0</v>
      </c>
    </row>
    <row r="30" spans="1:16" x14ac:dyDescent="0.2">
      <c r="A30" s="5" t="s">
        <v>23</v>
      </c>
      <c r="B30" s="53">
        <f t="shared" si="1"/>
        <v>20867.099218180552</v>
      </c>
      <c r="C30" s="34">
        <v>5</v>
      </c>
      <c r="D30" s="35">
        <v>3</v>
      </c>
      <c r="E30" s="54">
        <f t="shared" si="2"/>
        <v>62601.29765454166</v>
      </c>
      <c r="F30" s="37">
        <f t="shared" si="3"/>
        <v>2</v>
      </c>
      <c r="G30" s="55">
        <f t="shared" si="4"/>
        <v>41734.198436361105</v>
      </c>
      <c r="H30" s="46"/>
      <c r="I30" s="47"/>
      <c r="J30" s="54">
        <f t="shared" si="5"/>
        <v>0</v>
      </c>
      <c r="K30" s="49"/>
      <c r="L30" s="56">
        <f t="shared" si="6"/>
        <v>0</v>
      </c>
      <c r="N30" s="53">
        <v>2086709.9218180552</v>
      </c>
      <c r="P30">
        <f t="shared" si="0"/>
        <v>1</v>
      </c>
    </row>
    <row r="31" spans="1:16" x14ac:dyDescent="0.2">
      <c r="A31" s="5" t="s">
        <v>24</v>
      </c>
      <c r="B31" s="53">
        <f t="shared" si="1"/>
        <v>40271.426800695961</v>
      </c>
      <c r="C31" s="34">
        <v>5</v>
      </c>
      <c r="D31" s="35">
        <v>2</v>
      </c>
      <c r="E31" s="54">
        <f t="shared" si="2"/>
        <v>80542.853601391922</v>
      </c>
      <c r="F31" s="37">
        <f t="shared" si="3"/>
        <v>3</v>
      </c>
      <c r="G31" s="55">
        <f t="shared" si="4"/>
        <v>120814.28040208788</v>
      </c>
      <c r="H31" s="46"/>
      <c r="I31" s="47"/>
      <c r="J31" s="54">
        <f t="shared" si="5"/>
        <v>0</v>
      </c>
      <c r="K31" s="49"/>
      <c r="L31" s="56">
        <f t="shared" si="6"/>
        <v>0</v>
      </c>
      <c r="N31" s="53">
        <v>4027142.680069596</v>
      </c>
      <c r="P31">
        <f t="shared" si="0"/>
        <v>1</v>
      </c>
    </row>
    <row r="32" spans="1:16" x14ac:dyDescent="0.2">
      <c r="A32" s="5" t="s">
        <v>25</v>
      </c>
      <c r="B32" s="53">
        <f t="shared" si="1"/>
        <v>173561.61151657734</v>
      </c>
      <c r="C32" s="34">
        <v>5</v>
      </c>
      <c r="D32" s="35">
        <v>3</v>
      </c>
      <c r="E32" s="54">
        <f t="shared" si="2"/>
        <v>520684.83454973204</v>
      </c>
      <c r="F32" s="37">
        <f t="shared" si="3"/>
        <v>2</v>
      </c>
      <c r="G32" s="55">
        <f t="shared" si="4"/>
        <v>347123.22303315467</v>
      </c>
      <c r="H32" s="46"/>
      <c r="I32" s="47"/>
      <c r="J32" s="54">
        <f t="shared" si="5"/>
        <v>0</v>
      </c>
      <c r="K32" s="49"/>
      <c r="L32" s="56">
        <f t="shared" si="6"/>
        <v>0</v>
      </c>
      <c r="N32" s="53">
        <v>17356161.151657734</v>
      </c>
      <c r="P32">
        <f t="shared" si="0"/>
        <v>1</v>
      </c>
    </row>
    <row r="33" spans="1:16" x14ac:dyDescent="0.2">
      <c r="A33" s="5" t="s">
        <v>26</v>
      </c>
      <c r="B33" s="53">
        <f t="shared" si="1"/>
        <v>528419.61407170084</v>
      </c>
      <c r="C33" s="34">
        <v>5</v>
      </c>
      <c r="D33" s="35">
        <v>5</v>
      </c>
      <c r="E33" s="54">
        <f t="shared" si="2"/>
        <v>2642098.0703585041</v>
      </c>
      <c r="F33" s="37">
        <f t="shared" si="3"/>
        <v>0</v>
      </c>
      <c r="G33" s="55">
        <f t="shared" si="4"/>
        <v>0</v>
      </c>
      <c r="H33" s="46"/>
      <c r="I33" s="47"/>
      <c r="J33" s="54">
        <f t="shared" si="5"/>
        <v>0</v>
      </c>
      <c r="K33" s="49"/>
      <c r="L33" s="56">
        <f t="shared" si="6"/>
        <v>0</v>
      </c>
      <c r="N33" s="53">
        <v>52841961.407170087</v>
      </c>
      <c r="P33">
        <f t="shared" si="0"/>
        <v>0</v>
      </c>
    </row>
    <row r="34" spans="1:16" x14ac:dyDescent="0.2">
      <c r="A34" s="5" t="s">
        <v>27</v>
      </c>
      <c r="B34" s="53">
        <f t="shared" si="1"/>
        <v>420545.2014191316</v>
      </c>
      <c r="C34" s="34">
        <v>5</v>
      </c>
      <c r="D34" s="35">
        <v>5</v>
      </c>
      <c r="E34" s="54">
        <f t="shared" si="2"/>
        <v>2102726.0070956582</v>
      </c>
      <c r="F34" s="37">
        <f t="shared" si="3"/>
        <v>0</v>
      </c>
      <c r="G34" s="55">
        <f t="shared" si="4"/>
        <v>0</v>
      </c>
      <c r="H34" s="46"/>
      <c r="I34" s="47"/>
      <c r="J34" s="54">
        <f t="shared" si="5"/>
        <v>0</v>
      </c>
      <c r="K34" s="49"/>
      <c r="L34" s="56">
        <f t="shared" si="6"/>
        <v>0</v>
      </c>
      <c r="N34" s="53">
        <v>42054520.141913161</v>
      </c>
      <c r="P34">
        <f t="shared" si="0"/>
        <v>0</v>
      </c>
    </row>
    <row r="35" spans="1:16" x14ac:dyDescent="0.2">
      <c r="A35" s="5" t="s">
        <v>28</v>
      </c>
      <c r="B35" s="53">
        <f t="shared" si="1"/>
        <v>11058813.966062872</v>
      </c>
      <c r="C35" s="34">
        <v>6</v>
      </c>
      <c r="D35" s="35">
        <v>6</v>
      </c>
      <c r="E35" s="54">
        <f t="shared" si="2"/>
        <v>66352883.796377227</v>
      </c>
      <c r="F35" s="37">
        <f t="shared" si="3"/>
        <v>0</v>
      </c>
      <c r="G35" s="55">
        <f t="shared" si="4"/>
        <v>0</v>
      </c>
      <c r="H35" s="46"/>
      <c r="I35" s="47"/>
      <c r="J35" s="54">
        <f t="shared" si="5"/>
        <v>0</v>
      </c>
      <c r="K35" s="49"/>
      <c r="L35" s="56">
        <f t="shared" si="6"/>
        <v>0</v>
      </c>
      <c r="N35" s="53">
        <v>1105881396.6062872</v>
      </c>
      <c r="P35">
        <f t="shared" si="0"/>
        <v>0</v>
      </c>
    </row>
    <row r="36" spans="1:16" x14ac:dyDescent="0.2">
      <c r="A36" s="5" t="s">
        <v>29</v>
      </c>
      <c r="B36" s="53">
        <f t="shared" si="1"/>
        <v>53015.049829295036</v>
      </c>
      <c r="C36" s="34">
        <v>5</v>
      </c>
      <c r="D36" s="35">
        <v>3</v>
      </c>
      <c r="E36" s="54">
        <f t="shared" si="2"/>
        <v>159045.14948788512</v>
      </c>
      <c r="F36" s="37">
        <f t="shared" si="3"/>
        <v>2</v>
      </c>
      <c r="G36" s="55">
        <f t="shared" si="4"/>
        <v>106030.09965859007</v>
      </c>
      <c r="H36" s="46"/>
      <c r="I36" s="47"/>
      <c r="J36" s="54">
        <f t="shared" si="5"/>
        <v>0</v>
      </c>
      <c r="K36" s="49"/>
      <c r="L36" s="56">
        <f t="shared" si="6"/>
        <v>0</v>
      </c>
      <c r="N36" s="53">
        <v>5301504.9829295035</v>
      </c>
      <c r="P36">
        <f t="shared" si="0"/>
        <v>1</v>
      </c>
    </row>
    <row r="37" spans="1:16" x14ac:dyDescent="0.2">
      <c r="A37" s="5" t="s">
        <v>30</v>
      </c>
      <c r="B37" s="53">
        <f t="shared" si="1"/>
        <v>1269688.6019367864</v>
      </c>
      <c r="C37" s="34">
        <v>5</v>
      </c>
      <c r="D37" s="35">
        <v>4</v>
      </c>
      <c r="E37" s="54">
        <f t="shared" si="2"/>
        <v>5078754.4077471457</v>
      </c>
      <c r="F37" s="37">
        <f t="shared" si="3"/>
        <v>1</v>
      </c>
      <c r="G37" s="55">
        <f t="shared" si="4"/>
        <v>1269688.6019367864</v>
      </c>
      <c r="H37" s="46"/>
      <c r="I37" s="47"/>
      <c r="J37" s="54">
        <f t="shared" si="5"/>
        <v>0</v>
      </c>
      <c r="K37" s="49"/>
      <c r="L37" s="56">
        <f t="shared" si="6"/>
        <v>0</v>
      </c>
      <c r="N37" s="53">
        <v>126968860.19367865</v>
      </c>
      <c r="P37">
        <f t="shared" si="0"/>
        <v>1</v>
      </c>
    </row>
    <row r="38" spans="1:16" x14ac:dyDescent="0.2">
      <c r="A38" s="5" t="s">
        <v>31</v>
      </c>
      <c r="B38" s="53">
        <f t="shared" si="1"/>
        <v>159889.25289557254</v>
      </c>
      <c r="C38" s="34">
        <v>5</v>
      </c>
      <c r="D38" s="35">
        <v>5</v>
      </c>
      <c r="E38" s="54">
        <f t="shared" si="2"/>
        <v>799446.26447786274</v>
      </c>
      <c r="F38" s="37">
        <f t="shared" si="3"/>
        <v>0</v>
      </c>
      <c r="G38" s="55">
        <f t="shared" si="4"/>
        <v>0</v>
      </c>
      <c r="H38" s="46"/>
      <c r="I38" s="47"/>
      <c r="J38" s="54">
        <f t="shared" si="5"/>
        <v>0</v>
      </c>
      <c r="K38" s="49"/>
      <c r="L38" s="56">
        <f t="shared" si="6"/>
        <v>0</v>
      </c>
      <c r="N38" s="53">
        <v>15988925.289557254</v>
      </c>
      <c r="P38">
        <f t="shared" si="0"/>
        <v>0</v>
      </c>
    </row>
    <row r="39" spans="1:16" x14ac:dyDescent="0.2">
      <c r="A39" s="5" t="s">
        <v>32</v>
      </c>
      <c r="B39" s="53">
        <f t="shared" si="1"/>
        <v>33829.846425342694</v>
      </c>
      <c r="C39" s="34">
        <v>5</v>
      </c>
      <c r="D39" s="35">
        <v>3</v>
      </c>
      <c r="E39" s="54">
        <f t="shared" si="2"/>
        <v>101489.53927602808</v>
      </c>
      <c r="F39" s="37">
        <f t="shared" si="3"/>
        <v>2</v>
      </c>
      <c r="G39" s="55">
        <f t="shared" si="4"/>
        <v>67659.692850685387</v>
      </c>
      <c r="H39" s="46"/>
      <c r="I39" s="47"/>
      <c r="J39" s="54">
        <f t="shared" si="5"/>
        <v>0</v>
      </c>
      <c r="K39" s="49"/>
      <c r="L39" s="56">
        <f t="shared" si="6"/>
        <v>0</v>
      </c>
      <c r="N39" s="53">
        <v>3382984.642534269</v>
      </c>
      <c r="P39">
        <f t="shared" si="0"/>
        <v>1</v>
      </c>
    </row>
    <row r="40" spans="1:16" x14ac:dyDescent="0.2">
      <c r="A40" s="5" t="s">
        <v>33</v>
      </c>
      <c r="B40" s="53">
        <f t="shared" si="1"/>
        <v>27273.643540530658</v>
      </c>
      <c r="C40" s="34">
        <v>4</v>
      </c>
      <c r="D40" s="35">
        <v>0</v>
      </c>
      <c r="E40" s="54">
        <f t="shared" si="2"/>
        <v>0</v>
      </c>
      <c r="F40" s="37">
        <f t="shared" si="3"/>
        <v>4</v>
      </c>
      <c r="G40" s="55">
        <f t="shared" si="4"/>
        <v>109094.57416212263</v>
      </c>
      <c r="H40" s="46"/>
      <c r="I40" s="47"/>
      <c r="J40" s="54">
        <f t="shared" si="5"/>
        <v>0</v>
      </c>
      <c r="K40" s="49"/>
      <c r="L40" s="56">
        <f t="shared" si="6"/>
        <v>0</v>
      </c>
      <c r="N40" s="53">
        <v>2727364.3540530656</v>
      </c>
      <c r="P40">
        <f t="shared" si="0"/>
        <v>1</v>
      </c>
    </row>
    <row r="41" spans="1:16" x14ac:dyDescent="0.2">
      <c r="A41" s="5" t="s">
        <v>34</v>
      </c>
      <c r="B41" s="53">
        <f t="shared" si="1"/>
        <v>1243698.6141023715</v>
      </c>
      <c r="C41" s="34">
        <v>5</v>
      </c>
      <c r="D41" s="35">
        <v>4</v>
      </c>
      <c r="E41" s="54">
        <f t="shared" si="2"/>
        <v>4974794.456409486</v>
      </c>
      <c r="F41" s="37">
        <f t="shared" si="3"/>
        <v>1</v>
      </c>
      <c r="G41" s="55">
        <f t="shared" si="4"/>
        <v>1243698.6141023715</v>
      </c>
      <c r="H41" s="46"/>
      <c r="I41" s="47"/>
      <c r="J41" s="54">
        <f t="shared" si="5"/>
        <v>0</v>
      </c>
      <c r="K41" s="49"/>
      <c r="L41" s="56">
        <f t="shared" si="6"/>
        <v>0</v>
      </c>
      <c r="N41" s="53">
        <v>124369861.41023715</v>
      </c>
      <c r="P41">
        <f t="shared" si="0"/>
        <v>1</v>
      </c>
    </row>
    <row r="42" spans="1:16" x14ac:dyDescent="0.2">
      <c r="A42" s="5" t="s">
        <v>35</v>
      </c>
      <c r="B42" s="53">
        <f t="shared" si="1"/>
        <v>13531920.745368905</v>
      </c>
      <c r="C42" s="34">
        <v>6</v>
      </c>
      <c r="D42" s="35">
        <v>5</v>
      </c>
      <c r="E42" s="54">
        <f t="shared" si="2"/>
        <v>67659603.726844519</v>
      </c>
      <c r="F42" s="37">
        <f t="shared" si="3"/>
        <v>1</v>
      </c>
      <c r="G42" s="55">
        <f t="shared" si="4"/>
        <v>13531920.745368905</v>
      </c>
      <c r="H42" s="46"/>
      <c r="I42" s="47"/>
      <c r="J42" s="54">
        <f t="shared" si="5"/>
        <v>0</v>
      </c>
      <c r="K42" s="49"/>
      <c r="L42" s="56">
        <f t="shared" si="6"/>
        <v>0</v>
      </c>
      <c r="N42" s="53">
        <v>1353192074.5368905</v>
      </c>
      <c r="P42">
        <f t="shared" si="0"/>
        <v>1</v>
      </c>
    </row>
    <row r="43" spans="1:16" x14ac:dyDescent="0.2">
      <c r="A43" s="5" t="s">
        <v>36</v>
      </c>
      <c r="B43" s="53">
        <f t="shared" si="1"/>
        <v>1737536.2761989487</v>
      </c>
      <c r="C43" s="34">
        <v>5</v>
      </c>
      <c r="D43" s="35">
        <v>5</v>
      </c>
      <c r="E43" s="54">
        <f t="shared" si="2"/>
        <v>8687681.3809947446</v>
      </c>
      <c r="F43" s="37">
        <f t="shared" si="3"/>
        <v>0</v>
      </c>
      <c r="G43" s="55">
        <f t="shared" si="4"/>
        <v>0</v>
      </c>
      <c r="H43" s="46"/>
      <c r="I43" s="47"/>
      <c r="J43" s="54">
        <f t="shared" si="5"/>
        <v>0</v>
      </c>
      <c r="K43" s="49"/>
      <c r="L43" s="56">
        <f t="shared" si="6"/>
        <v>0</v>
      </c>
      <c r="N43" s="53">
        <v>173753627.61989486</v>
      </c>
      <c r="P43">
        <f t="shared" si="0"/>
        <v>0</v>
      </c>
    </row>
    <row r="44" spans="1:16" x14ac:dyDescent="0.2">
      <c r="A44" s="5" t="s">
        <v>37</v>
      </c>
      <c r="B44" s="53">
        <f t="shared" si="1"/>
        <v>212896.87994327888</v>
      </c>
      <c r="C44" s="34">
        <v>5</v>
      </c>
      <c r="D44" s="35">
        <v>4</v>
      </c>
      <c r="E44" s="54">
        <f t="shared" si="2"/>
        <v>851587.51977311552</v>
      </c>
      <c r="F44" s="37">
        <f t="shared" si="3"/>
        <v>1</v>
      </c>
      <c r="G44" s="55">
        <f t="shared" si="4"/>
        <v>212896.87994327888</v>
      </c>
      <c r="H44" s="46"/>
      <c r="I44" s="47"/>
      <c r="J44" s="54">
        <f t="shared" si="5"/>
        <v>0</v>
      </c>
      <c r="K44" s="49"/>
      <c r="L44" s="56">
        <f t="shared" si="6"/>
        <v>0</v>
      </c>
      <c r="N44" s="53">
        <v>21289687.994327888</v>
      </c>
      <c r="P44">
        <f t="shared" si="0"/>
        <v>1</v>
      </c>
    </row>
    <row r="45" spans="1:16" x14ac:dyDescent="0.2">
      <c r="A45" s="5" t="s">
        <v>38</v>
      </c>
      <c r="B45" s="53">
        <f t="shared" si="1"/>
        <v>2620.1033875961343</v>
      </c>
      <c r="C45" s="34">
        <v>4</v>
      </c>
      <c r="D45" s="35">
        <v>0</v>
      </c>
      <c r="E45" s="54">
        <f t="shared" si="2"/>
        <v>0</v>
      </c>
      <c r="F45" s="37">
        <f t="shared" si="3"/>
        <v>4</v>
      </c>
      <c r="G45" s="55">
        <f t="shared" si="4"/>
        <v>10480.413550384537</v>
      </c>
      <c r="H45" s="46"/>
      <c r="I45" s="47"/>
      <c r="J45" s="54">
        <f t="shared" si="5"/>
        <v>0</v>
      </c>
      <c r="K45" s="49"/>
      <c r="L45" s="56">
        <f t="shared" si="6"/>
        <v>0</v>
      </c>
      <c r="N45" s="53">
        <v>262010.33875961343</v>
      </c>
      <c r="P45">
        <f t="shared" si="0"/>
        <v>1</v>
      </c>
    </row>
    <row r="46" spans="1:16" x14ac:dyDescent="0.2">
      <c r="A46" s="5" t="s">
        <v>39</v>
      </c>
      <c r="B46" s="53">
        <f t="shared" si="1"/>
        <v>58369.022253250303</v>
      </c>
      <c r="C46" s="34">
        <v>5</v>
      </c>
      <c r="D46" s="35">
        <v>5</v>
      </c>
      <c r="E46" s="54">
        <f t="shared" si="2"/>
        <v>291845.11126625154</v>
      </c>
      <c r="F46" s="37">
        <f t="shared" si="3"/>
        <v>0</v>
      </c>
      <c r="G46" s="55">
        <f t="shared" si="4"/>
        <v>0</v>
      </c>
      <c r="H46" s="46"/>
      <c r="I46" s="47"/>
      <c r="J46" s="54">
        <f t="shared" si="5"/>
        <v>0</v>
      </c>
      <c r="K46" s="49"/>
      <c r="L46" s="56">
        <f t="shared" si="6"/>
        <v>0</v>
      </c>
      <c r="N46" s="53">
        <v>5836902.2253250303</v>
      </c>
      <c r="P46">
        <f t="shared" si="0"/>
        <v>0</v>
      </c>
    </row>
    <row r="47" spans="1:16" x14ac:dyDescent="0.2">
      <c r="A47" s="5" t="s">
        <v>40</v>
      </c>
      <c r="B47" s="53">
        <f t="shared" si="1"/>
        <v>7010021.0198588734</v>
      </c>
      <c r="C47" s="34">
        <v>5</v>
      </c>
      <c r="D47" s="35">
        <v>5</v>
      </c>
      <c r="E47" s="54">
        <f t="shared" si="2"/>
        <v>35050105.099294364</v>
      </c>
      <c r="F47" s="37">
        <f t="shared" si="3"/>
        <v>0</v>
      </c>
      <c r="G47" s="55">
        <f t="shared" si="4"/>
        <v>0</v>
      </c>
      <c r="H47" s="46"/>
      <c r="I47" s="47"/>
      <c r="J47" s="54">
        <f t="shared" si="5"/>
        <v>0</v>
      </c>
      <c r="K47" s="49"/>
      <c r="L47" s="56">
        <f t="shared" si="6"/>
        <v>0</v>
      </c>
      <c r="N47" s="53">
        <v>701002101.98588729</v>
      </c>
      <c r="P47">
        <f t="shared" si="0"/>
        <v>0</v>
      </c>
    </row>
    <row r="48" spans="1:16" x14ac:dyDescent="0.2">
      <c r="A48" s="5" t="s">
        <v>41</v>
      </c>
      <c r="B48" s="53">
        <f t="shared" si="1"/>
        <v>1471012.3442321238</v>
      </c>
      <c r="C48" s="34">
        <v>5</v>
      </c>
      <c r="D48" s="35">
        <v>4</v>
      </c>
      <c r="E48" s="54">
        <f t="shared" si="2"/>
        <v>5884049.3769284952</v>
      </c>
      <c r="F48" s="37">
        <f t="shared" si="3"/>
        <v>1</v>
      </c>
      <c r="G48" s="55">
        <f t="shared" si="4"/>
        <v>1471012.3442321238</v>
      </c>
      <c r="H48" s="46"/>
      <c r="I48" s="47"/>
      <c r="J48" s="54">
        <f t="shared" si="5"/>
        <v>0</v>
      </c>
      <c r="K48" s="49"/>
      <c r="L48" s="56">
        <f t="shared" si="6"/>
        <v>0</v>
      </c>
      <c r="N48" s="53">
        <v>147101234.42321238</v>
      </c>
      <c r="P48">
        <f t="shared" si="0"/>
        <v>1</v>
      </c>
    </row>
    <row r="49" spans="1:16" x14ac:dyDescent="0.2">
      <c r="A49" s="5" t="s">
        <v>42</v>
      </c>
      <c r="B49" s="53">
        <f t="shared" si="1"/>
        <v>1250851.6314862284</v>
      </c>
      <c r="C49" s="34">
        <v>5</v>
      </c>
      <c r="D49" s="35">
        <v>5</v>
      </c>
      <c r="E49" s="54">
        <f t="shared" si="2"/>
        <v>6254258.1574311424</v>
      </c>
      <c r="F49" s="37">
        <f t="shared" si="3"/>
        <v>0</v>
      </c>
      <c r="G49" s="55">
        <f t="shared" si="4"/>
        <v>0</v>
      </c>
      <c r="H49" s="46"/>
      <c r="I49" s="47"/>
      <c r="J49" s="54">
        <f t="shared" si="5"/>
        <v>0</v>
      </c>
      <c r="K49" s="49"/>
      <c r="L49" s="56">
        <f t="shared" si="6"/>
        <v>0</v>
      </c>
      <c r="N49" s="53">
        <v>125085163.14862284</v>
      </c>
      <c r="P49">
        <f t="shared" si="0"/>
        <v>0</v>
      </c>
    </row>
    <row r="50" spans="1:16" x14ac:dyDescent="0.2">
      <c r="A50" s="5" t="s">
        <v>43</v>
      </c>
      <c r="B50" s="53">
        <f t="shared" si="1"/>
        <v>51365448.532978393</v>
      </c>
      <c r="C50" s="34">
        <v>3</v>
      </c>
      <c r="D50" s="35">
        <v>3</v>
      </c>
      <c r="E50" s="54">
        <f t="shared" si="2"/>
        <v>154096345.59893519</v>
      </c>
      <c r="F50" s="37">
        <f t="shared" si="3"/>
        <v>0</v>
      </c>
      <c r="G50" s="55">
        <f t="shared" si="4"/>
        <v>0</v>
      </c>
      <c r="H50" s="38">
        <v>3</v>
      </c>
      <c r="I50" s="34">
        <v>3</v>
      </c>
      <c r="J50" s="54">
        <f t="shared" si="5"/>
        <v>154096345.59893519</v>
      </c>
      <c r="K50" s="35">
        <f>(H50-I50)</f>
        <v>0</v>
      </c>
      <c r="L50" s="56">
        <f t="shared" si="6"/>
        <v>0</v>
      </c>
      <c r="N50" s="53">
        <v>5136544853.2978392</v>
      </c>
      <c r="P50">
        <f t="shared" si="0"/>
        <v>0</v>
      </c>
    </row>
    <row r="51" spans="1:16" x14ac:dyDescent="0.2">
      <c r="A51" s="5" t="s">
        <v>44</v>
      </c>
      <c r="B51" s="53">
        <f t="shared" si="1"/>
        <v>22088778.72617916</v>
      </c>
      <c r="C51" s="34">
        <v>7</v>
      </c>
      <c r="D51" s="35">
        <v>5</v>
      </c>
      <c r="E51" s="54">
        <f t="shared" si="2"/>
        <v>110443893.63089579</v>
      </c>
      <c r="F51" s="37">
        <f t="shared" si="3"/>
        <v>2</v>
      </c>
      <c r="G51" s="55">
        <f t="shared" si="4"/>
        <v>44177557.45235832</v>
      </c>
      <c r="H51" s="46"/>
      <c r="I51" s="47"/>
      <c r="J51" s="54">
        <f t="shared" si="5"/>
        <v>0</v>
      </c>
      <c r="K51" s="49"/>
      <c r="L51" s="56">
        <f t="shared" si="6"/>
        <v>0</v>
      </c>
      <c r="N51" s="53">
        <v>2208877872.6179161</v>
      </c>
      <c r="P51">
        <f t="shared" si="0"/>
        <v>1</v>
      </c>
    </row>
    <row r="52" spans="1:16" x14ac:dyDescent="0.2">
      <c r="A52" s="5" t="s">
        <v>45</v>
      </c>
      <c r="B52" s="53">
        <f t="shared" si="1"/>
        <v>2065486.4294235168</v>
      </c>
      <c r="C52" s="34">
        <v>5</v>
      </c>
      <c r="D52" s="35">
        <v>5</v>
      </c>
      <c r="E52" s="54">
        <f t="shared" si="2"/>
        <v>10327432.147117585</v>
      </c>
      <c r="F52" s="37">
        <f t="shared" si="3"/>
        <v>0</v>
      </c>
      <c r="G52" s="55">
        <f t="shared" si="4"/>
        <v>0</v>
      </c>
      <c r="H52" s="46"/>
      <c r="I52" s="47"/>
      <c r="J52" s="54">
        <f t="shared" si="5"/>
        <v>0</v>
      </c>
      <c r="K52" s="49"/>
      <c r="L52" s="56">
        <f t="shared" si="6"/>
        <v>0</v>
      </c>
      <c r="N52" s="53">
        <v>206548642.94235167</v>
      </c>
      <c r="P52">
        <f t="shared" si="0"/>
        <v>0</v>
      </c>
    </row>
    <row r="53" spans="1:16" x14ac:dyDescent="0.2">
      <c r="A53" s="5" t="s">
        <v>46</v>
      </c>
      <c r="B53" s="53">
        <f t="shared" si="1"/>
        <v>9671030.2433079518</v>
      </c>
      <c r="C53" s="34">
        <v>6</v>
      </c>
      <c r="D53" s="35">
        <v>6</v>
      </c>
      <c r="E53" s="54">
        <f t="shared" si="2"/>
        <v>58026181.459847711</v>
      </c>
      <c r="F53" s="37">
        <f t="shared" si="3"/>
        <v>0</v>
      </c>
      <c r="G53" s="55">
        <f t="shared" si="4"/>
        <v>0</v>
      </c>
      <c r="H53" s="46"/>
      <c r="I53" s="47"/>
      <c r="J53" s="54">
        <f t="shared" si="5"/>
        <v>0</v>
      </c>
      <c r="K53" s="49"/>
      <c r="L53" s="56">
        <f t="shared" si="6"/>
        <v>0</v>
      </c>
      <c r="N53" s="53">
        <v>967103024.33079517</v>
      </c>
      <c r="P53">
        <f t="shared" si="0"/>
        <v>0</v>
      </c>
    </row>
    <row r="54" spans="1:16" x14ac:dyDescent="0.2">
      <c r="A54" s="5" t="s">
        <v>47</v>
      </c>
      <c r="B54" s="53">
        <f t="shared" si="1"/>
        <v>176136.62223919836</v>
      </c>
      <c r="C54" s="34">
        <v>5</v>
      </c>
      <c r="D54" s="35">
        <v>3</v>
      </c>
      <c r="E54" s="54">
        <f t="shared" si="2"/>
        <v>528409.86671759514</v>
      </c>
      <c r="F54" s="37">
        <f t="shared" si="3"/>
        <v>2</v>
      </c>
      <c r="G54" s="55">
        <f t="shared" si="4"/>
        <v>352273.24447839672</v>
      </c>
      <c r="H54" s="46"/>
      <c r="I54" s="47"/>
      <c r="J54" s="54">
        <f t="shared" si="5"/>
        <v>0</v>
      </c>
      <c r="K54" s="49"/>
      <c r="L54" s="56">
        <f t="shared" si="6"/>
        <v>0</v>
      </c>
      <c r="N54" s="53">
        <v>17613662.223919835</v>
      </c>
      <c r="P54">
        <f t="shared" si="0"/>
        <v>1</v>
      </c>
    </row>
    <row r="55" spans="1:16" x14ac:dyDescent="0.2">
      <c r="A55" s="5" t="s">
        <v>48</v>
      </c>
      <c r="B55" s="53">
        <f t="shared" si="1"/>
        <v>62314896.301550344</v>
      </c>
      <c r="C55" s="34">
        <v>6</v>
      </c>
      <c r="D55" s="35">
        <v>6</v>
      </c>
      <c r="E55" s="54">
        <f t="shared" si="2"/>
        <v>373889377.80930209</v>
      </c>
      <c r="F55" s="37">
        <f t="shared" si="3"/>
        <v>0</v>
      </c>
      <c r="G55" s="55">
        <f t="shared" si="4"/>
        <v>0</v>
      </c>
      <c r="H55" s="46"/>
      <c r="I55" s="47"/>
      <c r="J55" s="54">
        <f t="shared" si="5"/>
        <v>0</v>
      </c>
      <c r="K55" s="49"/>
      <c r="L55" s="56">
        <f t="shared" si="6"/>
        <v>0</v>
      </c>
      <c r="N55" s="53">
        <v>6231489630.1550341</v>
      </c>
      <c r="P55">
        <f t="shared" si="0"/>
        <v>0</v>
      </c>
    </row>
    <row r="56" spans="1:16" x14ac:dyDescent="0.2">
      <c r="A56" s="5" t="s">
        <v>49</v>
      </c>
      <c r="B56" s="53">
        <f t="shared" si="1"/>
        <v>15844246.152213419</v>
      </c>
      <c r="C56" s="34">
        <v>6</v>
      </c>
      <c r="D56" s="35">
        <v>6</v>
      </c>
      <c r="E56" s="54">
        <f t="shared" si="2"/>
        <v>95065476.913280517</v>
      </c>
      <c r="F56" s="37">
        <f t="shared" si="3"/>
        <v>0</v>
      </c>
      <c r="G56" s="55">
        <f t="shared" si="4"/>
        <v>0</v>
      </c>
      <c r="H56" s="46"/>
      <c r="I56" s="47"/>
      <c r="J56" s="54">
        <f t="shared" si="5"/>
        <v>0</v>
      </c>
      <c r="K56" s="49"/>
      <c r="L56" s="56">
        <f t="shared" si="6"/>
        <v>0</v>
      </c>
      <c r="N56" s="53">
        <v>1584424615.2213418</v>
      </c>
      <c r="P56">
        <f t="shared" si="0"/>
        <v>0</v>
      </c>
    </row>
    <row r="57" spans="1:16" x14ac:dyDescent="0.2">
      <c r="A57" s="5" t="s">
        <v>50</v>
      </c>
      <c r="B57" s="53">
        <f t="shared" si="1"/>
        <v>14950924.587646084</v>
      </c>
      <c r="C57" s="34">
        <v>6</v>
      </c>
      <c r="D57" s="35">
        <v>6</v>
      </c>
      <c r="E57" s="54">
        <f t="shared" si="2"/>
        <v>89705547.525876507</v>
      </c>
      <c r="F57" s="37">
        <f t="shared" si="3"/>
        <v>0</v>
      </c>
      <c r="G57" s="55">
        <f t="shared" si="4"/>
        <v>0</v>
      </c>
      <c r="H57" s="46"/>
      <c r="I57" s="47"/>
      <c r="J57" s="54">
        <f t="shared" si="5"/>
        <v>0</v>
      </c>
      <c r="K57" s="49"/>
      <c r="L57" s="56">
        <f t="shared" si="6"/>
        <v>0</v>
      </c>
      <c r="N57" s="53">
        <v>1495092458.7646084</v>
      </c>
      <c r="P57">
        <f t="shared" si="0"/>
        <v>0</v>
      </c>
    </row>
    <row r="58" spans="1:16" x14ac:dyDescent="0.2">
      <c r="A58" s="5" t="s">
        <v>51</v>
      </c>
      <c r="B58" s="53">
        <f t="shared" si="1"/>
        <v>1375995.7428443134</v>
      </c>
      <c r="C58" s="34">
        <v>5</v>
      </c>
      <c r="D58" s="35">
        <v>5</v>
      </c>
      <c r="E58" s="54">
        <f t="shared" si="2"/>
        <v>6879978.7142215669</v>
      </c>
      <c r="F58" s="37">
        <f t="shared" si="3"/>
        <v>0</v>
      </c>
      <c r="G58" s="55">
        <f t="shared" si="4"/>
        <v>0</v>
      </c>
      <c r="H58" s="46"/>
      <c r="I58" s="47"/>
      <c r="J58" s="54">
        <f t="shared" si="5"/>
        <v>0</v>
      </c>
      <c r="K58" s="49"/>
      <c r="L58" s="56">
        <f t="shared" si="6"/>
        <v>0</v>
      </c>
      <c r="N58" s="53">
        <v>137599574.28443134</v>
      </c>
      <c r="P58">
        <f t="shared" si="0"/>
        <v>0</v>
      </c>
    </row>
    <row r="59" spans="1:16" x14ac:dyDescent="0.2">
      <c r="A59" s="5" t="s">
        <v>52</v>
      </c>
      <c r="B59" s="53">
        <f t="shared" si="1"/>
        <v>17706137.875130948</v>
      </c>
      <c r="C59" s="34">
        <v>6</v>
      </c>
      <c r="D59" s="35">
        <v>6</v>
      </c>
      <c r="E59" s="54">
        <f t="shared" si="2"/>
        <v>106236827.25078568</v>
      </c>
      <c r="F59" s="37">
        <f t="shared" si="3"/>
        <v>0</v>
      </c>
      <c r="G59" s="55">
        <f t="shared" si="4"/>
        <v>0</v>
      </c>
      <c r="H59" s="46"/>
      <c r="I59" s="47"/>
      <c r="J59" s="54">
        <f t="shared" si="5"/>
        <v>0</v>
      </c>
      <c r="K59" s="49"/>
      <c r="L59" s="56">
        <f t="shared" si="6"/>
        <v>0</v>
      </c>
      <c r="N59" s="53">
        <v>1770613787.5130947</v>
      </c>
      <c r="P59">
        <f t="shared" si="0"/>
        <v>0</v>
      </c>
    </row>
    <row r="60" spans="1:16" x14ac:dyDescent="0.2">
      <c r="A60" s="5" t="s">
        <v>53</v>
      </c>
      <c r="B60" s="53">
        <f t="shared" si="1"/>
        <v>4969151.0395704005</v>
      </c>
      <c r="C60" s="34">
        <v>6</v>
      </c>
      <c r="D60" s="35">
        <v>5</v>
      </c>
      <c r="E60" s="54">
        <f t="shared" si="2"/>
        <v>24845755.197852001</v>
      </c>
      <c r="F60" s="37">
        <f t="shared" si="3"/>
        <v>1</v>
      </c>
      <c r="G60" s="55">
        <f t="shared" si="4"/>
        <v>4969151.0395704005</v>
      </c>
      <c r="H60" s="46"/>
      <c r="I60" s="47"/>
      <c r="J60" s="54">
        <f t="shared" si="5"/>
        <v>0</v>
      </c>
      <c r="K60" s="49"/>
      <c r="L60" s="56">
        <f t="shared" si="6"/>
        <v>0</v>
      </c>
      <c r="N60" s="53">
        <v>496915103.95704007</v>
      </c>
      <c r="P60">
        <f t="shared" si="0"/>
        <v>1</v>
      </c>
    </row>
    <row r="61" spans="1:16" x14ac:dyDescent="0.2">
      <c r="A61" s="5" t="s">
        <v>54</v>
      </c>
      <c r="B61" s="53">
        <f t="shared" si="1"/>
        <v>235157.30723393179</v>
      </c>
      <c r="C61" s="34">
        <v>5</v>
      </c>
      <c r="D61" s="35">
        <v>4</v>
      </c>
      <c r="E61" s="54">
        <f t="shared" si="2"/>
        <v>940629.22893572715</v>
      </c>
      <c r="F61" s="37">
        <f t="shared" si="3"/>
        <v>1</v>
      </c>
      <c r="G61" s="55">
        <f t="shared" si="4"/>
        <v>235157.30723393179</v>
      </c>
      <c r="H61" s="46"/>
      <c r="I61" s="47"/>
      <c r="J61" s="54">
        <f t="shared" si="5"/>
        <v>0</v>
      </c>
      <c r="K61" s="49"/>
      <c r="L61" s="56">
        <f t="shared" si="6"/>
        <v>0</v>
      </c>
      <c r="N61" s="53">
        <v>23515730.723393179</v>
      </c>
      <c r="P61">
        <f t="shared" si="0"/>
        <v>1</v>
      </c>
    </row>
    <row r="62" spans="1:16" x14ac:dyDescent="0.2">
      <c r="A62" s="5" t="s">
        <v>87</v>
      </c>
      <c r="B62" s="53">
        <f t="shared" si="1"/>
        <v>5815542.0895665949</v>
      </c>
      <c r="C62" s="34">
        <v>5</v>
      </c>
      <c r="D62" s="35">
        <v>5</v>
      </c>
      <c r="E62" s="54">
        <f t="shared" si="2"/>
        <v>29077710.447832976</v>
      </c>
      <c r="F62" s="37">
        <f t="shared" si="3"/>
        <v>0</v>
      </c>
      <c r="G62" s="55">
        <f t="shared" si="4"/>
        <v>0</v>
      </c>
      <c r="H62" s="46"/>
      <c r="I62" s="47"/>
      <c r="J62" s="54">
        <f t="shared" si="5"/>
        <v>0</v>
      </c>
      <c r="K62" s="49"/>
      <c r="L62" s="56">
        <f t="shared" si="6"/>
        <v>0</v>
      </c>
      <c r="N62" s="53">
        <v>581554208.95665944</v>
      </c>
      <c r="P62">
        <f t="shared" si="0"/>
        <v>0</v>
      </c>
    </row>
    <row r="63" spans="1:16" x14ac:dyDescent="0.2">
      <c r="A63" s="5" t="s">
        <v>88</v>
      </c>
      <c r="B63" s="53">
        <f t="shared" si="1"/>
        <v>1714756.5454082498</v>
      </c>
      <c r="C63" s="34">
        <v>5</v>
      </c>
      <c r="D63" s="35">
        <v>5</v>
      </c>
      <c r="E63" s="54">
        <f t="shared" si="2"/>
        <v>8573782.7270412482</v>
      </c>
      <c r="F63" s="37">
        <f t="shared" si="3"/>
        <v>0</v>
      </c>
      <c r="G63" s="55">
        <f t="shared" si="4"/>
        <v>0</v>
      </c>
      <c r="H63" s="46"/>
      <c r="I63" s="47"/>
      <c r="J63" s="54">
        <f t="shared" si="5"/>
        <v>0</v>
      </c>
      <c r="K63" s="49"/>
      <c r="L63" s="56">
        <f t="shared" si="6"/>
        <v>0</v>
      </c>
      <c r="N63" s="53">
        <v>171475654.54082498</v>
      </c>
      <c r="P63">
        <f t="shared" si="0"/>
        <v>0</v>
      </c>
    </row>
    <row r="64" spans="1:16" x14ac:dyDescent="0.2">
      <c r="A64" s="5" t="s">
        <v>55</v>
      </c>
      <c r="B64" s="53">
        <f t="shared" si="1"/>
        <v>1689863.3853856248</v>
      </c>
      <c r="C64" s="34">
        <v>5</v>
      </c>
      <c r="D64" s="35">
        <v>5</v>
      </c>
      <c r="E64" s="54">
        <f t="shared" si="2"/>
        <v>8449316.9269281235</v>
      </c>
      <c r="F64" s="37">
        <f t="shared" si="3"/>
        <v>0</v>
      </c>
      <c r="G64" s="55">
        <f t="shared" si="4"/>
        <v>0</v>
      </c>
      <c r="H64" s="46"/>
      <c r="I64" s="47"/>
      <c r="J64" s="54">
        <f t="shared" si="5"/>
        <v>0</v>
      </c>
      <c r="K64" s="49"/>
      <c r="L64" s="56">
        <f t="shared" si="6"/>
        <v>0</v>
      </c>
      <c r="N64" s="53">
        <v>168986338.53856248</v>
      </c>
      <c r="P64">
        <f t="shared" si="0"/>
        <v>0</v>
      </c>
    </row>
    <row r="65" spans="1:16" x14ac:dyDescent="0.2">
      <c r="A65" s="5" t="s">
        <v>56</v>
      </c>
      <c r="B65" s="53">
        <f t="shared" si="1"/>
        <v>8787234.1491506249</v>
      </c>
      <c r="C65" s="34">
        <v>6</v>
      </c>
      <c r="D65" s="35">
        <v>6</v>
      </c>
      <c r="E65" s="54">
        <f t="shared" si="2"/>
        <v>52723404.894903749</v>
      </c>
      <c r="F65" s="37">
        <f t="shared" si="3"/>
        <v>0</v>
      </c>
      <c r="G65" s="55">
        <f t="shared" si="4"/>
        <v>0</v>
      </c>
      <c r="H65" s="46"/>
      <c r="I65" s="47"/>
      <c r="J65" s="54">
        <f t="shared" si="5"/>
        <v>0</v>
      </c>
      <c r="K65" s="49"/>
      <c r="L65" s="56">
        <f t="shared" si="6"/>
        <v>0</v>
      </c>
      <c r="N65" s="53">
        <v>878723414.91506243</v>
      </c>
      <c r="P65">
        <f t="shared" si="0"/>
        <v>0</v>
      </c>
    </row>
    <row r="66" spans="1:16" x14ac:dyDescent="0.2">
      <c r="A66" s="5" t="s">
        <v>57</v>
      </c>
      <c r="B66" s="53">
        <f t="shared" si="1"/>
        <v>1400017.4830199522</v>
      </c>
      <c r="C66" s="34">
        <v>5</v>
      </c>
      <c r="D66" s="35">
        <v>5</v>
      </c>
      <c r="E66" s="54">
        <f t="shared" si="2"/>
        <v>7000087.4150997605</v>
      </c>
      <c r="F66" s="37">
        <f t="shared" si="3"/>
        <v>0</v>
      </c>
      <c r="G66" s="55">
        <f t="shared" si="4"/>
        <v>0</v>
      </c>
      <c r="H66" s="46"/>
      <c r="I66" s="47"/>
      <c r="J66" s="54">
        <f t="shared" si="5"/>
        <v>0</v>
      </c>
      <c r="K66" s="49"/>
      <c r="L66" s="56">
        <f t="shared" si="6"/>
        <v>0</v>
      </c>
      <c r="N66" s="53">
        <v>140001748.30199522</v>
      </c>
      <c r="P66">
        <f t="shared" si="0"/>
        <v>0</v>
      </c>
    </row>
    <row r="67" spans="1:16" x14ac:dyDescent="0.2">
      <c r="A67" s="5" t="s">
        <v>58</v>
      </c>
      <c r="B67" s="53">
        <f t="shared" si="1"/>
        <v>736228.50717538211</v>
      </c>
      <c r="C67" s="34">
        <v>4</v>
      </c>
      <c r="D67" s="35">
        <v>0</v>
      </c>
      <c r="E67" s="54">
        <f t="shared" si="2"/>
        <v>0</v>
      </c>
      <c r="F67" s="37">
        <f t="shared" si="3"/>
        <v>4</v>
      </c>
      <c r="G67" s="55">
        <f t="shared" si="4"/>
        <v>2944914.0287015284</v>
      </c>
      <c r="H67" s="46"/>
      <c r="I67" s="47"/>
      <c r="J67" s="54">
        <f t="shared" si="5"/>
        <v>0</v>
      </c>
      <c r="K67" s="49"/>
      <c r="L67" s="56">
        <f t="shared" si="6"/>
        <v>0</v>
      </c>
      <c r="N67" s="53">
        <v>73622850.717538208</v>
      </c>
      <c r="P67">
        <f t="shared" si="0"/>
        <v>1</v>
      </c>
    </row>
    <row r="68" spans="1:16" x14ac:dyDescent="0.2">
      <c r="A68" s="5" t="s">
        <v>59</v>
      </c>
      <c r="B68" s="53">
        <f t="shared" si="1"/>
        <v>145048.94980791866</v>
      </c>
      <c r="C68" s="34">
        <v>5</v>
      </c>
      <c r="D68" s="35">
        <v>3</v>
      </c>
      <c r="E68" s="54">
        <f t="shared" si="2"/>
        <v>435146.84942375601</v>
      </c>
      <c r="F68" s="37">
        <f t="shared" si="3"/>
        <v>2</v>
      </c>
      <c r="G68" s="55">
        <f t="shared" si="4"/>
        <v>290097.89961583732</v>
      </c>
      <c r="H68" s="46"/>
      <c r="I68" s="47"/>
      <c r="J68" s="54">
        <f t="shared" si="5"/>
        <v>0</v>
      </c>
      <c r="K68" s="49"/>
      <c r="L68" s="56">
        <f t="shared" si="6"/>
        <v>0</v>
      </c>
      <c r="N68" s="53">
        <v>14504894.980791867</v>
      </c>
      <c r="P68">
        <f t="shared" si="0"/>
        <v>1</v>
      </c>
    </row>
    <row r="69" spans="1:16" x14ac:dyDescent="0.2">
      <c r="A69" s="5" t="s">
        <v>60</v>
      </c>
      <c r="B69" s="53">
        <f t="shared" si="1"/>
        <v>151196.24756958257</v>
      </c>
      <c r="C69" s="34">
        <v>5</v>
      </c>
      <c r="D69" s="35">
        <v>5</v>
      </c>
      <c r="E69" s="54">
        <f t="shared" si="2"/>
        <v>755981.23784791282</v>
      </c>
      <c r="F69" s="37">
        <f>(C69-D69)</f>
        <v>0</v>
      </c>
      <c r="G69" s="55">
        <f t="shared" si="4"/>
        <v>0</v>
      </c>
      <c r="H69" s="46"/>
      <c r="I69" s="47"/>
      <c r="J69" s="54">
        <f t="shared" si="5"/>
        <v>0</v>
      </c>
      <c r="K69" s="49"/>
      <c r="L69" s="56">
        <f t="shared" si="6"/>
        <v>0</v>
      </c>
      <c r="N69" s="53">
        <v>15119624.756958257</v>
      </c>
      <c r="P69">
        <f t="shared" si="0"/>
        <v>0</v>
      </c>
    </row>
    <row r="70" spans="1:16" x14ac:dyDescent="0.2">
      <c r="A70" s="5" t="s">
        <v>61</v>
      </c>
      <c r="B70" s="53">
        <f t="shared" si="1"/>
        <v>2256.8083152809941</v>
      </c>
      <c r="C70" s="34">
        <v>4</v>
      </c>
      <c r="D70" s="35">
        <v>0</v>
      </c>
      <c r="E70" s="54">
        <f t="shared" si="2"/>
        <v>0</v>
      </c>
      <c r="F70" s="37">
        <f t="shared" si="3"/>
        <v>4</v>
      </c>
      <c r="G70" s="55">
        <f t="shared" si="4"/>
        <v>9027.2332611239763</v>
      </c>
      <c r="H70" s="46"/>
      <c r="I70" s="47"/>
      <c r="J70" s="54">
        <f t="shared" si="5"/>
        <v>0</v>
      </c>
      <c r="K70" s="49"/>
      <c r="L70" s="56">
        <f t="shared" si="6"/>
        <v>0</v>
      </c>
      <c r="N70" s="53">
        <v>225680.8315280994</v>
      </c>
      <c r="P70">
        <f t="shared" si="0"/>
        <v>1</v>
      </c>
    </row>
    <row r="71" spans="1:16" x14ac:dyDescent="0.2">
      <c r="A71" s="5" t="s">
        <v>62</v>
      </c>
      <c r="B71" s="53">
        <f t="shared" si="1"/>
        <v>6220067.8148560859</v>
      </c>
      <c r="C71" s="34">
        <v>3</v>
      </c>
      <c r="D71" s="35">
        <v>3</v>
      </c>
      <c r="E71" s="54">
        <f t="shared" si="2"/>
        <v>18660203.444568258</v>
      </c>
      <c r="F71" s="37">
        <f t="shared" si="3"/>
        <v>0</v>
      </c>
      <c r="G71" s="55">
        <f t="shared" si="4"/>
        <v>0</v>
      </c>
      <c r="H71" s="38">
        <v>3</v>
      </c>
      <c r="I71" s="34">
        <v>3</v>
      </c>
      <c r="J71" s="54">
        <f t="shared" si="5"/>
        <v>18660203.444568258</v>
      </c>
      <c r="K71" s="35">
        <f>(H71-I71)</f>
        <v>0</v>
      </c>
      <c r="L71" s="56">
        <f t="shared" si="6"/>
        <v>0</v>
      </c>
      <c r="N71" s="53">
        <v>622006781.48560858</v>
      </c>
      <c r="P71">
        <f t="shared" si="0"/>
        <v>0</v>
      </c>
    </row>
    <row r="72" spans="1:16" x14ac:dyDescent="0.2">
      <c r="A72" s="5" t="s">
        <v>63</v>
      </c>
      <c r="B72" s="53">
        <f t="shared" si="1"/>
        <v>88435.259038044751</v>
      </c>
      <c r="C72" s="34">
        <v>5</v>
      </c>
      <c r="D72" s="35">
        <v>4</v>
      </c>
      <c r="E72" s="54">
        <f t="shared" si="2"/>
        <v>353741.036152179</v>
      </c>
      <c r="F72" s="37">
        <f t="shared" si="3"/>
        <v>1</v>
      </c>
      <c r="G72" s="55">
        <f t="shared" si="4"/>
        <v>88435.259038044751</v>
      </c>
      <c r="H72" s="46"/>
      <c r="I72" s="47"/>
      <c r="J72" s="54">
        <f t="shared" si="5"/>
        <v>0</v>
      </c>
      <c r="K72" s="49"/>
      <c r="L72" s="56">
        <f t="shared" si="6"/>
        <v>0</v>
      </c>
      <c r="N72" s="53">
        <v>8843525.9038044754</v>
      </c>
      <c r="P72">
        <f t="shared" si="0"/>
        <v>1</v>
      </c>
    </row>
    <row r="73" spans="1:16" x14ac:dyDescent="0.2">
      <c r="A73" s="5" t="s">
        <v>64</v>
      </c>
      <c r="B73" s="53">
        <f t="shared" si="1"/>
        <v>15451917.002143988</v>
      </c>
      <c r="C73" s="34">
        <v>6</v>
      </c>
      <c r="D73" s="35">
        <v>5</v>
      </c>
      <c r="E73" s="54">
        <f t="shared" si="2"/>
        <v>77259585.01071994</v>
      </c>
      <c r="F73" s="37">
        <f t="shared" si="3"/>
        <v>1</v>
      </c>
      <c r="G73" s="55">
        <f t="shared" si="4"/>
        <v>15451917.002143988</v>
      </c>
      <c r="H73" s="46"/>
      <c r="I73" s="47"/>
      <c r="J73" s="54">
        <f t="shared" si="5"/>
        <v>0</v>
      </c>
      <c r="K73" s="49"/>
      <c r="L73" s="56">
        <f t="shared" si="6"/>
        <v>0</v>
      </c>
      <c r="N73" s="53">
        <v>1545191700.2143989</v>
      </c>
      <c r="P73">
        <f>IF(F73&gt;0,1,0)</f>
        <v>1</v>
      </c>
    </row>
    <row r="74" spans="1:16" x14ac:dyDescent="0.2">
      <c r="A74" s="5" t="s">
        <v>65</v>
      </c>
      <c r="B74" s="53">
        <f>(N74*0.01)</f>
        <v>48573.322456686001</v>
      </c>
      <c r="C74" s="34">
        <v>5</v>
      </c>
      <c r="D74" s="35">
        <v>3</v>
      </c>
      <c r="E74" s="54">
        <f>(B74*D74)</f>
        <v>145719.967370058</v>
      </c>
      <c r="F74" s="37">
        <f>(C74-D74)</f>
        <v>2</v>
      </c>
      <c r="G74" s="55">
        <f>(B74*F74)</f>
        <v>97146.644913372002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4857332.2456686003</v>
      </c>
      <c r="P74">
        <f>IF(F74&gt;0,1,0)</f>
        <v>1</v>
      </c>
    </row>
    <row r="75" spans="1:16" x14ac:dyDescent="0.2">
      <c r="A75" s="5" t="s">
        <v>76</v>
      </c>
      <c r="B75" s="8">
        <f>SUM(B8:B74)</f>
        <v>355115032.24927646</v>
      </c>
      <c r="C75" s="9"/>
      <c r="D75" s="1"/>
      <c r="E75" s="40">
        <f>SUM(E8:E74)</f>
        <v>1805203437.463352</v>
      </c>
      <c r="F75" s="1"/>
      <c r="G75" s="40">
        <f>SUM(G8:G74)</f>
        <v>111778225.13762327</v>
      </c>
      <c r="H75" s="10"/>
      <c r="I75" s="1"/>
      <c r="J75" s="40">
        <f>SUM(J8:J74)</f>
        <v>184672075.28666779</v>
      </c>
      <c r="K75" s="1"/>
      <c r="L75" s="43">
        <f>SUM(L8:L74)</f>
        <v>0</v>
      </c>
      <c r="N75" s="8">
        <f>SUM(N8:N74)</f>
        <v>35511503224.92765</v>
      </c>
      <c r="P75">
        <f>SUM(P8:P74)</f>
        <v>33</v>
      </c>
    </row>
    <row r="76" spans="1:16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6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6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6" x14ac:dyDescent="0.2">
      <c r="A79" s="73" t="s">
        <v>188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6" x14ac:dyDescent="0.2">
      <c r="A80" s="73" t="s">
        <v>189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185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190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77:L77"/>
    <mergeCell ref="A1:L1"/>
    <mergeCell ref="A2:L2"/>
    <mergeCell ref="A3:L3"/>
    <mergeCell ref="C4:G4"/>
    <mergeCell ref="H4:L4"/>
    <mergeCell ref="A84:L84"/>
    <mergeCell ref="A78:L78"/>
    <mergeCell ref="A79:L79"/>
    <mergeCell ref="A80:L80"/>
    <mergeCell ref="A81:L81"/>
    <mergeCell ref="A82:L82"/>
    <mergeCell ref="A83:L83"/>
  </mergeCells>
  <printOptions horizontalCentered="1"/>
  <pageMargins left="0.5" right="0.5" top="0.5" bottom="0.5" header="0.3" footer="0.3"/>
  <pageSetup scale="82" fitToHeight="0" orientation="landscape" verticalDpi="0" r:id="rId1"/>
  <headerFooter>
    <oddHeader>&amp;C&amp;11Office of Economic and Demographic Research</oddHeader>
    <oddFooter>&amp;L&amp;11September 2023&amp;R&amp;11Page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.75" thickBot="1" x14ac:dyDescent="0.3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2015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2015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121</v>
      </c>
    </row>
    <row r="8" spans="1:14" x14ac:dyDescent="0.2">
      <c r="A8" s="5" t="s">
        <v>2</v>
      </c>
      <c r="B8" s="6">
        <f>(N8*0.01)</f>
        <v>780941.28416655643</v>
      </c>
      <c r="C8" s="32">
        <v>5</v>
      </c>
      <c r="D8" s="33">
        <v>5</v>
      </c>
      <c r="E8" s="39">
        <f>(B8*D8)</f>
        <v>3904706.4208327821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78094128.416655645</v>
      </c>
    </row>
    <row r="9" spans="1:14" x14ac:dyDescent="0.2">
      <c r="A9" s="5" t="s">
        <v>3</v>
      </c>
      <c r="B9" s="53">
        <f>(N9*0.01)</f>
        <v>10276.207553195905</v>
      </c>
      <c r="C9" s="34">
        <v>5</v>
      </c>
      <c r="D9" s="35">
        <v>3</v>
      </c>
      <c r="E9" s="54">
        <f>(B9*D9)</f>
        <v>30828.622659587716</v>
      </c>
      <c r="F9" s="37">
        <f>(C9-D9)</f>
        <v>2</v>
      </c>
      <c r="G9" s="55">
        <f>(B9*F9)</f>
        <v>20552.415106391811</v>
      </c>
      <c r="H9" s="46"/>
      <c r="I9" s="47"/>
      <c r="J9" s="54">
        <f>(B9*I9)</f>
        <v>0</v>
      </c>
      <c r="K9" s="49"/>
      <c r="L9" s="56">
        <f>(B9*K9)</f>
        <v>0</v>
      </c>
      <c r="N9" s="53">
        <v>1027620.7553195904</v>
      </c>
    </row>
    <row r="10" spans="1:14" x14ac:dyDescent="0.2">
      <c r="A10" s="5" t="s">
        <v>4</v>
      </c>
      <c r="B10" s="53">
        <f t="shared" ref="B10:B73" si="0">(N10*0.01)</f>
        <v>3374282.0496664485</v>
      </c>
      <c r="C10" s="34">
        <v>5</v>
      </c>
      <c r="D10" s="35">
        <v>5</v>
      </c>
      <c r="E10" s="54">
        <f t="shared" ref="E10:E73" si="1">(B10*D10)</f>
        <v>16871410.248332243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337428204.96664482</v>
      </c>
    </row>
    <row r="11" spans="1:14" x14ac:dyDescent="0.2">
      <c r="A11" s="5" t="s">
        <v>5</v>
      </c>
      <c r="B11" s="53">
        <f t="shared" si="0"/>
        <v>22368.027528353312</v>
      </c>
      <c r="C11" s="34">
        <v>5</v>
      </c>
      <c r="D11" s="35">
        <v>4</v>
      </c>
      <c r="E11" s="54">
        <f t="shared" si="1"/>
        <v>89472.110113413248</v>
      </c>
      <c r="F11" s="37">
        <f t="shared" si="2"/>
        <v>1</v>
      </c>
      <c r="G11" s="55">
        <f t="shared" si="3"/>
        <v>22368.027528353312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2236802.752835331</v>
      </c>
    </row>
    <row r="12" spans="1:14" x14ac:dyDescent="0.2">
      <c r="A12" s="5" t="s">
        <v>6</v>
      </c>
      <c r="B12" s="53">
        <f t="shared" si="0"/>
        <v>1935359.0305383138</v>
      </c>
      <c r="C12" s="34">
        <v>5</v>
      </c>
      <c r="D12" s="35">
        <v>5</v>
      </c>
      <c r="E12" s="54">
        <f t="shared" si="1"/>
        <v>9676795.1526915692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193535903.05383137</v>
      </c>
    </row>
    <row r="13" spans="1:14" x14ac:dyDescent="0.2">
      <c r="A13" s="5" t="s">
        <v>7</v>
      </c>
      <c r="B13" s="53">
        <f t="shared" si="0"/>
        <v>10347144.291201461</v>
      </c>
      <c r="C13" s="34">
        <v>6</v>
      </c>
      <c r="D13" s="35">
        <v>5</v>
      </c>
      <c r="E13" s="54">
        <f t="shared" si="1"/>
        <v>51735721.456007302</v>
      </c>
      <c r="F13" s="37">
        <f t="shared" si="2"/>
        <v>1</v>
      </c>
      <c r="G13" s="55">
        <f t="shared" si="3"/>
        <v>10347144.291201461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1034714429.120146</v>
      </c>
    </row>
    <row r="14" spans="1:14" x14ac:dyDescent="0.2">
      <c r="A14" s="5" t="s">
        <v>8</v>
      </c>
      <c r="B14" s="53">
        <f t="shared" si="0"/>
        <v>789.53071026520001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3158.1228410608001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78953.071026520003</v>
      </c>
    </row>
    <row r="15" spans="1:14" x14ac:dyDescent="0.2">
      <c r="A15" s="5" t="s">
        <v>9</v>
      </c>
      <c r="B15" s="53">
        <f t="shared" si="0"/>
        <v>574455.24764122302</v>
      </c>
      <c r="C15" s="34">
        <v>5</v>
      </c>
      <c r="D15" s="35">
        <v>5</v>
      </c>
      <c r="E15" s="54">
        <f t="shared" si="1"/>
        <v>2872276.2382061151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57445524.7641223</v>
      </c>
    </row>
    <row r="16" spans="1:14" x14ac:dyDescent="0.2">
      <c r="A16" s="5" t="s">
        <v>10</v>
      </c>
      <c r="B16" s="53">
        <f t="shared" si="0"/>
        <v>234820.57993144551</v>
      </c>
      <c r="C16" s="34">
        <v>5</v>
      </c>
      <c r="D16" s="35">
        <v>3</v>
      </c>
      <c r="E16" s="54">
        <f t="shared" si="1"/>
        <v>704461.73979433649</v>
      </c>
      <c r="F16" s="37">
        <f t="shared" si="2"/>
        <v>2</v>
      </c>
      <c r="G16" s="55">
        <f t="shared" si="3"/>
        <v>469641.15986289101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23482057.993144549</v>
      </c>
    </row>
    <row r="17" spans="1:14" x14ac:dyDescent="0.2">
      <c r="A17" s="5" t="s">
        <v>11</v>
      </c>
      <c r="B17" s="53">
        <f t="shared" si="0"/>
        <v>176628.80836106263</v>
      </c>
      <c r="C17" s="34">
        <v>5</v>
      </c>
      <c r="D17" s="35">
        <v>3</v>
      </c>
      <c r="E17" s="54">
        <f t="shared" si="1"/>
        <v>529886.42508318787</v>
      </c>
      <c r="F17" s="37">
        <f t="shared" si="2"/>
        <v>2</v>
      </c>
      <c r="G17" s="55">
        <f t="shared" si="3"/>
        <v>353257.61672212527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17662880.836106263</v>
      </c>
    </row>
    <row r="18" spans="1:14" x14ac:dyDescent="0.2">
      <c r="A18" s="5" t="s">
        <v>12</v>
      </c>
      <c r="B18" s="53">
        <f t="shared" si="0"/>
        <v>4775506.1802188447</v>
      </c>
      <c r="C18" s="34">
        <v>5</v>
      </c>
      <c r="D18" s="35">
        <v>4</v>
      </c>
      <c r="E18" s="54">
        <f t="shared" si="1"/>
        <v>19102024.720875379</v>
      </c>
      <c r="F18" s="37">
        <f t="shared" si="2"/>
        <v>1</v>
      </c>
      <c r="G18" s="55">
        <f t="shared" si="3"/>
        <v>4775506.1802188447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477550618.0218845</v>
      </c>
    </row>
    <row r="19" spans="1:14" x14ac:dyDescent="0.2">
      <c r="A19" s="5" t="s">
        <v>13</v>
      </c>
      <c r="B19" s="53">
        <f t="shared" si="0"/>
        <v>231167.16452118554</v>
      </c>
      <c r="C19" s="34">
        <v>5</v>
      </c>
      <c r="D19" s="35">
        <v>4</v>
      </c>
      <c r="E19" s="54">
        <f t="shared" si="1"/>
        <v>924668.65808474214</v>
      </c>
      <c r="F19" s="37">
        <f t="shared" si="2"/>
        <v>1</v>
      </c>
      <c r="G19" s="55">
        <f t="shared" si="3"/>
        <v>231167.16452118554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23116716.452118553</v>
      </c>
    </row>
    <row r="20" spans="1:14" x14ac:dyDescent="0.2">
      <c r="A20" s="5" t="s">
        <v>90</v>
      </c>
      <c r="B20" s="53">
        <f t="shared" si="0"/>
        <v>20692.713171903237</v>
      </c>
      <c r="C20" s="34">
        <v>5</v>
      </c>
      <c r="D20" s="35">
        <v>2</v>
      </c>
      <c r="E20" s="54">
        <f t="shared" si="1"/>
        <v>41385.426343806474</v>
      </c>
      <c r="F20" s="37">
        <f t="shared" si="2"/>
        <v>3</v>
      </c>
      <c r="G20" s="55">
        <f t="shared" si="3"/>
        <v>62078.139515709714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2069271.3171903235</v>
      </c>
    </row>
    <row r="21" spans="1:14" x14ac:dyDescent="0.2">
      <c r="A21" s="5" t="s">
        <v>14</v>
      </c>
      <c r="B21" s="53">
        <f t="shared" si="0"/>
        <v>11577.683696287044</v>
      </c>
      <c r="C21" s="34">
        <v>5</v>
      </c>
      <c r="D21" s="35">
        <v>2</v>
      </c>
      <c r="E21" s="54">
        <f t="shared" si="1"/>
        <v>23155.367392574088</v>
      </c>
      <c r="F21" s="37">
        <f t="shared" si="2"/>
        <v>3</v>
      </c>
      <c r="G21" s="55">
        <f t="shared" si="3"/>
        <v>34733.051088861132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1157768.3696287044</v>
      </c>
    </row>
    <row r="22" spans="1:14" x14ac:dyDescent="0.2">
      <c r="A22" s="5" t="s">
        <v>15</v>
      </c>
      <c r="B22" s="53">
        <f t="shared" si="0"/>
        <v>2859273.7178321141</v>
      </c>
      <c r="C22" s="34">
        <v>4</v>
      </c>
      <c r="D22" s="35">
        <v>4</v>
      </c>
      <c r="E22" s="54">
        <f t="shared" si="1"/>
        <v>11437094.871328456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5718547.4356642282</v>
      </c>
      <c r="K22" s="35">
        <f>(H22-I22)</f>
        <v>0</v>
      </c>
      <c r="L22" s="56">
        <f t="shared" si="5"/>
        <v>0</v>
      </c>
      <c r="N22" s="53">
        <v>285927371.78321141</v>
      </c>
    </row>
    <row r="23" spans="1:14" x14ac:dyDescent="0.2">
      <c r="A23" s="5" t="s">
        <v>16</v>
      </c>
      <c r="B23" s="53">
        <f t="shared" si="0"/>
        <v>2042224.7533681639</v>
      </c>
      <c r="C23" s="34">
        <v>5</v>
      </c>
      <c r="D23" s="35">
        <v>4</v>
      </c>
      <c r="E23" s="54">
        <f t="shared" si="1"/>
        <v>8168899.0134726558</v>
      </c>
      <c r="F23" s="37">
        <f t="shared" si="2"/>
        <v>1</v>
      </c>
      <c r="G23" s="55">
        <f t="shared" si="3"/>
        <v>2042224.7533681639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204222475.3368164</v>
      </c>
    </row>
    <row r="24" spans="1:14" x14ac:dyDescent="0.2">
      <c r="A24" s="5" t="s">
        <v>17</v>
      </c>
      <c r="B24" s="53">
        <f t="shared" si="0"/>
        <v>433741.49378912436</v>
      </c>
      <c r="C24" s="34">
        <v>5</v>
      </c>
      <c r="D24" s="35">
        <v>4</v>
      </c>
      <c r="E24" s="54">
        <f t="shared" si="1"/>
        <v>1734965.9751564974</v>
      </c>
      <c r="F24" s="37">
        <f t="shared" si="2"/>
        <v>1</v>
      </c>
      <c r="G24" s="55">
        <f t="shared" si="3"/>
        <v>433741.49378912436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43374149.378912434</v>
      </c>
    </row>
    <row r="25" spans="1:14" x14ac:dyDescent="0.2">
      <c r="A25" s="5" t="s">
        <v>18</v>
      </c>
      <c r="B25" s="53">
        <f t="shared" si="0"/>
        <v>469493.74149101181</v>
      </c>
      <c r="C25" s="34">
        <v>5</v>
      </c>
      <c r="D25" s="35">
        <v>2</v>
      </c>
      <c r="E25" s="54">
        <f t="shared" si="1"/>
        <v>938987.48298202362</v>
      </c>
      <c r="F25" s="37">
        <f t="shared" si="2"/>
        <v>3</v>
      </c>
      <c r="G25" s="55">
        <f t="shared" si="3"/>
        <v>1408481.2244730354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46949374.149101183</v>
      </c>
    </row>
    <row r="26" spans="1:14" x14ac:dyDescent="0.2">
      <c r="A26" s="5" t="s">
        <v>19</v>
      </c>
      <c r="B26" s="53">
        <f t="shared" si="0"/>
        <v>57997.343198523879</v>
      </c>
      <c r="C26" s="34">
        <v>5</v>
      </c>
      <c r="D26" s="35">
        <v>2</v>
      </c>
      <c r="E26" s="54">
        <f t="shared" si="1"/>
        <v>115994.68639704776</v>
      </c>
      <c r="F26" s="37">
        <f t="shared" si="2"/>
        <v>3</v>
      </c>
      <c r="G26" s="55">
        <f t="shared" si="3"/>
        <v>173992.02959557163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5799734.3198523875</v>
      </c>
    </row>
    <row r="27" spans="1:14" x14ac:dyDescent="0.2">
      <c r="A27" s="5" t="s">
        <v>20</v>
      </c>
      <c r="B27" s="53">
        <f t="shared" si="0"/>
        <v>13682.09216328687</v>
      </c>
      <c r="C27" s="34">
        <v>5</v>
      </c>
      <c r="D27" s="35">
        <v>2</v>
      </c>
      <c r="E27" s="54">
        <f t="shared" si="1"/>
        <v>27364.184326573741</v>
      </c>
      <c r="F27" s="37">
        <f t="shared" si="2"/>
        <v>3</v>
      </c>
      <c r="G27" s="55">
        <f t="shared" si="3"/>
        <v>41046.276489860611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1368209.216328687</v>
      </c>
    </row>
    <row r="28" spans="1:14" x14ac:dyDescent="0.2">
      <c r="A28" s="5" t="s">
        <v>21</v>
      </c>
      <c r="B28" s="53">
        <f t="shared" si="0"/>
        <v>11879.543589712543</v>
      </c>
      <c r="C28" s="34">
        <v>5</v>
      </c>
      <c r="D28" s="35">
        <v>2</v>
      </c>
      <c r="E28" s="54">
        <f t="shared" si="1"/>
        <v>23759.087179425085</v>
      </c>
      <c r="F28" s="37">
        <f t="shared" si="2"/>
        <v>3</v>
      </c>
      <c r="G28" s="55">
        <f t="shared" si="3"/>
        <v>35638.630769137628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1187954.3589712542</v>
      </c>
    </row>
    <row r="29" spans="1:14" x14ac:dyDescent="0.2">
      <c r="A29" s="5" t="s">
        <v>22</v>
      </c>
      <c r="B29" s="53">
        <f t="shared" si="0"/>
        <v>286344.7519769494</v>
      </c>
      <c r="C29" s="34">
        <v>5</v>
      </c>
      <c r="D29" s="35">
        <v>4</v>
      </c>
      <c r="E29" s="54">
        <f t="shared" si="1"/>
        <v>1145379.0079077976</v>
      </c>
      <c r="F29" s="37">
        <f t="shared" si="2"/>
        <v>1</v>
      </c>
      <c r="G29" s="55">
        <f t="shared" si="3"/>
        <v>286344.7519769494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28634475.197694939</v>
      </c>
    </row>
    <row r="30" spans="1:14" x14ac:dyDescent="0.2">
      <c r="A30" s="5" t="s">
        <v>23</v>
      </c>
      <c r="B30" s="53">
        <f t="shared" si="0"/>
        <v>9329.7337432864042</v>
      </c>
      <c r="C30" s="34">
        <v>5</v>
      </c>
      <c r="D30" s="35">
        <v>3</v>
      </c>
      <c r="E30" s="54">
        <f t="shared" si="1"/>
        <v>27989.201229859213</v>
      </c>
      <c r="F30" s="37">
        <f t="shared" si="2"/>
        <v>2</v>
      </c>
      <c r="G30" s="55">
        <f t="shared" si="3"/>
        <v>18659.467486572808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932973.37432864041</v>
      </c>
    </row>
    <row r="31" spans="1:14" x14ac:dyDescent="0.2">
      <c r="A31" s="5" t="s">
        <v>24</v>
      </c>
      <c r="B31" s="53">
        <f t="shared" si="0"/>
        <v>18534.879760737404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74139.519042949614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1853487.9760737403</v>
      </c>
    </row>
    <row r="32" spans="1:14" x14ac:dyDescent="0.2">
      <c r="A32" s="5" t="s">
        <v>25</v>
      </c>
      <c r="B32" s="53">
        <f t="shared" si="0"/>
        <v>65590.405774410799</v>
      </c>
      <c r="C32" s="34">
        <v>5</v>
      </c>
      <c r="D32" s="35">
        <v>3</v>
      </c>
      <c r="E32" s="54">
        <f t="shared" si="1"/>
        <v>196771.21732323238</v>
      </c>
      <c r="F32" s="37">
        <f t="shared" si="2"/>
        <v>2</v>
      </c>
      <c r="G32" s="55">
        <f t="shared" si="3"/>
        <v>131180.8115488216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6559040.5774410805</v>
      </c>
    </row>
    <row r="33" spans="1:14" x14ac:dyDescent="0.2">
      <c r="A33" s="5" t="s">
        <v>26</v>
      </c>
      <c r="B33" s="53">
        <f t="shared" si="0"/>
        <v>136033.66111508696</v>
      </c>
      <c r="C33" s="34">
        <v>5</v>
      </c>
      <c r="D33" s="35">
        <v>5</v>
      </c>
      <c r="E33" s="54">
        <f t="shared" si="1"/>
        <v>680168.30557543482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13603366.111508695</v>
      </c>
    </row>
    <row r="34" spans="1:14" x14ac:dyDescent="0.2">
      <c r="A34" s="5" t="s">
        <v>27</v>
      </c>
      <c r="B34" s="53">
        <f t="shared" si="0"/>
        <v>160197.99158138738</v>
      </c>
      <c r="C34" s="34">
        <v>5</v>
      </c>
      <c r="D34" s="35">
        <v>2</v>
      </c>
      <c r="E34" s="54">
        <f t="shared" si="1"/>
        <v>320395.98316277476</v>
      </c>
      <c r="F34" s="37">
        <f t="shared" si="2"/>
        <v>3</v>
      </c>
      <c r="G34" s="55">
        <f t="shared" si="3"/>
        <v>480593.97474416217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16019799.158138737</v>
      </c>
    </row>
    <row r="35" spans="1:14" x14ac:dyDescent="0.2">
      <c r="A35" s="5" t="s">
        <v>28</v>
      </c>
      <c r="B35" s="53">
        <f t="shared" si="0"/>
        <v>4707206.1951641878</v>
      </c>
      <c r="C35" s="34">
        <v>5</v>
      </c>
      <c r="D35" s="35">
        <v>5</v>
      </c>
      <c r="E35" s="54">
        <f t="shared" si="1"/>
        <v>23536030.97582094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470720619.51641876</v>
      </c>
    </row>
    <row r="36" spans="1:14" x14ac:dyDescent="0.2">
      <c r="A36" s="5" t="s">
        <v>29</v>
      </c>
      <c r="B36" s="53">
        <f t="shared" si="0"/>
        <v>12480.036936467452</v>
      </c>
      <c r="C36" s="34">
        <v>5</v>
      </c>
      <c r="D36" s="35">
        <v>2</v>
      </c>
      <c r="E36" s="54">
        <f t="shared" si="1"/>
        <v>24960.073872934903</v>
      </c>
      <c r="F36" s="37">
        <f t="shared" si="2"/>
        <v>3</v>
      </c>
      <c r="G36" s="55">
        <f t="shared" si="3"/>
        <v>37440.110809402351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1248003.6936467451</v>
      </c>
    </row>
    <row r="37" spans="1:14" x14ac:dyDescent="0.2">
      <c r="A37" s="5" t="s">
        <v>30</v>
      </c>
      <c r="B37" s="53">
        <f t="shared" si="0"/>
        <v>498287.13942778908</v>
      </c>
      <c r="C37" s="34">
        <v>5</v>
      </c>
      <c r="D37" s="35">
        <v>4</v>
      </c>
      <c r="E37" s="54">
        <f t="shared" si="1"/>
        <v>1993148.5577111563</v>
      </c>
      <c r="F37" s="37">
        <f t="shared" si="2"/>
        <v>1</v>
      </c>
      <c r="G37" s="55">
        <f t="shared" si="3"/>
        <v>498287.13942778908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49828713.942778908</v>
      </c>
    </row>
    <row r="38" spans="1:14" x14ac:dyDescent="0.2">
      <c r="A38" s="5" t="s">
        <v>31</v>
      </c>
      <c r="B38" s="53">
        <f t="shared" si="0"/>
        <v>74171.74709389839</v>
      </c>
      <c r="C38" s="34">
        <v>5</v>
      </c>
      <c r="D38" s="35">
        <v>4</v>
      </c>
      <c r="E38" s="54">
        <f t="shared" si="1"/>
        <v>296686.98837559356</v>
      </c>
      <c r="F38" s="37">
        <f t="shared" si="2"/>
        <v>1</v>
      </c>
      <c r="G38" s="55">
        <f t="shared" si="3"/>
        <v>74171.74709389839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7417174.7093898393</v>
      </c>
    </row>
    <row r="39" spans="1:14" x14ac:dyDescent="0.2">
      <c r="A39" s="5" t="s">
        <v>32</v>
      </c>
      <c r="B39" s="53">
        <f t="shared" si="0"/>
        <v>15094.858404106202</v>
      </c>
      <c r="C39" s="34">
        <v>5</v>
      </c>
      <c r="D39" s="35">
        <v>2</v>
      </c>
      <c r="E39" s="54">
        <f t="shared" si="1"/>
        <v>30189.716808212404</v>
      </c>
      <c r="F39" s="37">
        <f t="shared" si="2"/>
        <v>3</v>
      </c>
      <c r="G39" s="55">
        <f t="shared" si="3"/>
        <v>45284.57521231861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1509485.8404106202</v>
      </c>
    </row>
    <row r="40" spans="1:14" x14ac:dyDescent="0.2">
      <c r="A40" s="5" t="s">
        <v>33</v>
      </c>
      <c r="B40" s="53">
        <f t="shared" si="0"/>
        <v>4272.3374336300003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17089.349734520001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427233.74336299999</v>
      </c>
    </row>
    <row r="41" spans="1:14" x14ac:dyDescent="0.2">
      <c r="A41" s="5" t="s">
        <v>34</v>
      </c>
      <c r="B41" s="53">
        <f t="shared" si="0"/>
        <v>588902.83363357838</v>
      </c>
      <c r="C41" s="34">
        <v>5</v>
      </c>
      <c r="D41" s="35">
        <v>4</v>
      </c>
      <c r="E41" s="54">
        <f t="shared" si="1"/>
        <v>2355611.3345343135</v>
      </c>
      <c r="F41" s="37">
        <f t="shared" si="2"/>
        <v>1</v>
      </c>
      <c r="G41" s="55">
        <f t="shared" si="3"/>
        <v>588902.83363357838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58890283.363357842</v>
      </c>
    </row>
    <row r="42" spans="1:14" x14ac:dyDescent="0.2">
      <c r="A42" s="5" t="s">
        <v>35</v>
      </c>
      <c r="B42" s="53">
        <f t="shared" si="0"/>
        <v>6569333.6153546199</v>
      </c>
      <c r="C42" s="34">
        <v>5</v>
      </c>
      <c r="D42" s="35">
        <v>5</v>
      </c>
      <c r="E42" s="54">
        <f t="shared" si="1"/>
        <v>32846668.0767731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656933361.53546202</v>
      </c>
    </row>
    <row r="43" spans="1:14" x14ac:dyDescent="0.2">
      <c r="A43" s="5" t="s">
        <v>36</v>
      </c>
      <c r="B43" s="53">
        <f t="shared" si="0"/>
        <v>933172.56800941995</v>
      </c>
      <c r="C43" s="34">
        <v>5</v>
      </c>
      <c r="D43" s="35">
        <v>5</v>
      </c>
      <c r="E43" s="54">
        <f t="shared" si="1"/>
        <v>4665862.8400470996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93317256.800941989</v>
      </c>
    </row>
    <row r="44" spans="1:14" x14ac:dyDescent="0.2">
      <c r="A44" s="5" t="s">
        <v>37</v>
      </c>
      <c r="B44" s="53">
        <f t="shared" si="0"/>
        <v>83356.196606275684</v>
      </c>
      <c r="C44" s="34">
        <v>5</v>
      </c>
      <c r="D44" s="35">
        <v>2</v>
      </c>
      <c r="E44" s="54">
        <f t="shared" si="1"/>
        <v>166712.39321255137</v>
      </c>
      <c r="F44" s="37">
        <f t="shared" si="2"/>
        <v>3</v>
      </c>
      <c r="G44" s="55">
        <f t="shared" si="3"/>
        <v>250068.58981882705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8335619.6606275681</v>
      </c>
    </row>
    <row r="45" spans="1:14" x14ac:dyDescent="0.2">
      <c r="A45" s="5" t="s">
        <v>38</v>
      </c>
      <c r="B45" s="53">
        <f t="shared" si="0"/>
        <v>832.40734538499999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3329.6293815399999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83240.734538499994</v>
      </c>
    </row>
    <row r="46" spans="1:14" x14ac:dyDescent="0.2">
      <c r="A46" s="5" t="s">
        <v>39</v>
      </c>
      <c r="B46" s="53">
        <f t="shared" si="0"/>
        <v>33235.245136637386</v>
      </c>
      <c r="C46" s="34">
        <v>5</v>
      </c>
      <c r="D46" s="35">
        <v>3</v>
      </c>
      <c r="E46" s="54">
        <f t="shared" si="1"/>
        <v>99705.735409912159</v>
      </c>
      <c r="F46" s="37">
        <f t="shared" si="2"/>
        <v>2</v>
      </c>
      <c r="G46" s="55">
        <f t="shared" si="3"/>
        <v>66470.490273274772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3323524.5136637385</v>
      </c>
    </row>
    <row r="47" spans="1:14" x14ac:dyDescent="0.2">
      <c r="A47" s="5" t="s">
        <v>40</v>
      </c>
      <c r="B47" s="53">
        <f t="shared" si="0"/>
        <v>2053414.2252074063</v>
      </c>
      <c r="C47" s="34">
        <v>5</v>
      </c>
      <c r="D47" s="35">
        <v>5</v>
      </c>
      <c r="E47" s="54">
        <f t="shared" si="1"/>
        <v>10267071.126037031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205341422.52074063</v>
      </c>
    </row>
    <row r="48" spans="1:14" x14ac:dyDescent="0.2">
      <c r="A48" s="5" t="s">
        <v>41</v>
      </c>
      <c r="B48" s="53">
        <f t="shared" si="0"/>
        <v>529854.59030037327</v>
      </c>
      <c r="C48" s="34">
        <v>5</v>
      </c>
      <c r="D48" s="35">
        <v>2</v>
      </c>
      <c r="E48" s="54">
        <f t="shared" si="1"/>
        <v>1059709.1806007465</v>
      </c>
      <c r="F48" s="37">
        <f t="shared" si="2"/>
        <v>3</v>
      </c>
      <c r="G48" s="55">
        <f t="shared" si="3"/>
        <v>1589563.7709011198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52985459.030037321</v>
      </c>
    </row>
    <row r="49" spans="1:14" x14ac:dyDescent="0.2">
      <c r="A49" s="5" t="s">
        <v>42</v>
      </c>
      <c r="B49" s="53">
        <f t="shared" si="0"/>
        <v>349867.49544656771</v>
      </c>
      <c r="C49" s="34">
        <v>5</v>
      </c>
      <c r="D49" s="35">
        <v>4</v>
      </c>
      <c r="E49" s="54">
        <f t="shared" si="1"/>
        <v>1399469.9817862709</v>
      </c>
      <c r="F49" s="37">
        <f t="shared" si="2"/>
        <v>1</v>
      </c>
      <c r="G49" s="55">
        <f t="shared" si="3"/>
        <v>349867.49544656771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34986749.544656768</v>
      </c>
    </row>
    <row r="50" spans="1:14" x14ac:dyDescent="0.2">
      <c r="A50" s="5" t="s">
        <v>43</v>
      </c>
      <c r="B50" s="53">
        <f t="shared" si="0"/>
        <v>18141300.136185877</v>
      </c>
      <c r="C50" s="34">
        <v>3</v>
      </c>
      <c r="D50" s="35">
        <v>3</v>
      </c>
      <c r="E50" s="54">
        <f t="shared" si="1"/>
        <v>54423900.408557631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54423900.408557631</v>
      </c>
      <c r="K50" s="35">
        <f>(H50-I50)</f>
        <v>0</v>
      </c>
      <c r="L50" s="56">
        <f t="shared" si="5"/>
        <v>0</v>
      </c>
      <c r="N50" s="53">
        <v>1814130013.6185875</v>
      </c>
    </row>
    <row r="51" spans="1:14" x14ac:dyDescent="0.2">
      <c r="A51" s="5" t="s">
        <v>44</v>
      </c>
      <c r="B51" s="53">
        <f t="shared" si="0"/>
        <v>7652162.1211751103</v>
      </c>
      <c r="C51" s="34">
        <v>7</v>
      </c>
      <c r="D51" s="35">
        <v>5</v>
      </c>
      <c r="E51" s="54">
        <f t="shared" si="1"/>
        <v>38260810.605875552</v>
      </c>
      <c r="F51" s="37">
        <f t="shared" si="2"/>
        <v>2</v>
      </c>
      <c r="G51" s="55">
        <f t="shared" si="3"/>
        <v>15304324.242350221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765216212.11751103</v>
      </c>
    </row>
    <row r="52" spans="1:14" x14ac:dyDescent="0.2">
      <c r="A52" s="5" t="s">
        <v>45</v>
      </c>
      <c r="B52" s="53">
        <f t="shared" si="0"/>
        <v>1048082.2194394284</v>
      </c>
      <c r="C52" s="34">
        <v>5</v>
      </c>
      <c r="D52" s="35">
        <v>4</v>
      </c>
      <c r="E52" s="54">
        <f t="shared" si="1"/>
        <v>4192328.8777577137</v>
      </c>
      <c r="F52" s="37">
        <f t="shared" si="2"/>
        <v>1</v>
      </c>
      <c r="G52" s="55">
        <f t="shared" si="3"/>
        <v>1048082.2194394284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104808221.94394284</v>
      </c>
    </row>
    <row r="53" spans="1:14" x14ac:dyDescent="0.2">
      <c r="A53" s="5" t="s">
        <v>46</v>
      </c>
      <c r="B53" s="53">
        <f t="shared" si="0"/>
        <v>2780800.2051921706</v>
      </c>
      <c r="C53" s="34">
        <v>5</v>
      </c>
      <c r="D53" s="35">
        <v>5</v>
      </c>
      <c r="E53" s="54">
        <f t="shared" si="1"/>
        <v>13904001.025960853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278080020.51921707</v>
      </c>
    </row>
    <row r="54" spans="1:14" x14ac:dyDescent="0.2">
      <c r="A54" s="5" t="s">
        <v>47</v>
      </c>
      <c r="B54" s="53">
        <f t="shared" si="0"/>
        <v>82745.807810707294</v>
      </c>
      <c r="C54" s="34">
        <v>5</v>
      </c>
      <c r="D54" s="35">
        <v>3</v>
      </c>
      <c r="E54" s="54">
        <f t="shared" si="1"/>
        <v>248237.42343212187</v>
      </c>
      <c r="F54" s="37">
        <f t="shared" si="2"/>
        <v>2</v>
      </c>
      <c r="G54" s="55">
        <f t="shared" si="3"/>
        <v>165491.61562141459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8274580.7810707297</v>
      </c>
    </row>
    <row r="55" spans="1:14" x14ac:dyDescent="0.2">
      <c r="A55" s="5" t="s">
        <v>48</v>
      </c>
      <c r="B55" s="53">
        <f t="shared" si="0"/>
        <v>33844754.082876503</v>
      </c>
      <c r="C55" s="34">
        <v>6</v>
      </c>
      <c r="D55" s="35">
        <v>6</v>
      </c>
      <c r="E55" s="54">
        <f t="shared" si="1"/>
        <v>203068524.49725902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3384475408.2876501</v>
      </c>
    </row>
    <row r="56" spans="1:14" x14ac:dyDescent="0.2">
      <c r="A56" s="5" t="s">
        <v>49</v>
      </c>
      <c r="B56" s="53">
        <f t="shared" si="0"/>
        <v>6813512.35101966</v>
      </c>
      <c r="C56" s="34">
        <v>6</v>
      </c>
      <c r="D56" s="35">
        <v>6</v>
      </c>
      <c r="E56" s="54">
        <f t="shared" si="1"/>
        <v>40881074.106117964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681351235.10196602</v>
      </c>
    </row>
    <row r="57" spans="1:14" x14ac:dyDescent="0.2">
      <c r="A57" s="5" t="s">
        <v>50</v>
      </c>
      <c r="B57" s="53">
        <f t="shared" si="0"/>
        <v>6854196.5901993001</v>
      </c>
      <c r="C57" s="34">
        <v>6</v>
      </c>
      <c r="D57" s="35">
        <v>5</v>
      </c>
      <c r="E57" s="54">
        <f t="shared" si="1"/>
        <v>34270982.950996503</v>
      </c>
      <c r="F57" s="37">
        <f t="shared" si="2"/>
        <v>1</v>
      </c>
      <c r="G57" s="55">
        <f t="shared" si="3"/>
        <v>6854196.5901993001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685419659.01993001</v>
      </c>
    </row>
    <row r="58" spans="1:14" x14ac:dyDescent="0.2">
      <c r="A58" s="5" t="s">
        <v>51</v>
      </c>
      <c r="B58" s="53">
        <f t="shared" si="0"/>
        <v>393358.36377651594</v>
      </c>
      <c r="C58" s="34">
        <v>5</v>
      </c>
      <c r="D58" s="35">
        <v>2</v>
      </c>
      <c r="E58" s="54">
        <f t="shared" si="1"/>
        <v>786716.72755303187</v>
      </c>
      <c r="F58" s="37">
        <f t="shared" si="2"/>
        <v>3</v>
      </c>
      <c r="G58" s="55">
        <f t="shared" si="3"/>
        <v>1180075.0913295478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39335836.377651595</v>
      </c>
    </row>
    <row r="59" spans="1:14" x14ac:dyDescent="0.2">
      <c r="A59" s="5" t="s">
        <v>52</v>
      </c>
      <c r="B59" s="53">
        <f t="shared" si="0"/>
        <v>6725581.2967325058</v>
      </c>
      <c r="C59" s="34">
        <v>6</v>
      </c>
      <c r="D59" s="35">
        <v>5</v>
      </c>
      <c r="E59" s="54">
        <f t="shared" si="1"/>
        <v>33627906.483662531</v>
      </c>
      <c r="F59" s="37">
        <f t="shared" si="2"/>
        <v>1</v>
      </c>
      <c r="G59" s="55">
        <f t="shared" si="3"/>
        <v>6725581.2967325058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672558129.67325056</v>
      </c>
    </row>
    <row r="60" spans="1:14" x14ac:dyDescent="0.2">
      <c r="A60" s="5" t="s">
        <v>53</v>
      </c>
      <c r="B60" s="53">
        <f t="shared" si="0"/>
        <v>1813304.1991881523</v>
      </c>
      <c r="C60" s="34">
        <v>5</v>
      </c>
      <c r="D60" s="35">
        <v>5</v>
      </c>
      <c r="E60" s="54">
        <f t="shared" si="1"/>
        <v>9066520.9959407616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181330419.91881523</v>
      </c>
    </row>
    <row r="61" spans="1:14" x14ac:dyDescent="0.2">
      <c r="A61" s="5" t="s">
        <v>54</v>
      </c>
      <c r="B61" s="53">
        <f t="shared" si="0"/>
        <v>71209.904302232637</v>
      </c>
      <c r="C61" s="34">
        <v>5</v>
      </c>
      <c r="D61" s="35">
        <v>4</v>
      </c>
      <c r="E61" s="54">
        <f t="shared" si="1"/>
        <v>284839.61720893055</v>
      </c>
      <c r="F61" s="37">
        <f t="shared" si="2"/>
        <v>1</v>
      </c>
      <c r="G61" s="55">
        <f t="shared" si="3"/>
        <v>71209.904302232637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7120990.4302232629</v>
      </c>
    </row>
    <row r="62" spans="1:14" x14ac:dyDescent="0.2">
      <c r="A62" s="5" t="s">
        <v>87</v>
      </c>
      <c r="B62" s="53">
        <f t="shared" si="0"/>
        <v>2033049.7338173264</v>
      </c>
      <c r="C62" s="34">
        <v>5</v>
      </c>
      <c r="D62" s="35">
        <v>4</v>
      </c>
      <c r="E62" s="54">
        <f t="shared" si="1"/>
        <v>8132198.9352693055</v>
      </c>
      <c r="F62" s="37">
        <f t="shared" si="2"/>
        <v>1</v>
      </c>
      <c r="G62" s="55">
        <f t="shared" si="3"/>
        <v>2033049.7338173264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203304973.38173264</v>
      </c>
    </row>
    <row r="63" spans="1:14" x14ac:dyDescent="0.2">
      <c r="A63" s="5" t="s">
        <v>88</v>
      </c>
      <c r="B63" s="53">
        <f t="shared" si="0"/>
        <v>601602.50290126551</v>
      </c>
      <c r="C63" s="34">
        <v>5</v>
      </c>
      <c r="D63" s="35">
        <v>5</v>
      </c>
      <c r="E63" s="54">
        <f t="shared" si="1"/>
        <v>3008012.5145063275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60160250.290126547</v>
      </c>
    </row>
    <row r="64" spans="1:14" x14ac:dyDescent="0.2">
      <c r="A64" s="5" t="s">
        <v>55</v>
      </c>
      <c r="B64" s="53">
        <f t="shared" si="0"/>
        <v>351121.85379992164</v>
      </c>
      <c r="C64" s="34">
        <v>5</v>
      </c>
      <c r="D64" s="35">
        <v>5</v>
      </c>
      <c r="E64" s="54">
        <f t="shared" si="1"/>
        <v>1755609.2689996082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35112185.379992165</v>
      </c>
    </row>
    <row r="65" spans="1:14" x14ac:dyDescent="0.2">
      <c r="A65" s="5" t="s">
        <v>56</v>
      </c>
      <c r="B65" s="53">
        <f t="shared" si="0"/>
        <v>3358977.5974352267</v>
      </c>
      <c r="C65" s="34">
        <v>5</v>
      </c>
      <c r="D65" s="35">
        <v>5</v>
      </c>
      <c r="E65" s="54">
        <f t="shared" si="1"/>
        <v>16794887.987176135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335897759.74352264</v>
      </c>
    </row>
    <row r="66" spans="1:14" x14ac:dyDescent="0.2">
      <c r="A66" s="5" t="s">
        <v>57</v>
      </c>
      <c r="B66" s="53">
        <f t="shared" si="0"/>
        <v>833392.65693520964</v>
      </c>
      <c r="C66" s="34">
        <v>5</v>
      </c>
      <c r="D66" s="35">
        <v>5</v>
      </c>
      <c r="E66" s="54">
        <f t="shared" si="1"/>
        <v>4166963.284676048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83339265.693520963</v>
      </c>
    </row>
    <row r="67" spans="1:14" x14ac:dyDescent="0.2">
      <c r="A67" s="5" t="s">
        <v>58</v>
      </c>
      <c r="B67" s="53">
        <f t="shared" si="0"/>
        <v>261392.0607985213</v>
      </c>
      <c r="C67" s="34">
        <v>5</v>
      </c>
      <c r="D67" s="35">
        <v>2</v>
      </c>
      <c r="E67" s="54">
        <f t="shared" si="1"/>
        <v>522784.1215970426</v>
      </c>
      <c r="F67" s="37">
        <f t="shared" si="2"/>
        <v>3</v>
      </c>
      <c r="G67" s="55">
        <f t="shared" si="3"/>
        <v>784176.18239556393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26139206.07985213</v>
      </c>
    </row>
    <row r="68" spans="1:14" x14ac:dyDescent="0.2">
      <c r="A68" s="5" t="s">
        <v>59</v>
      </c>
      <c r="B68" s="53">
        <f t="shared" si="0"/>
        <v>63513.596126448247</v>
      </c>
      <c r="C68" s="34">
        <v>5</v>
      </c>
      <c r="D68" s="35">
        <v>3</v>
      </c>
      <c r="E68" s="54">
        <f t="shared" si="1"/>
        <v>190540.78837934474</v>
      </c>
      <c r="F68" s="37">
        <f t="shared" si="2"/>
        <v>2</v>
      </c>
      <c r="G68" s="55">
        <f t="shared" si="3"/>
        <v>127027.19225289649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6351359.6126448242</v>
      </c>
    </row>
    <row r="69" spans="1:14" x14ac:dyDescent="0.2">
      <c r="A69" s="5" t="s">
        <v>60</v>
      </c>
      <c r="B69" s="53">
        <f t="shared" si="0"/>
        <v>76895.794887424927</v>
      </c>
      <c r="C69" s="34">
        <v>5</v>
      </c>
      <c r="D69" s="35">
        <v>3</v>
      </c>
      <c r="E69" s="54">
        <f t="shared" si="1"/>
        <v>230687.3846622748</v>
      </c>
      <c r="F69" s="37">
        <f>(C69-D69)</f>
        <v>2</v>
      </c>
      <c r="G69" s="55">
        <f t="shared" si="3"/>
        <v>153791.58977484985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7689579.4887424931</v>
      </c>
    </row>
    <row r="70" spans="1:14" x14ac:dyDescent="0.2">
      <c r="A70" s="5" t="s">
        <v>61</v>
      </c>
      <c r="B70" s="53">
        <f t="shared" si="0"/>
        <v>95.075624943089409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380.30249977235763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9507.5624943089406</v>
      </c>
    </row>
    <row r="71" spans="1:14" x14ac:dyDescent="0.2">
      <c r="A71" s="5" t="s">
        <v>62</v>
      </c>
      <c r="B71" s="53">
        <f t="shared" si="0"/>
        <v>2833027.2781101675</v>
      </c>
      <c r="C71" s="34">
        <v>3</v>
      </c>
      <c r="D71" s="35">
        <v>3</v>
      </c>
      <c r="E71" s="54">
        <f t="shared" si="1"/>
        <v>8499081.8343305029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8499081.8343305029</v>
      </c>
      <c r="K71" s="35">
        <f>(H71-I71)</f>
        <v>0</v>
      </c>
      <c r="L71" s="56">
        <f t="shared" si="5"/>
        <v>0</v>
      </c>
      <c r="N71" s="53">
        <v>283302727.81101674</v>
      </c>
    </row>
    <row r="72" spans="1:14" x14ac:dyDescent="0.2">
      <c r="A72" s="5" t="s">
        <v>63</v>
      </c>
      <c r="B72" s="53">
        <f t="shared" si="0"/>
        <v>27880.463411624187</v>
      </c>
      <c r="C72" s="34">
        <v>5</v>
      </c>
      <c r="D72" s="35">
        <v>4</v>
      </c>
      <c r="E72" s="54">
        <f t="shared" si="1"/>
        <v>111521.85364649675</v>
      </c>
      <c r="F72" s="37">
        <f t="shared" si="2"/>
        <v>1</v>
      </c>
      <c r="G72" s="55">
        <f t="shared" si="3"/>
        <v>27880.463411624187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2788046.3411624185</v>
      </c>
    </row>
    <row r="73" spans="1:14" x14ac:dyDescent="0.2">
      <c r="A73" s="5" t="s">
        <v>64</v>
      </c>
      <c r="B73" s="53">
        <f t="shared" si="0"/>
        <v>4274380.3440907029</v>
      </c>
      <c r="C73" s="34">
        <v>6</v>
      </c>
      <c r="D73" s="35">
        <v>4</v>
      </c>
      <c r="E73" s="54">
        <f t="shared" si="1"/>
        <v>17097521.376362812</v>
      </c>
      <c r="F73" s="37">
        <f t="shared" si="2"/>
        <v>2</v>
      </c>
      <c r="G73" s="55">
        <f t="shared" si="3"/>
        <v>8548760.6881814059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427438034.40907025</v>
      </c>
    </row>
    <row r="74" spans="1:14" x14ac:dyDescent="0.2">
      <c r="A74" s="5" t="s">
        <v>65</v>
      </c>
      <c r="B74" s="53">
        <f>(N74*0.01)</f>
        <v>23561.128844457831</v>
      </c>
      <c r="C74" s="34">
        <v>5</v>
      </c>
      <c r="D74" s="35">
        <v>3</v>
      </c>
      <c r="E74" s="54">
        <f>(B74*D74)</f>
        <v>70683.386533373501</v>
      </c>
      <c r="F74" s="37">
        <f>(C74-D74)</f>
        <v>2</v>
      </c>
      <c r="G74" s="55">
        <f>(B74*F74)</f>
        <v>47122.257688915663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2356112.8844457832</v>
      </c>
    </row>
    <row r="75" spans="1:14" x14ac:dyDescent="0.2">
      <c r="A75" s="5" t="s">
        <v>76</v>
      </c>
      <c r="B75" s="8">
        <f>SUM(B8:B74)</f>
        <v>146473711.76447213</v>
      </c>
      <c r="C75" s="9"/>
      <c r="D75" s="1"/>
      <c r="E75" s="40">
        <f>SUM(E8:E74)</f>
        <v>703662725.03991067</v>
      </c>
      <c r="F75" s="1"/>
      <c r="G75" s="40">
        <f>SUM(G8:G74)</f>
        <v>68037274.20362106</v>
      </c>
      <c r="H75" s="10"/>
      <c r="I75" s="1"/>
      <c r="J75" s="40">
        <f>SUM(J8:J74)</f>
        <v>68641529.678552359</v>
      </c>
      <c r="K75" s="1"/>
      <c r="L75" s="43">
        <f>SUM(L8:L74)</f>
        <v>0</v>
      </c>
      <c r="N75" s="8">
        <f>SUM(N8:N74)</f>
        <v>14647371176.447208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122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131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 x14ac:dyDescent="0.2">
      <c r="A83" s="73" t="s">
        <v>123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124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80:L80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&amp;L&amp;11December 2014&amp;R&amp;11Page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2013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2013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117</v>
      </c>
    </row>
    <row r="8" spans="1:14" x14ac:dyDescent="0.2">
      <c r="A8" s="5" t="s">
        <v>2</v>
      </c>
      <c r="B8" s="6">
        <f>(N8*0.01)</f>
        <v>711770.93059252459</v>
      </c>
      <c r="C8" s="32">
        <v>5</v>
      </c>
      <c r="D8" s="33">
        <v>5</v>
      </c>
      <c r="E8" s="39">
        <f>(B8*D8)</f>
        <v>3558854.6529626232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71177093.059252456</v>
      </c>
    </row>
    <row r="9" spans="1:14" x14ac:dyDescent="0.2">
      <c r="A9" s="5" t="s">
        <v>3</v>
      </c>
      <c r="B9" s="53">
        <f>(N9*0.01)</f>
        <v>10498.082654422222</v>
      </c>
      <c r="C9" s="34">
        <v>5</v>
      </c>
      <c r="D9" s="35">
        <v>3</v>
      </c>
      <c r="E9" s="54">
        <f>(B9*D9)</f>
        <v>31494.247963266665</v>
      </c>
      <c r="F9" s="37">
        <f>(C9-D9)</f>
        <v>2</v>
      </c>
      <c r="G9" s="55">
        <f>(B9*F9)</f>
        <v>20996.165308844444</v>
      </c>
      <c r="H9" s="46"/>
      <c r="I9" s="47"/>
      <c r="J9" s="54">
        <f>(B9*I9)</f>
        <v>0</v>
      </c>
      <c r="K9" s="49"/>
      <c r="L9" s="56">
        <f>(B9*K9)</f>
        <v>0</v>
      </c>
      <c r="N9" s="53">
        <v>1049808.2654422221</v>
      </c>
    </row>
    <row r="10" spans="1:14" x14ac:dyDescent="0.2">
      <c r="A10" s="5" t="s">
        <v>4</v>
      </c>
      <c r="B10" s="53">
        <f t="shared" ref="B10:B73" si="0">(N10*0.01)</f>
        <v>3218378.5487871799</v>
      </c>
      <c r="C10" s="34">
        <v>5</v>
      </c>
      <c r="D10" s="35">
        <v>5</v>
      </c>
      <c r="E10" s="54">
        <f t="shared" ref="E10:E73" si="1">(B10*D10)</f>
        <v>16091892.7439359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321837854.87871796</v>
      </c>
    </row>
    <row r="11" spans="1:14" x14ac:dyDescent="0.2">
      <c r="A11" s="5" t="s">
        <v>5</v>
      </c>
      <c r="B11" s="53">
        <f t="shared" si="0"/>
        <v>20170.517344174936</v>
      </c>
      <c r="C11" s="34">
        <v>5</v>
      </c>
      <c r="D11" s="35">
        <v>4</v>
      </c>
      <c r="E11" s="54">
        <f t="shared" si="1"/>
        <v>80682.069376699743</v>
      </c>
      <c r="F11" s="37">
        <f t="shared" si="2"/>
        <v>1</v>
      </c>
      <c r="G11" s="55">
        <f t="shared" si="3"/>
        <v>20170.517344174936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2017051.7344174937</v>
      </c>
    </row>
    <row r="12" spans="1:14" x14ac:dyDescent="0.2">
      <c r="A12" s="5" t="s">
        <v>6</v>
      </c>
      <c r="B12" s="53">
        <f t="shared" si="0"/>
        <v>1758504.2038532889</v>
      </c>
      <c r="C12" s="34">
        <v>5</v>
      </c>
      <c r="D12" s="35">
        <v>5</v>
      </c>
      <c r="E12" s="54">
        <f t="shared" si="1"/>
        <v>8792521.0192664452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175850420.38532889</v>
      </c>
    </row>
    <row r="13" spans="1:14" x14ac:dyDescent="0.2">
      <c r="A13" s="5" t="s">
        <v>7</v>
      </c>
      <c r="B13" s="53">
        <f t="shared" si="0"/>
        <v>9441694.937570015</v>
      </c>
      <c r="C13" s="34">
        <v>6</v>
      </c>
      <c r="D13" s="35">
        <v>5</v>
      </c>
      <c r="E13" s="54">
        <f t="shared" si="1"/>
        <v>47208474.687850073</v>
      </c>
      <c r="F13" s="37">
        <f t="shared" si="2"/>
        <v>1</v>
      </c>
      <c r="G13" s="55">
        <f t="shared" si="3"/>
        <v>9441694.937570015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944169493.75700152</v>
      </c>
    </row>
    <row r="14" spans="1:14" x14ac:dyDescent="0.2">
      <c r="A14" s="5" t="s">
        <v>8</v>
      </c>
      <c r="B14" s="53">
        <f t="shared" si="0"/>
        <v>1000.4497158286098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4001.7988633144391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100044.97158286098</v>
      </c>
    </row>
    <row r="15" spans="1:14" x14ac:dyDescent="0.2">
      <c r="A15" s="5" t="s">
        <v>9</v>
      </c>
      <c r="B15" s="53">
        <f t="shared" si="0"/>
        <v>516931.67638585152</v>
      </c>
      <c r="C15" s="34">
        <v>5</v>
      </c>
      <c r="D15" s="35">
        <v>5</v>
      </c>
      <c r="E15" s="54">
        <f t="shared" si="1"/>
        <v>2584658.3819292574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51693167.63858515</v>
      </c>
    </row>
    <row r="16" spans="1:14" x14ac:dyDescent="0.2">
      <c r="A16" s="5" t="s">
        <v>10</v>
      </c>
      <c r="B16" s="53">
        <f t="shared" si="0"/>
        <v>209530.54299260513</v>
      </c>
      <c r="C16" s="34">
        <v>5</v>
      </c>
      <c r="D16" s="35">
        <v>3</v>
      </c>
      <c r="E16" s="54">
        <f t="shared" si="1"/>
        <v>628591.62897781539</v>
      </c>
      <c r="F16" s="37">
        <f t="shared" si="2"/>
        <v>2</v>
      </c>
      <c r="G16" s="55">
        <f t="shared" si="3"/>
        <v>419061.08598521026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20953054.299260512</v>
      </c>
    </row>
    <row r="17" spans="1:14" x14ac:dyDescent="0.2">
      <c r="A17" s="5" t="s">
        <v>11</v>
      </c>
      <c r="B17" s="53">
        <f t="shared" si="0"/>
        <v>160243.61943935079</v>
      </c>
      <c r="C17" s="34">
        <v>5</v>
      </c>
      <c r="D17" s="35">
        <v>3</v>
      </c>
      <c r="E17" s="54">
        <f t="shared" si="1"/>
        <v>480730.85831805237</v>
      </c>
      <c r="F17" s="37">
        <f t="shared" si="2"/>
        <v>2</v>
      </c>
      <c r="G17" s="55">
        <f t="shared" si="3"/>
        <v>320487.23887870158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16024361.943935078</v>
      </c>
    </row>
    <row r="18" spans="1:14" x14ac:dyDescent="0.2">
      <c r="A18" s="5" t="s">
        <v>12</v>
      </c>
      <c r="B18" s="53">
        <f t="shared" si="0"/>
        <v>4022554.6591844894</v>
      </c>
      <c r="C18" s="34">
        <v>5</v>
      </c>
      <c r="D18" s="35">
        <v>4</v>
      </c>
      <c r="E18" s="54">
        <f t="shared" si="1"/>
        <v>16090218.636737958</v>
      </c>
      <c r="F18" s="37">
        <f t="shared" si="2"/>
        <v>1</v>
      </c>
      <c r="G18" s="55">
        <f t="shared" si="3"/>
        <v>4022554.6591844894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402255465.91844893</v>
      </c>
    </row>
    <row r="19" spans="1:14" x14ac:dyDescent="0.2">
      <c r="A19" s="5" t="s">
        <v>13</v>
      </c>
      <c r="B19" s="53">
        <f t="shared" si="0"/>
        <v>214643.83913097341</v>
      </c>
      <c r="C19" s="34">
        <v>5</v>
      </c>
      <c r="D19" s="35">
        <v>4</v>
      </c>
      <c r="E19" s="54">
        <f t="shared" si="1"/>
        <v>858575.35652389366</v>
      </c>
      <c r="F19" s="37">
        <f t="shared" si="2"/>
        <v>1</v>
      </c>
      <c r="G19" s="55">
        <f t="shared" si="3"/>
        <v>214643.83913097341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21464383.913097341</v>
      </c>
    </row>
    <row r="20" spans="1:14" x14ac:dyDescent="0.2">
      <c r="A20" s="5" t="s">
        <v>90</v>
      </c>
      <c r="B20" s="53">
        <f t="shared" si="0"/>
        <v>15722.160225442462</v>
      </c>
      <c r="C20" s="34">
        <v>4</v>
      </c>
      <c r="D20" s="35">
        <v>2</v>
      </c>
      <c r="E20" s="54">
        <f t="shared" si="1"/>
        <v>31444.320450884923</v>
      </c>
      <c r="F20" s="37">
        <f t="shared" si="2"/>
        <v>2</v>
      </c>
      <c r="G20" s="55">
        <f t="shared" si="3"/>
        <v>31444.320450884923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1572216.0225442462</v>
      </c>
    </row>
    <row r="21" spans="1:14" x14ac:dyDescent="0.2">
      <c r="A21" s="5" t="s">
        <v>14</v>
      </c>
      <c r="B21" s="53">
        <f t="shared" si="0"/>
        <v>12043.277471343423</v>
      </c>
      <c r="C21" s="34">
        <v>4</v>
      </c>
      <c r="D21" s="35">
        <v>2</v>
      </c>
      <c r="E21" s="54">
        <f t="shared" si="1"/>
        <v>24086.554942686846</v>
      </c>
      <c r="F21" s="37">
        <f t="shared" si="2"/>
        <v>2</v>
      </c>
      <c r="G21" s="55">
        <f t="shared" si="3"/>
        <v>24086.554942686846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1204327.7471343423</v>
      </c>
    </row>
    <row r="22" spans="1:14" x14ac:dyDescent="0.2">
      <c r="A22" s="5" t="s">
        <v>15</v>
      </c>
      <c r="B22" s="53">
        <f t="shared" si="0"/>
        <v>2685792.8226225479</v>
      </c>
      <c r="C22" s="34">
        <v>4</v>
      </c>
      <c r="D22" s="35">
        <v>4</v>
      </c>
      <c r="E22" s="54">
        <f t="shared" si="1"/>
        <v>10743171.290490191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5371585.6452450957</v>
      </c>
      <c r="K22" s="35">
        <f>(H22-I22)</f>
        <v>0</v>
      </c>
      <c r="L22" s="56">
        <f t="shared" si="5"/>
        <v>0</v>
      </c>
      <c r="N22" s="53">
        <v>268579282.26225477</v>
      </c>
    </row>
    <row r="23" spans="1:14" x14ac:dyDescent="0.2">
      <c r="A23" s="5" t="s">
        <v>16</v>
      </c>
      <c r="B23" s="53">
        <f t="shared" si="0"/>
        <v>1908073.2865268881</v>
      </c>
      <c r="C23" s="34">
        <v>5</v>
      </c>
      <c r="D23" s="35">
        <v>4</v>
      </c>
      <c r="E23" s="54">
        <f t="shared" si="1"/>
        <v>7632293.1461075526</v>
      </c>
      <c r="F23" s="37">
        <f t="shared" si="2"/>
        <v>1</v>
      </c>
      <c r="G23" s="55">
        <f t="shared" si="3"/>
        <v>1908073.2865268881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190807328.6526888</v>
      </c>
    </row>
    <row r="24" spans="1:14" x14ac:dyDescent="0.2">
      <c r="A24" s="5" t="s">
        <v>17</v>
      </c>
      <c r="B24" s="53">
        <f t="shared" si="0"/>
        <v>415699.1283559681</v>
      </c>
      <c r="C24" s="34">
        <v>5</v>
      </c>
      <c r="D24" s="35">
        <v>4</v>
      </c>
      <c r="E24" s="54">
        <f t="shared" si="1"/>
        <v>1662796.5134238724</v>
      </c>
      <c r="F24" s="37">
        <f t="shared" si="2"/>
        <v>1</v>
      </c>
      <c r="G24" s="55">
        <f t="shared" si="3"/>
        <v>415699.1283559681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41569912.835596807</v>
      </c>
    </row>
    <row r="25" spans="1:14" x14ac:dyDescent="0.2">
      <c r="A25" s="5" t="s">
        <v>18</v>
      </c>
      <c r="B25" s="53">
        <f t="shared" si="0"/>
        <v>482288.84471450641</v>
      </c>
      <c r="C25" s="34">
        <v>5</v>
      </c>
      <c r="D25" s="35">
        <v>2</v>
      </c>
      <c r="E25" s="54">
        <f t="shared" si="1"/>
        <v>964577.68942901283</v>
      </c>
      <c r="F25" s="37">
        <f t="shared" si="2"/>
        <v>3</v>
      </c>
      <c r="G25" s="55">
        <f t="shared" si="3"/>
        <v>1446866.5341435191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48228884.471450642</v>
      </c>
    </row>
    <row r="26" spans="1:14" x14ac:dyDescent="0.2">
      <c r="A26" s="5" t="s">
        <v>19</v>
      </c>
      <c r="B26" s="53">
        <f t="shared" si="0"/>
        <v>51487.959224849626</v>
      </c>
      <c r="C26" s="34">
        <v>5</v>
      </c>
      <c r="D26" s="35">
        <v>2</v>
      </c>
      <c r="E26" s="54">
        <f t="shared" si="1"/>
        <v>102975.91844969925</v>
      </c>
      <c r="F26" s="37">
        <f t="shared" si="2"/>
        <v>3</v>
      </c>
      <c r="G26" s="55">
        <f t="shared" si="3"/>
        <v>154463.87767454889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5148795.9224849623</v>
      </c>
    </row>
    <row r="27" spans="1:14" x14ac:dyDescent="0.2">
      <c r="A27" s="5" t="s">
        <v>20</v>
      </c>
      <c r="B27" s="53">
        <f t="shared" si="0"/>
        <v>12004.58952084719</v>
      </c>
      <c r="C27" s="34">
        <v>5</v>
      </c>
      <c r="D27" s="35">
        <v>2</v>
      </c>
      <c r="E27" s="54">
        <f t="shared" si="1"/>
        <v>24009.17904169438</v>
      </c>
      <c r="F27" s="37">
        <f t="shared" si="2"/>
        <v>3</v>
      </c>
      <c r="G27" s="55">
        <f t="shared" si="3"/>
        <v>36013.768562541569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1200458.952084719</v>
      </c>
    </row>
    <row r="28" spans="1:14" x14ac:dyDescent="0.2">
      <c r="A28" s="5" t="s">
        <v>21</v>
      </c>
      <c r="B28" s="53">
        <f t="shared" si="0"/>
        <v>6889.3346912651887</v>
      </c>
      <c r="C28" s="34">
        <v>5</v>
      </c>
      <c r="D28" s="35">
        <v>2</v>
      </c>
      <c r="E28" s="54">
        <f t="shared" si="1"/>
        <v>13778.669382530377</v>
      </c>
      <c r="F28" s="37">
        <f t="shared" si="2"/>
        <v>3</v>
      </c>
      <c r="G28" s="55">
        <f t="shared" si="3"/>
        <v>20668.004073795564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688933.46912651882</v>
      </c>
    </row>
    <row r="29" spans="1:14" x14ac:dyDescent="0.2">
      <c r="A29" s="5" t="s">
        <v>22</v>
      </c>
      <c r="B29" s="53">
        <f t="shared" si="0"/>
        <v>254043.21229926572</v>
      </c>
      <c r="C29" s="34">
        <v>5</v>
      </c>
      <c r="D29" s="35">
        <v>4</v>
      </c>
      <c r="E29" s="54">
        <f t="shared" si="1"/>
        <v>1016172.8491970629</v>
      </c>
      <c r="F29" s="37">
        <f t="shared" si="2"/>
        <v>1</v>
      </c>
      <c r="G29" s="55">
        <f t="shared" si="3"/>
        <v>254043.21229926572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25404321.229926571</v>
      </c>
    </row>
    <row r="30" spans="1:14" x14ac:dyDescent="0.2">
      <c r="A30" s="5" t="s">
        <v>23</v>
      </c>
      <c r="B30" s="53">
        <f t="shared" si="0"/>
        <v>9339.2364345094575</v>
      </c>
      <c r="C30" s="34">
        <v>5</v>
      </c>
      <c r="D30" s="35">
        <v>3</v>
      </c>
      <c r="E30" s="54">
        <f t="shared" si="1"/>
        <v>28017.709303528372</v>
      </c>
      <c r="F30" s="37">
        <f t="shared" si="2"/>
        <v>2</v>
      </c>
      <c r="G30" s="55">
        <f t="shared" si="3"/>
        <v>18678.472869018915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933923.64345094573</v>
      </c>
    </row>
    <row r="31" spans="1:14" x14ac:dyDescent="0.2">
      <c r="A31" s="5" t="s">
        <v>24</v>
      </c>
      <c r="B31" s="53">
        <f t="shared" si="0"/>
        <v>18107.532642064078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72430.130568256311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1810753.2642064078</v>
      </c>
    </row>
    <row r="32" spans="1:14" x14ac:dyDescent="0.2">
      <c r="A32" s="5" t="s">
        <v>25</v>
      </c>
      <c r="B32" s="53">
        <f t="shared" si="0"/>
        <v>55098.382595928553</v>
      </c>
      <c r="C32" s="34">
        <v>5</v>
      </c>
      <c r="D32" s="35">
        <v>3</v>
      </c>
      <c r="E32" s="54">
        <f t="shared" si="1"/>
        <v>165295.14778778565</v>
      </c>
      <c r="F32" s="37">
        <f t="shared" si="2"/>
        <v>2</v>
      </c>
      <c r="G32" s="55">
        <f t="shared" si="3"/>
        <v>110196.76519185711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5509838.2595928553</v>
      </c>
    </row>
    <row r="33" spans="1:14" x14ac:dyDescent="0.2">
      <c r="A33" s="5" t="s">
        <v>26</v>
      </c>
      <c r="B33" s="53">
        <f t="shared" si="0"/>
        <v>120509.23744987005</v>
      </c>
      <c r="C33" s="34">
        <v>5</v>
      </c>
      <c r="D33" s="35">
        <v>3</v>
      </c>
      <c r="E33" s="54">
        <f t="shared" si="1"/>
        <v>361527.71234961017</v>
      </c>
      <c r="F33" s="37">
        <f t="shared" si="2"/>
        <v>2</v>
      </c>
      <c r="G33" s="55">
        <f t="shared" si="3"/>
        <v>241018.4748997401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12050923.744987005</v>
      </c>
    </row>
    <row r="34" spans="1:14" x14ac:dyDescent="0.2">
      <c r="A34" s="5" t="s">
        <v>27</v>
      </c>
      <c r="B34" s="53">
        <f t="shared" si="0"/>
        <v>159432.0638551788</v>
      </c>
      <c r="C34" s="34">
        <v>5</v>
      </c>
      <c r="D34" s="35">
        <v>2</v>
      </c>
      <c r="E34" s="54">
        <f t="shared" si="1"/>
        <v>318864.1277103576</v>
      </c>
      <c r="F34" s="37">
        <f t="shared" si="2"/>
        <v>3</v>
      </c>
      <c r="G34" s="55">
        <f t="shared" si="3"/>
        <v>478296.19156553643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15943206.38551788</v>
      </c>
    </row>
    <row r="35" spans="1:14" x14ac:dyDescent="0.2">
      <c r="A35" s="5" t="s">
        <v>28</v>
      </c>
      <c r="B35" s="53">
        <f t="shared" si="0"/>
        <v>4503880.1834529843</v>
      </c>
      <c r="C35" s="34">
        <v>5</v>
      </c>
      <c r="D35" s="35">
        <v>5</v>
      </c>
      <c r="E35" s="54">
        <f t="shared" si="1"/>
        <v>22519400.917264923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450388018.34529841</v>
      </c>
    </row>
    <row r="36" spans="1:14" x14ac:dyDescent="0.2">
      <c r="A36" s="5" t="s">
        <v>29</v>
      </c>
      <c r="B36" s="53">
        <f t="shared" si="0"/>
        <v>7103.7530409130486</v>
      </c>
      <c r="C36" s="34">
        <v>5</v>
      </c>
      <c r="D36" s="35">
        <v>2</v>
      </c>
      <c r="E36" s="54">
        <f t="shared" si="1"/>
        <v>14207.506081826097</v>
      </c>
      <c r="F36" s="37">
        <f t="shared" si="2"/>
        <v>3</v>
      </c>
      <c r="G36" s="55">
        <f t="shared" si="3"/>
        <v>21311.259122739146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710375.30409130489</v>
      </c>
    </row>
    <row r="37" spans="1:14" x14ac:dyDescent="0.2">
      <c r="A37" s="5" t="s">
        <v>30</v>
      </c>
      <c r="B37" s="53">
        <f t="shared" si="0"/>
        <v>434219.19275467086</v>
      </c>
      <c r="C37" s="34">
        <v>5</v>
      </c>
      <c r="D37" s="35">
        <v>4</v>
      </c>
      <c r="E37" s="54">
        <f t="shared" si="1"/>
        <v>1736876.7710186834</v>
      </c>
      <c r="F37" s="37">
        <f t="shared" si="2"/>
        <v>1</v>
      </c>
      <c r="G37" s="55">
        <f t="shared" si="3"/>
        <v>434219.19275467086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43421919.275467083</v>
      </c>
    </row>
    <row r="38" spans="1:14" x14ac:dyDescent="0.2">
      <c r="A38" s="5" t="s">
        <v>31</v>
      </c>
      <c r="B38" s="53">
        <f t="shared" si="0"/>
        <v>71936.860634189405</v>
      </c>
      <c r="C38" s="34">
        <v>5</v>
      </c>
      <c r="D38" s="35">
        <v>4</v>
      </c>
      <c r="E38" s="54">
        <f t="shared" si="1"/>
        <v>287747.44253675762</v>
      </c>
      <c r="F38" s="37">
        <f t="shared" si="2"/>
        <v>1</v>
      </c>
      <c r="G38" s="55">
        <f t="shared" si="3"/>
        <v>71936.860634189405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7193686.0634189397</v>
      </c>
    </row>
    <row r="39" spans="1:14" x14ac:dyDescent="0.2">
      <c r="A39" s="5" t="s">
        <v>32</v>
      </c>
      <c r="B39" s="53">
        <f t="shared" si="0"/>
        <v>12045.84537850048</v>
      </c>
      <c r="C39" s="34">
        <v>5</v>
      </c>
      <c r="D39" s="35">
        <v>2</v>
      </c>
      <c r="E39" s="54">
        <f t="shared" si="1"/>
        <v>24091.690757000961</v>
      </c>
      <c r="F39" s="37">
        <f t="shared" si="2"/>
        <v>3</v>
      </c>
      <c r="G39" s="55">
        <f t="shared" si="3"/>
        <v>36137.536135501439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1204584.5378500479</v>
      </c>
    </row>
    <row r="40" spans="1:14" x14ac:dyDescent="0.2">
      <c r="A40" s="5" t="s">
        <v>33</v>
      </c>
      <c r="B40" s="53">
        <f t="shared" si="0"/>
        <v>1614.4402787603478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6457.7611150413913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161444.02787603479</v>
      </c>
    </row>
    <row r="41" spans="1:14" x14ac:dyDescent="0.2">
      <c r="A41" s="5" t="s">
        <v>34</v>
      </c>
      <c r="B41" s="53">
        <f t="shared" si="0"/>
        <v>539942.88815424719</v>
      </c>
      <c r="C41" s="34">
        <v>5</v>
      </c>
      <c r="D41" s="35">
        <v>4</v>
      </c>
      <c r="E41" s="54">
        <f t="shared" si="1"/>
        <v>2159771.5526169888</v>
      </c>
      <c r="F41" s="37">
        <f t="shared" si="2"/>
        <v>1</v>
      </c>
      <c r="G41" s="55">
        <f t="shared" si="3"/>
        <v>539942.88815424719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53994288.815424718</v>
      </c>
    </row>
    <row r="42" spans="1:14" x14ac:dyDescent="0.2">
      <c r="A42" s="5" t="s">
        <v>35</v>
      </c>
      <c r="B42" s="53">
        <f t="shared" si="0"/>
        <v>5726332.0645192871</v>
      </c>
      <c r="C42" s="34">
        <v>5</v>
      </c>
      <c r="D42" s="35">
        <v>5</v>
      </c>
      <c r="E42" s="54">
        <f t="shared" si="1"/>
        <v>28631660.322596435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572633206.45192873</v>
      </c>
    </row>
    <row r="43" spans="1:14" x14ac:dyDescent="0.2">
      <c r="A43" s="5" t="s">
        <v>36</v>
      </c>
      <c r="B43" s="53">
        <f t="shared" si="0"/>
        <v>850944.1118899131</v>
      </c>
      <c r="C43" s="34">
        <v>5</v>
      </c>
      <c r="D43" s="35">
        <v>5</v>
      </c>
      <c r="E43" s="54">
        <f t="shared" si="1"/>
        <v>4254720.5594495656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85094411.188991308</v>
      </c>
    </row>
    <row r="44" spans="1:14" x14ac:dyDescent="0.2">
      <c r="A44" s="5" t="s">
        <v>37</v>
      </c>
      <c r="B44" s="53">
        <f t="shared" si="0"/>
        <v>82441.2008940956</v>
      </c>
      <c r="C44" s="34">
        <v>5</v>
      </c>
      <c r="D44" s="35">
        <v>2</v>
      </c>
      <c r="E44" s="54">
        <f t="shared" si="1"/>
        <v>164882.4017881912</v>
      </c>
      <c r="F44" s="37">
        <f t="shared" si="2"/>
        <v>3</v>
      </c>
      <c r="G44" s="55">
        <f t="shared" si="3"/>
        <v>247323.60268228682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8244120.08940956</v>
      </c>
    </row>
    <row r="45" spans="1:14" x14ac:dyDescent="0.2">
      <c r="A45" s="5" t="s">
        <v>38</v>
      </c>
      <c r="B45" s="53">
        <f t="shared" si="0"/>
        <v>1153.0477099194811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4612.1908396779245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115304.77099194811</v>
      </c>
    </row>
    <row r="46" spans="1:14" x14ac:dyDescent="0.2">
      <c r="A46" s="5" t="s">
        <v>39</v>
      </c>
      <c r="B46" s="53">
        <f t="shared" si="0"/>
        <v>29262.588016959558</v>
      </c>
      <c r="C46" s="34">
        <v>5</v>
      </c>
      <c r="D46" s="35">
        <v>3</v>
      </c>
      <c r="E46" s="54">
        <f t="shared" si="1"/>
        <v>87787.764050878672</v>
      </c>
      <c r="F46" s="37">
        <f t="shared" si="2"/>
        <v>2</v>
      </c>
      <c r="G46" s="55">
        <f t="shared" si="3"/>
        <v>58525.176033919117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2926258.8016959559</v>
      </c>
    </row>
    <row r="47" spans="1:14" x14ac:dyDescent="0.2">
      <c r="A47" s="5" t="s">
        <v>40</v>
      </c>
      <c r="B47" s="53">
        <f t="shared" si="0"/>
        <v>1760271.0601602278</v>
      </c>
      <c r="C47" s="34">
        <v>5</v>
      </c>
      <c r="D47" s="35">
        <v>5</v>
      </c>
      <c r="E47" s="54">
        <f t="shared" si="1"/>
        <v>8801355.3008011393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176027106.01602277</v>
      </c>
    </row>
    <row r="48" spans="1:14" x14ac:dyDescent="0.2">
      <c r="A48" s="5" t="s">
        <v>41</v>
      </c>
      <c r="B48" s="53">
        <f t="shared" si="0"/>
        <v>497391.90152253152</v>
      </c>
      <c r="C48" s="34">
        <v>5</v>
      </c>
      <c r="D48" s="35">
        <v>2</v>
      </c>
      <c r="E48" s="54">
        <f t="shared" si="1"/>
        <v>994783.80304506305</v>
      </c>
      <c r="F48" s="37">
        <f t="shared" si="2"/>
        <v>3</v>
      </c>
      <c r="G48" s="55">
        <f t="shared" si="3"/>
        <v>1492175.7045675945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49739190.152253151</v>
      </c>
    </row>
    <row r="49" spans="1:14" x14ac:dyDescent="0.2">
      <c r="A49" s="5" t="s">
        <v>42</v>
      </c>
      <c r="B49" s="53">
        <f t="shared" si="0"/>
        <v>310282.16304637794</v>
      </c>
      <c r="C49" s="34">
        <v>5</v>
      </c>
      <c r="D49" s="35">
        <v>4</v>
      </c>
      <c r="E49" s="54">
        <f t="shared" si="1"/>
        <v>1241128.6521855118</v>
      </c>
      <c r="F49" s="37">
        <f t="shared" si="2"/>
        <v>1</v>
      </c>
      <c r="G49" s="55">
        <f t="shared" si="3"/>
        <v>310282.16304637794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31028216.304637793</v>
      </c>
    </row>
    <row r="50" spans="1:14" x14ac:dyDescent="0.2">
      <c r="A50" s="5" t="s">
        <v>43</v>
      </c>
      <c r="B50" s="53">
        <f t="shared" si="0"/>
        <v>16940840.61884544</v>
      </c>
      <c r="C50" s="34">
        <v>3</v>
      </c>
      <c r="D50" s="35">
        <v>3</v>
      </c>
      <c r="E50" s="54">
        <f t="shared" si="1"/>
        <v>50822521.856536321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50822521.856536321</v>
      </c>
      <c r="K50" s="35">
        <f>(H50-I50)</f>
        <v>0</v>
      </c>
      <c r="L50" s="56">
        <f t="shared" si="5"/>
        <v>0</v>
      </c>
      <c r="N50" s="53">
        <v>1694084061.8845439</v>
      </c>
    </row>
    <row r="51" spans="1:14" x14ac:dyDescent="0.2">
      <c r="A51" s="5" t="s">
        <v>44</v>
      </c>
      <c r="B51" s="53">
        <f t="shared" si="0"/>
        <v>6843589.6645832146</v>
      </c>
      <c r="C51" s="34">
        <v>7</v>
      </c>
      <c r="D51" s="35">
        <v>5</v>
      </c>
      <c r="E51" s="54">
        <f t="shared" si="1"/>
        <v>34217948.322916076</v>
      </c>
      <c r="F51" s="37">
        <f t="shared" si="2"/>
        <v>2</v>
      </c>
      <c r="G51" s="55">
        <f t="shared" si="3"/>
        <v>13687179.329166429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684358966.45832145</v>
      </c>
    </row>
    <row r="52" spans="1:14" x14ac:dyDescent="0.2">
      <c r="A52" s="5" t="s">
        <v>45</v>
      </c>
      <c r="B52" s="53">
        <f t="shared" si="0"/>
        <v>848376.58252821839</v>
      </c>
      <c r="C52" s="34">
        <v>5</v>
      </c>
      <c r="D52" s="35">
        <v>4</v>
      </c>
      <c r="E52" s="54">
        <f t="shared" si="1"/>
        <v>3393506.3301128736</v>
      </c>
      <c r="F52" s="37">
        <f t="shared" si="2"/>
        <v>1</v>
      </c>
      <c r="G52" s="55">
        <f t="shared" si="3"/>
        <v>848376.58252821839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84837658.252821833</v>
      </c>
    </row>
    <row r="53" spans="1:14" x14ac:dyDescent="0.2">
      <c r="A53" s="5" t="s">
        <v>46</v>
      </c>
      <c r="B53" s="53">
        <f t="shared" si="0"/>
        <v>2679555.0303427367</v>
      </c>
      <c r="C53" s="34">
        <v>5</v>
      </c>
      <c r="D53" s="35">
        <v>5</v>
      </c>
      <c r="E53" s="54">
        <f t="shared" si="1"/>
        <v>13397775.151713684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267955503.03427368</v>
      </c>
    </row>
    <row r="54" spans="1:14" x14ac:dyDescent="0.2">
      <c r="A54" s="5" t="s">
        <v>47</v>
      </c>
      <c r="B54" s="53">
        <f t="shared" si="0"/>
        <v>63660.94551753009</v>
      </c>
      <c r="C54" s="34">
        <v>5</v>
      </c>
      <c r="D54" s="35">
        <v>3</v>
      </c>
      <c r="E54" s="54">
        <f t="shared" si="1"/>
        <v>190982.83655259028</v>
      </c>
      <c r="F54" s="37">
        <f t="shared" si="2"/>
        <v>2</v>
      </c>
      <c r="G54" s="55">
        <f t="shared" si="3"/>
        <v>127321.89103506018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6366094.5517530087</v>
      </c>
    </row>
    <row r="55" spans="1:14" x14ac:dyDescent="0.2">
      <c r="A55" s="5" t="s">
        <v>48</v>
      </c>
      <c r="B55" s="53">
        <f t="shared" si="0"/>
        <v>31568391.876049608</v>
      </c>
      <c r="C55" s="34">
        <v>6</v>
      </c>
      <c r="D55" s="35">
        <v>6</v>
      </c>
      <c r="E55" s="54">
        <f t="shared" si="1"/>
        <v>189410351.25629765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3156839187.6049609</v>
      </c>
    </row>
    <row r="56" spans="1:14" x14ac:dyDescent="0.2">
      <c r="A56" s="5" t="s">
        <v>49</v>
      </c>
      <c r="B56" s="53">
        <f t="shared" si="0"/>
        <v>6246895.482185985</v>
      </c>
      <c r="C56" s="34">
        <v>6</v>
      </c>
      <c r="D56" s="35">
        <v>6</v>
      </c>
      <c r="E56" s="54">
        <f t="shared" si="1"/>
        <v>37481372.893115908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624689548.21859848</v>
      </c>
    </row>
    <row r="57" spans="1:14" x14ac:dyDescent="0.2">
      <c r="A57" s="5" t="s">
        <v>50</v>
      </c>
      <c r="B57" s="53">
        <f t="shared" si="0"/>
        <v>6168266.117375263</v>
      </c>
      <c r="C57" s="34">
        <v>5</v>
      </c>
      <c r="D57" s="35">
        <v>5</v>
      </c>
      <c r="E57" s="54">
        <f t="shared" si="1"/>
        <v>30841330.586876314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616826611.7375263</v>
      </c>
    </row>
    <row r="58" spans="1:14" x14ac:dyDescent="0.2">
      <c r="A58" s="5" t="s">
        <v>51</v>
      </c>
      <c r="B58" s="53">
        <f t="shared" si="0"/>
        <v>406739.79910227272</v>
      </c>
      <c r="C58" s="34">
        <v>5</v>
      </c>
      <c r="D58" s="35">
        <v>2</v>
      </c>
      <c r="E58" s="54">
        <f t="shared" si="1"/>
        <v>813479.59820454544</v>
      </c>
      <c r="F58" s="37">
        <f t="shared" si="2"/>
        <v>3</v>
      </c>
      <c r="G58" s="55">
        <f t="shared" si="3"/>
        <v>1220219.397306818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40673979.910227269</v>
      </c>
    </row>
    <row r="59" spans="1:14" x14ac:dyDescent="0.2">
      <c r="A59" s="5" t="s">
        <v>52</v>
      </c>
      <c r="B59" s="53">
        <f t="shared" si="0"/>
        <v>6150209.7113750959</v>
      </c>
      <c r="C59" s="34">
        <v>5</v>
      </c>
      <c r="D59" s="35">
        <v>5</v>
      </c>
      <c r="E59" s="54">
        <f t="shared" si="1"/>
        <v>30751048.556875478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615020971.13750958</v>
      </c>
    </row>
    <row r="60" spans="1:14" x14ac:dyDescent="0.2">
      <c r="A60" s="5" t="s">
        <v>53</v>
      </c>
      <c r="B60" s="53">
        <f t="shared" si="0"/>
        <v>1454329.516056044</v>
      </c>
      <c r="C60" s="34">
        <v>5</v>
      </c>
      <c r="D60" s="35">
        <v>5</v>
      </c>
      <c r="E60" s="54">
        <f t="shared" si="1"/>
        <v>7271647.5802802201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145432951.60560441</v>
      </c>
    </row>
    <row r="61" spans="1:14" x14ac:dyDescent="0.2">
      <c r="A61" s="5" t="s">
        <v>54</v>
      </c>
      <c r="B61" s="53">
        <f t="shared" si="0"/>
        <v>67082.879865172159</v>
      </c>
      <c r="C61" s="34">
        <v>5</v>
      </c>
      <c r="D61" s="35">
        <v>4</v>
      </c>
      <c r="E61" s="54">
        <f t="shared" si="1"/>
        <v>268331.51946068864</v>
      </c>
      <c r="F61" s="37">
        <f t="shared" si="2"/>
        <v>1</v>
      </c>
      <c r="G61" s="55">
        <f t="shared" si="3"/>
        <v>67082.879865172159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6708287.9865172151</v>
      </c>
    </row>
    <row r="62" spans="1:14" x14ac:dyDescent="0.2">
      <c r="A62" s="5" t="s">
        <v>87</v>
      </c>
      <c r="B62" s="53">
        <f t="shared" si="0"/>
        <v>1866970.1159441052</v>
      </c>
      <c r="C62" s="34">
        <v>5</v>
      </c>
      <c r="D62" s="35">
        <v>4</v>
      </c>
      <c r="E62" s="54">
        <f t="shared" si="1"/>
        <v>7467880.4637764208</v>
      </c>
      <c r="F62" s="37">
        <f t="shared" si="2"/>
        <v>1</v>
      </c>
      <c r="G62" s="55">
        <f t="shared" si="3"/>
        <v>1866970.1159441052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186697011.59441051</v>
      </c>
    </row>
    <row r="63" spans="1:14" x14ac:dyDescent="0.2">
      <c r="A63" s="5" t="s">
        <v>88</v>
      </c>
      <c r="B63" s="53">
        <f t="shared" si="0"/>
        <v>528813.16724514205</v>
      </c>
      <c r="C63" s="34">
        <v>5</v>
      </c>
      <c r="D63" s="35">
        <v>5</v>
      </c>
      <c r="E63" s="54">
        <f t="shared" si="1"/>
        <v>2644065.8362257103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52881316.724514209</v>
      </c>
    </row>
    <row r="64" spans="1:14" x14ac:dyDescent="0.2">
      <c r="A64" s="5" t="s">
        <v>55</v>
      </c>
      <c r="B64" s="53">
        <f t="shared" si="0"/>
        <v>310013.11466771259</v>
      </c>
      <c r="C64" s="34">
        <v>5</v>
      </c>
      <c r="D64" s="35">
        <v>4</v>
      </c>
      <c r="E64" s="54">
        <f t="shared" si="1"/>
        <v>1240052.4586708504</v>
      </c>
      <c r="F64" s="37">
        <f t="shared" si="2"/>
        <v>1</v>
      </c>
      <c r="G64" s="55">
        <f t="shared" si="3"/>
        <v>310013.11466771259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31001311.46677126</v>
      </c>
    </row>
    <row r="65" spans="1:14" x14ac:dyDescent="0.2">
      <c r="A65" s="5" t="s">
        <v>56</v>
      </c>
      <c r="B65" s="53">
        <f t="shared" si="0"/>
        <v>2918474.2306231959</v>
      </c>
      <c r="C65" s="34">
        <v>5</v>
      </c>
      <c r="D65" s="35">
        <v>5</v>
      </c>
      <c r="E65" s="54">
        <f t="shared" si="1"/>
        <v>14592371.15311598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291847423.06231958</v>
      </c>
    </row>
    <row r="66" spans="1:14" x14ac:dyDescent="0.2">
      <c r="A66" s="5" t="s">
        <v>57</v>
      </c>
      <c r="B66" s="53">
        <f t="shared" si="0"/>
        <v>710828.45790752431</v>
      </c>
      <c r="C66" s="34">
        <v>5</v>
      </c>
      <c r="D66" s="35">
        <v>5</v>
      </c>
      <c r="E66" s="54">
        <f t="shared" si="1"/>
        <v>3554142.2895376217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71082845.790752426</v>
      </c>
    </row>
    <row r="67" spans="1:14" x14ac:dyDescent="0.2">
      <c r="A67" s="5" t="s">
        <v>58</v>
      </c>
      <c r="B67" s="53">
        <f t="shared" si="0"/>
        <v>204458.1888986041</v>
      </c>
      <c r="C67" s="34">
        <v>5</v>
      </c>
      <c r="D67" s="35">
        <v>2</v>
      </c>
      <c r="E67" s="54">
        <f t="shared" si="1"/>
        <v>408916.3777972082</v>
      </c>
      <c r="F67" s="37">
        <f t="shared" si="2"/>
        <v>3</v>
      </c>
      <c r="G67" s="55">
        <f t="shared" si="3"/>
        <v>613374.56669581227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20445818.88986041</v>
      </c>
    </row>
    <row r="68" spans="1:14" x14ac:dyDescent="0.2">
      <c r="A68" s="5" t="s">
        <v>59</v>
      </c>
      <c r="B68" s="53">
        <f t="shared" si="0"/>
        <v>82059.158489468551</v>
      </c>
      <c r="C68" s="34">
        <v>5</v>
      </c>
      <c r="D68" s="35">
        <v>2</v>
      </c>
      <c r="E68" s="54">
        <f t="shared" si="1"/>
        <v>164118.3169789371</v>
      </c>
      <c r="F68" s="37">
        <f t="shared" si="2"/>
        <v>3</v>
      </c>
      <c r="G68" s="55">
        <f t="shared" si="3"/>
        <v>246177.47546840564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8205915.8489468554</v>
      </c>
    </row>
    <row r="69" spans="1:14" x14ac:dyDescent="0.2">
      <c r="A69" s="5" t="s">
        <v>60</v>
      </c>
      <c r="B69" s="53">
        <f t="shared" si="0"/>
        <v>68055.373942106438</v>
      </c>
      <c r="C69" s="34">
        <v>5</v>
      </c>
      <c r="D69" s="35">
        <v>3</v>
      </c>
      <c r="E69" s="54">
        <f t="shared" si="1"/>
        <v>204166.12182631932</v>
      </c>
      <c r="F69" s="37">
        <f t="shared" si="2"/>
        <v>2</v>
      </c>
      <c r="G69" s="55">
        <f t="shared" si="3"/>
        <v>136110.74788421288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6805537.3942106431</v>
      </c>
    </row>
    <row r="70" spans="1:14" x14ac:dyDescent="0.2">
      <c r="A70" s="5" t="s">
        <v>61</v>
      </c>
      <c r="B70" s="53">
        <f t="shared" si="0"/>
        <v>167.60132994499992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670.40531977999967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16760.132994499992</v>
      </c>
    </row>
    <row r="71" spans="1:14" x14ac:dyDescent="0.2">
      <c r="A71" s="5" t="s">
        <v>62</v>
      </c>
      <c r="B71" s="53">
        <f t="shared" si="0"/>
        <v>2533424.6425883551</v>
      </c>
      <c r="C71" s="34">
        <v>3</v>
      </c>
      <c r="D71" s="35">
        <v>3</v>
      </c>
      <c r="E71" s="54">
        <f t="shared" si="1"/>
        <v>7600273.9277650658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7600273.9277650658</v>
      </c>
      <c r="K71" s="35">
        <f>(H71-I71)</f>
        <v>0</v>
      </c>
      <c r="L71" s="56">
        <f t="shared" si="5"/>
        <v>0</v>
      </c>
      <c r="N71" s="53">
        <v>253342464.25883549</v>
      </c>
    </row>
    <row r="72" spans="1:14" x14ac:dyDescent="0.2">
      <c r="A72" s="5" t="s">
        <v>63</v>
      </c>
      <c r="B72" s="53">
        <f t="shared" si="0"/>
        <v>25387.005178812491</v>
      </c>
      <c r="C72" s="34">
        <v>5</v>
      </c>
      <c r="D72" s="35">
        <v>4</v>
      </c>
      <c r="E72" s="54">
        <f t="shared" si="1"/>
        <v>101548.02071524996</v>
      </c>
      <c r="F72" s="37">
        <f t="shared" si="2"/>
        <v>1</v>
      </c>
      <c r="G72" s="55">
        <f t="shared" si="3"/>
        <v>25387.005178812491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2538700.5178812491</v>
      </c>
    </row>
    <row r="73" spans="1:14" x14ac:dyDescent="0.2">
      <c r="A73" s="5" t="s">
        <v>64</v>
      </c>
      <c r="B73" s="53">
        <f t="shared" si="0"/>
        <v>3919110.3290489311</v>
      </c>
      <c r="C73" s="34">
        <v>6</v>
      </c>
      <c r="D73" s="50">
        <v>4.5</v>
      </c>
      <c r="E73" s="54">
        <f t="shared" si="1"/>
        <v>17635996.480720188</v>
      </c>
      <c r="F73" s="51">
        <f t="shared" si="2"/>
        <v>1.5</v>
      </c>
      <c r="G73" s="55">
        <f t="shared" si="3"/>
        <v>5878665.4935733965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391911032.9048931</v>
      </c>
    </row>
    <row r="74" spans="1:14" x14ac:dyDescent="0.2">
      <c r="A74" s="5" t="s">
        <v>65</v>
      </c>
      <c r="B74" s="53">
        <f>(N74*0.01)</f>
        <v>21795.388510241261</v>
      </c>
      <c r="C74" s="34">
        <v>5</v>
      </c>
      <c r="D74" s="35">
        <v>3</v>
      </c>
      <c r="E74" s="54">
        <f>(B74*D74)</f>
        <v>65386.165530723782</v>
      </c>
      <c r="F74" s="37">
        <f>(C74-D74)</f>
        <v>2</v>
      </c>
      <c r="G74" s="55">
        <f>(B74*F74)</f>
        <v>43590.777020482521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2179538.8510241262</v>
      </c>
    </row>
    <row r="75" spans="1:14" x14ac:dyDescent="0.2">
      <c r="A75" s="5" t="s">
        <v>76</v>
      </c>
      <c r="B75" s="8">
        <f>SUM(B8:B74)</f>
        <v>133948769.37593549</v>
      </c>
      <c r="C75" s="9"/>
      <c r="D75" s="1"/>
      <c r="E75" s="40">
        <f>SUM(E8:E74)</f>
        <v>644953333.89770389</v>
      </c>
      <c r="F75" s="1"/>
      <c r="G75" s="40">
        <f>SUM(G8:G74)</f>
        <v>47969653.081130877</v>
      </c>
      <c r="H75" s="10"/>
      <c r="I75" s="1"/>
      <c r="J75" s="40">
        <f>SUM(J8:J74)</f>
        <v>63794381.429546483</v>
      </c>
      <c r="K75" s="1"/>
      <c r="L75" s="43">
        <f>SUM(L8:L74)</f>
        <v>0</v>
      </c>
      <c r="N75" s="8">
        <f>SUM(N8:N74)</f>
        <v>13394876937.59355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118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132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 x14ac:dyDescent="0.2">
      <c r="A83" s="73" t="s">
        <v>119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25.5" customHeight="1" thickBot="1" x14ac:dyDescent="0.25">
      <c r="A84" s="67" t="s">
        <v>120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80:L80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&amp;L&amp;11July 2013&amp;R&amp;11Page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2012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2012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95</v>
      </c>
    </row>
    <row r="8" spans="1:14" x14ac:dyDescent="0.2">
      <c r="A8" s="5" t="s">
        <v>2</v>
      </c>
      <c r="B8" s="6">
        <f>(N8*0.01)</f>
        <v>705462.86387222959</v>
      </c>
      <c r="C8" s="32">
        <v>5</v>
      </c>
      <c r="D8" s="33">
        <v>5</v>
      </c>
      <c r="E8" s="39">
        <f>(B8*D8)</f>
        <v>3527314.3193611479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70546286.387222961</v>
      </c>
    </row>
    <row r="9" spans="1:14" x14ac:dyDescent="0.2">
      <c r="A9" s="5" t="s">
        <v>3</v>
      </c>
      <c r="B9" s="53">
        <f>(N9*0.01)</f>
        <v>8698.0708774451177</v>
      </c>
      <c r="C9" s="34">
        <v>5</v>
      </c>
      <c r="D9" s="35">
        <v>3</v>
      </c>
      <c r="E9" s="54">
        <f>(B9*D9)</f>
        <v>26094.212632335351</v>
      </c>
      <c r="F9" s="37">
        <f>(C9-D9)</f>
        <v>2</v>
      </c>
      <c r="G9" s="55">
        <f>(B9*F9)</f>
        <v>17396.141754890235</v>
      </c>
      <c r="H9" s="46"/>
      <c r="I9" s="47"/>
      <c r="J9" s="54">
        <f>(B9*I9)</f>
        <v>0</v>
      </c>
      <c r="K9" s="49"/>
      <c r="L9" s="56">
        <f>(B9*K9)</f>
        <v>0</v>
      </c>
      <c r="N9" s="53">
        <v>869807.08774451178</v>
      </c>
    </row>
    <row r="10" spans="1:14" x14ac:dyDescent="0.2">
      <c r="A10" s="5" t="s">
        <v>4</v>
      </c>
      <c r="B10" s="53">
        <f t="shared" ref="B10:B73" si="0">(N10*0.01)</f>
        <v>2891152.9297511466</v>
      </c>
      <c r="C10" s="34">
        <v>5</v>
      </c>
      <c r="D10" s="35">
        <v>5</v>
      </c>
      <c r="E10" s="54">
        <f t="shared" ref="E10:E73" si="1">(B10*D10)</f>
        <v>14455764.648755733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289115292.97511464</v>
      </c>
    </row>
    <row r="11" spans="1:14" x14ac:dyDescent="0.2">
      <c r="A11" s="5" t="s">
        <v>5</v>
      </c>
      <c r="B11" s="53">
        <f t="shared" si="0"/>
        <v>21759.241701422874</v>
      </c>
      <c r="C11" s="34">
        <v>5</v>
      </c>
      <c r="D11" s="35">
        <v>4</v>
      </c>
      <c r="E11" s="54">
        <f t="shared" si="1"/>
        <v>87036.966805691496</v>
      </c>
      <c r="F11" s="37">
        <f t="shared" si="2"/>
        <v>1</v>
      </c>
      <c r="G11" s="55">
        <f t="shared" si="3"/>
        <v>21759.241701422874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2175924.1701422874</v>
      </c>
    </row>
    <row r="12" spans="1:14" x14ac:dyDescent="0.2">
      <c r="A12" s="5" t="s">
        <v>6</v>
      </c>
      <c r="B12" s="53">
        <f t="shared" si="0"/>
        <v>1673364.9498259395</v>
      </c>
      <c r="C12" s="34">
        <v>5</v>
      </c>
      <c r="D12" s="35">
        <v>5</v>
      </c>
      <c r="E12" s="54">
        <f t="shared" si="1"/>
        <v>8366824.7491296977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167336494.98259395</v>
      </c>
    </row>
    <row r="13" spans="1:14" x14ac:dyDescent="0.2">
      <c r="A13" s="5" t="s">
        <v>7</v>
      </c>
      <c r="B13" s="53">
        <f t="shared" si="0"/>
        <v>8706503.0929335169</v>
      </c>
      <c r="C13" s="34">
        <v>6</v>
      </c>
      <c r="D13" s="35">
        <v>5</v>
      </c>
      <c r="E13" s="54">
        <f t="shared" si="1"/>
        <v>43532515.464667588</v>
      </c>
      <c r="F13" s="37">
        <f t="shared" si="2"/>
        <v>1</v>
      </c>
      <c r="G13" s="55">
        <f t="shared" si="3"/>
        <v>8706503.0929335169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870650309.29335165</v>
      </c>
    </row>
    <row r="14" spans="1:14" x14ac:dyDescent="0.2">
      <c r="A14" s="5" t="s">
        <v>8</v>
      </c>
      <c r="B14" s="53">
        <f t="shared" si="0"/>
        <v>974.60721820197841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3898.4288728079136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97460.721820197839</v>
      </c>
    </row>
    <row r="15" spans="1:14" x14ac:dyDescent="0.2">
      <c r="A15" s="5" t="s">
        <v>9</v>
      </c>
      <c r="B15" s="53">
        <f t="shared" si="0"/>
        <v>475360.91016605753</v>
      </c>
      <c r="C15" s="34">
        <v>5</v>
      </c>
      <c r="D15" s="35">
        <v>5</v>
      </c>
      <c r="E15" s="54">
        <f t="shared" si="1"/>
        <v>2376804.5508302879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47536091.01660575</v>
      </c>
    </row>
    <row r="16" spans="1:14" x14ac:dyDescent="0.2">
      <c r="A16" s="5" t="s">
        <v>10</v>
      </c>
      <c r="B16" s="53">
        <f t="shared" si="0"/>
        <v>196192.86997473182</v>
      </c>
      <c r="C16" s="34">
        <v>5</v>
      </c>
      <c r="D16" s="35">
        <v>3</v>
      </c>
      <c r="E16" s="54">
        <f t="shared" si="1"/>
        <v>588578.60992419545</v>
      </c>
      <c r="F16" s="37">
        <f t="shared" si="2"/>
        <v>2</v>
      </c>
      <c r="G16" s="55">
        <f t="shared" si="3"/>
        <v>392385.73994946363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19619286.99747318</v>
      </c>
    </row>
    <row r="17" spans="1:14" x14ac:dyDescent="0.2">
      <c r="A17" s="5" t="s">
        <v>11</v>
      </c>
      <c r="B17" s="53">
        <f t="shared" si="0"/>
        <v>154125.57294101315</v>
      </c>
      <c r="C17" s="34">
        <v>5</v>
      </c>
      <c r="D17" s="35">
        <v>3</v>
      </c>
      <c r="E17" s="54">
        <f t="shared" si="1"/>
        <v>462376.71882303944</v>
      </c>
      <c r="F17" s="37">
        <f t="shared" si="2"/>
        <v>2</v>
      </c>
      <c r="G17" s="55">
        <f t="shared" si="3"/>
        <v>308251.14588202629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15412557.294101315</v>
      </c>
    </row>
    <row r="18" spans="1:14" x14ac:dyDescent="0.2">
      <c r="A18" s="5" t="s">
        <v>12</v>
      </c>
      <c r="B18" s="53">
        <f t="shared" si="0"/>
        <v>3474837.0559929288</v>
      </c>
      <c r="C18" s="34">
        <v>5</v>
      </c>
      <c r="D18" s="35">
        <v>4</v>
      </c>
      <c r="E18" s="54">
        <f t="shared" si="1"/>
        <v>13899348.223971715</v>
      </c>
      <c r="F18" s="37">
        <f t="shared" si="2"/>
        <v>1</v>
      </c>
      <c r="G18" s="55">
        <f t="shared" si="3"/>
        <v>3474837.0559929288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347483705.59929287</v>
      </c>
    </row>
    <row r="19" spans="1:14" x14ac:dyDescent="0.2">
      <c r="A19" s="5" t="s">
        <v>13</v>
      </c>
      <c r="B19" s="53">
        <f t="shared" si="0"/>
        <v>213840.21780333333</v>
      </c>
      <c r="C19" s="34">
        <v>5</v>
      </c>
      <c r="D19" s="35">
        <v>3</v>
      </c>
      <c r="E19" s="54">
        <f t="shared" si="1"/>
        <v>641520.65341000003</v>
      </c>
      <c r="F19" s="37">
        <f t="shared" si="2"/>
        <v>2</v>
      </c>
      <c r="G19" s="55">
        <f t="shared" si="3"/>
        <v>427680.43560666667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21384021.780333333</v>
      </c>
    </row>
    <row r="20" spans="1:14" x14ac:dyDescent="0.2">
      <c r="A20" s="5" t="s">
        <v>90</v>
      </c>
      <c r="B20" s="53">
        <f t="shared" si="0"/>
        <v>18298.86310980386</v>
      </c>
      <c r="C20" s="34">
        <v>4</v>
      </c>
      <c r="D20" s="35">
        <v>2</v>
      </c>
      <c r="E20" s="54">
        <f t="shared" si="1"/>
        <v>36597.726219607721</v>
      </c>
      <c r="F20" s="37">
        <f t="shared" si="2"/>
        <v>2</v>
      </c>
      <c r="G20" s="55">
        <f t="shared" si="3"/>
        <v>36597.726219607721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1829886.3109803859</v>
      </c>
    </row>
    <row r="21" spans="1:14" x14ac:dyDescent="0.2">
      <c r="A21" s="5" t="s">
        <v>14</v>
      </c>
      <c r="B21" s="53">
        <f t="shared" si="0"/>
        <v>12456.233738442297</v>
      </c>
      <c r="C21" s="34">
        <v>4</v>
      </c>
      <c r="D21" s="35">
        <v>2</v>
      </c>
      <c r="E21" s="54">
        <f t="shared" si="1"/>
        <v>24912.467476884594</v>
      </c>
      <c r="F21" s="37">
        <f t="shared" si="2"/>
        <v>2</v>
      </c>
      <c r="G21" s="55">
        <f t="shared" si="3"/>
        <v>24912.467476884594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1245623.3738442296</v>
      </c>
    </row>
    <row r="22" spans="1:14" x14ac:dyDescent="0.2">
      <c r="A22" s="5" t="s">
        <v>15</v>
      </c>
      <c r="B22" s="53">
        <f t="shared" si="0"/>
        <v>2591137.0897515304</v>
      </c>
      <c r="C22" s="34">
        <v>4</v>
      </c>
      <c r="D22" s="35">
        <v>4</v>
      </c>
      <c r="E22" s="54">
        <f t="shared" si="1"/>
        <v>10364548.359006122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5182274.1795030609</v>
      </c>
      <c r="K22" s="35">
        <f>(H22-I22)</f>
        <v>0</v>
      </c>
      <c r="L22" s="56">
        <f t="shared" si="5"/>
        <v>0</v>
      </c>
      <c r="N22" s="53">
        <v>259113708.97515303</v>
      </c>
    </row>
    <row r="23" spans="1:14" x14ac:dyDescent="0.2">
      <c r="A23" s="5" t="s">
        <v>16</v>
      </c>
      <c r="B23" s="53">
        <f t="shared" si="0"/>
        <v>1743602.1474985909</v>
      </c>
      <c r="C23" s="34">
        <v>5</v>
      </c>
      <c r="D23" s="35">
        <v>4</v>
      </c>
      <c r="E23" s="54">
        <f t="shared" si="1"/>
        <v>6974408.5899943635</v>
      </c>
      <c r="F23" s="37">
        <f t="shared" si="2"/>
        <v>1</v>
      </c>
      <c r="G23" s="55">
        <f t="shared" si="3"/>
        <v>1743602.1474985909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174360214.74985909</v>
      </c>
    </row>
    <row r="24" spans="1:14" x14ac:dyDescent="0.2">
      <c r="A24" s="5" t="s">
        <v>17</v>
      </c>
      <c r="B24" s="53">
        <f t="shared" si="0"/>
        <v>384817.1901566665</v>
      </c>
      <c r="C24" s="34">
        <v>5</v>
      </c>
      <c r="D24" s="35">
        <v>4</v>
      </c>
      <c r="E24" s="54">
        <f t="shared" si="1"/>
        <v>1539268.760626666</v>
      </c>
      <c r="F24" s="37">
        <f t="shared" si="2"/>
        <v>1</v>
      </c>
      <c r="G24" s="55">
        <f t="shared" si="3"/>
        <v>384817.1901566665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38481719.015666649</v>
      </c>
    </row>
    <row r="25" spans="1:14" x14ac:dyDescent="0.2">
      <c r="A25" s="5" t="s">
        <v>18</v>
      </c>
      <c r="B25" s="53">
        <f t="shared" si="0"/>
        <v>443132.11527706467</v>
      </c>
      <c r="C25" s="34">
        <v>5</v>
      </c>
      <c r="D25" s="35">
        <v>2</v>
      </c>
      <c r="E25" s="54">
        <f t="shared" si="1"/>
        <v>886264.23055412935</v>
      </c>
      <c r="F25" s="37">
        <f t="shared" si="2"/>
        <v>3</v>
      </c>
      <c r="G25" s="55">
        <f t="shared" si="3"/>
        <v>1329396.345831194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44313211.527706467</v>
      </c>
    </row>
    <row r="26" spans="1:14" x14ac:dyDescent="0.2">
      <c r="A26" s="5" t="s">
        <v>19</v>
      </c>
      <c r="B26" s="53">
        <f t="shared" si="0"/>
        <v>48207.682449999986</v>
      </c>
      <c r="C26" s="34">
        <v>5</v>
      </c>
      <c r="D26" s="35">
        <v>2</v>
      </c>
      <c r="E26" s="54">
        <f t="shared" si="1"/>
        <v>96415.364899999971</v>
      </c>
      <c r="F26" s="37">
        <f t="shared" si="2"/>
        <v>3</v>
      </c>
      <c r="G26" s="55">
        <f t="shared" si="3"/>
        <v>144623.04734999995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4820768.2449999982</v>
      </c>
    </row>
    <row r="27" spans="1:14" x14ac:dyDescent="0.2">
      <c r="A27" s="5" t="s">
        <v>20</v>
      </c>
      <c r="B27" s="53">
        <f t="shared" si="0"/>
        <v>13515.58416047945</v>
      </c>
      <c r="C27" s="34">
        <v>5</v>
      </c>
      <c r="D27" s="35">
        <v>2</v>
      </c>
      <c r="E27" s="54">
        <f t="shared" si="1"/>
        <v>27031.168320958899</v>
      </c>
      <c r="F27" s="37">
        <f t="shared" si="2"/>
        <v>3</v>
      </c>
      <c r="G27" s="55">
        <f t="shared" si="3"/>
        <v>40546.752481438351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1351558.4160479449</v>
      </c>
    </row>
    <row r="28" spans="1:14" x14ac:dyDescent="0.2">
      <c r="A28" s="5" t="s">
        <v>21</v>
      </c>
      <c r="B28" s="53">
        <f t="shared" si="0"/>
        <v>8089.1686725078371</v>
      </c>
      <c r="C28" s="34">
        <v>5</v>
      </c>
      <c r="D28" s="35">
        <v>2</v>
      </c>
      <c r="E28" s="54">
        <f t="shared" si="1"/>
        <v>16178.337345015674</v>
      </c>
      <c r="F28" s="37">
        <f t="shared" si="2"/>
        <v>3</v>
      </c>
      <c r="G28" s="55">
        <f t="shared" si="3"/>
        <v>24267.506017523512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808916.86725078372</v>
      </c>
    </row>
    <row r="29" spans="1:14" x14ac:dyDescent="0.2">
      <c r="A29" s="5" t="s">
        <v>22</v>
      </c>
      <c r="B29" s="53">
        <f t="shared" si="0"/>
        <v>220670.15525481981</v>
      </c>
      <c r="C29" s="34">
        <v>5</v>
      </c>
      <c r="D29" s="35">
        <v>4</v>
      </c>
      <c r="E29" s="54">
        <f t="shared" si="1"/>
        <v>882680.62101927924</v>
      </c>
      <c r="F29" s="37">
        <f t="shared" si="2"/>
        <v>1</v>
      </c>
      <c r="G29" s="55">
        <f t="shared" si="3"/>
        <v>220670.15525481981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22067015.52548198</v>
      </c>
    </row>
    <row r="30" spans="1:14" x14ac:dyDescent="0.2">
      <c r="A30" s="5" t="s">
        <v>23</v>
      </c>
      <c r="B30" s="53">
        <f t="shared" si="0"/>
        <v>10353.29415</v>
      </c>
      <c r="C30" s="34">
        <v>5</v>
      </c>
      <c r="D30" s="35">
        <v>3</v>
      </c>
      <c r="E30" s="54">
        <f t="shared" si="1"/>
        <v>31059.882449999997</v>
      </c>
      <c r="F30" s="37">
        <f t="shared" si="2"/>
        <v>2</v>
      </c>
      <c r="G30" s="55">
        <f t="shared" si="3"/>
        <v>20706.588299999999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1035329.415</v>
      </c>
    </row>
    <row r="31" spans="1:14" x14ac:dyDescent="0.2">
      <c r="A31" s="5" t="s">
        <v>24</v>
      </c>
      <c r="B31" s="53">
        <f t="shared" si="0"/>
        <v>17568.127067502923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70272.508270011691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1756812.7067502923</v>
      </c>
    </row>
    <row r="32" spans="1:14" x14ac:dyDescent="0.2">
      <c r="A32" s="5" t="s">
        <v>25</v>
      </c>
      <c r="B32" s="53">
        <f t="shared" si="0"/>
        <v>45737.466106666659</v>
      </c>
      <c r="C32" s="34">
        <v>5</v>
      </c>
      <c r="D32" s="35">
        <v>3</v>
      </c>
      <c r="E32" s="54">
        <f t="shared" si="1"/>
        <v>137212.39831999998</v>
      </c>
      <c r="F32" s="37">
        <f t="shared" si="2"/>
        <v>2</v>
      </c>
      <c r="G32" s="55">
        <f t="shared" si="3"/>
        <v>91474.932213333319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4573746.6106666662</v>
      </c>
    </row>
    <row r="33" spans="1:14" x14ac:dyDescent="0.2">
      <c r="A33" s="5" t="s">
        <v>26</v>
      </c>
      <c r="B33" s="53">
        <f t="shared" si="0"/>
        <v>108572.84760188349</v>
      </c>
      <c r="C33" s="34">
        <v>5</v>
      </c>
      <c r="D33" s="35">
        <v>3</v>
      </c>
      <c r="E33" s="54">
        <f t="shared" si="1"/>
        <v>325718.5428056505</v>
      </c>
      <c r="F33" s="37">
        <f t="shared" si="2"/>
        <v>2</v>
      </c>
      <c r="G33" s="55">
        <f t="shared" si="3"/>
        <v>217145.69520376698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10857284.760188349</v>
      </c>
    </row>
    <row r="34" spans="1:14" x14ac:dyDescent="0.2">
      <c r="A34" s="5" t="s">
        <v>27</v>
      </c>
      <c r="B34" s="53">
        <f t="shared" si="0"/>
        <v>157049.1920242924</v>
      </c>
      <c r="C34" s="34">
        <v>5</v>
      </c>
      <c r="D34" s="35">
        <v>2</v>
      </c>
      <c r="E34" s="54">
        <f t="shared" si="1"/>
        <v>314098.38404858479</v>
      </c>
      <c r="F34" s="37">
        <f t="shared" si="2"/>
        <v>3</v>
      </c>
      <c r="G34" s="55">
        <f t="shared" si="3"/>
        <v>471147.57607287716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15704919.202429241</v>
      </c>
    </row>
    <row r="35" spans="1:14" x14ac:dyDescent="0.2">
      <c r="A35" s="5" t="s">
        <v>28</v>
      </c>
      <c r="B35" s="53">
        <f t="shared" si="0"/>
        <v>4298840.4731878461</v>
      </c>
      <c r="C35" s="34">
        <v>5</v>
      </c>
      <c r="D35" s="35">
        <v>5</v>
      </c>
      <c r="E35" s="54">
        <f t="shared" si="1"/>
        <v>21494202.36593923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429884047.31878459</v>
      </c>
    </row>
    <row r="36" spans="1:14" x14ac:dyDescent="0.2">
      <c r="A36" s="5" t="s">
        <v>29</v>
      </c>
      <c r="B36" s="53">
        <f t="shared" si="0"/>
        <v>7574.4963997039085</v>
      </c>
      <c r="C36" s="34">
        <v>5</v>
      </c>
      <c r="D36" s="35">
        <v>2</v>
      </c>
      <c r="E36" s="54">
        <f t="shared" si="1"/>
        <v>15148.992799407817</v>
      </c>
      <c r="F36" s="37">
        <f t="shared" si="2"/>
        <v>3</v>
      </c>
      <c r="G36" s="55">
        <f t="shared" si="3"/>
        <v>22723.489199111726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757449.63997039082</v>
      </c>
    </row>
    <row r="37" spans="1:14" x14ac:dyDescent="0.2">
      <c r="A37" s="5" t="s">
        <v>30</v>
      </c>
      <c r="B37" s="53">
        <f t="shared" si="0"/>
        <v>430505.32803559193</v>
      </c>
      <c r="C37" s="34">
        <v>5</v>
      </c>
      <c r="D37" s="35">
        <v>4</v>
      </c>
      <c r="E37" s="54">
        <f t="shared" si="1"/>
        <v>1722021.3121423677</v>
      </c>
      <c r="F37" s="37">
        <f t="shared" si="2"/>
        <v>1</v>
      </c>
      <c r="G37" s="55">
        <f t="shared" si="3"/>
        <v>430505.32803559193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43050532.803559192</v>
      </c>
    </row>
    <row r="38" spans="1:14" x14ac:dyDescent="0.2">
      <c r="A38" s="5" t="s">
        <v>31</v>
      </c>
      <c r="B38" s="53">
        <f t="shared" si="0"/>
        <v>70449.048689328047</v>
      </c>
      <c r="C38" s="34">
        <v>5</v>
      </c>
      <c r="D38" s="35">
        <v>4</v>
      </c>
      <c r="E38" s="54">
        <f t="shared" si="1"/>
        <v>281796.19475731219</v>
      </c>
      <c r="F38" s="37">
        <f t="shared" si="2"/>
        <v>1</v>
      </c>
      <c r="G38" s="55">
        <f t="shared" si="3"/>
        <v>70449.048689328047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7044904.868932805</v>
      </c>
    </row>
    <row r="39" spans="1:14" x14ac:dyDescent="0.2">
      <c r="A39" s="5" t="s">
        <v>32</v>
      </c>
      <c r="B39" s="53">
        <f t="shared" si="0"/>
        <v>12033.95937325842</v>
      </c>
      <c r="C39" s="34">
        <v>5</v>
      </c>
      <c r="D39" s="35">
        <v>2</v>
      </c>
      <c r="E39" s="54">
        <f t="shared" si="1"/>
        <v>24067.91874651684</v>
      </c>
      <c r="F39" s="37">
        <f t="shared" si="2"/>
        <v>3</v>
      </c>
      <c r="G39" s="55">
        <f t="shared" si="3"/>
        <v>36101.878119775261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1203395.937325842</v>
      </c>
    </row>
    <row r="40" spans="1:14" x14ac:dyDescent="0.2">
      <c r="A40" s="5" t="s">
        <v>33</v>
      </c>
      <c r="B40" s="53">
        <f t="shared" si="0"/>
        <v>1578.8187297465317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6315.274918986127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157881.87297465318</v>
      </c>
    </row>
    <row r="41" spans="1:14" x14ac:dyDescent="0.2">
      <c r="A41" s="5" t="s">
        <v>34</v>
      </c>
      <c r="B41" s="53">
        <f t="shared" si="0"/>
        <v>504290.20940533909</v>
      </c>
      <c r="C41" s="34">
        <v>5</v>
      </c>
      <c r="D41" s="35">
        <v>4</v>
      </c>
      <c r="E41" s="54">
        <f t="shared" si="1"/>
        <v>2017160.8376213564</v>
      </c>
      <c r="F41" s="37">
        <f t="shared" si="2"/>
        <v>1</v>
      </c>
      <c r="G41" s="55">
        <f t="shared" si="3"/>
        <v>504290.20940533909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50429020.940533906</v>
      </c>
    </row>
    <row r="42" spans="1:14" x14ac:dyDescent="0.2">
      <c r="A42" s="5" t="s">
        <v>35</v>
      </c>
      <c r="B42" s="53">
        <f t="shared" si="0"/>
        <v>5325798.1079824567</v>
      </c>
      <c r="C42" s="34">
        <v>5</v>
      </c>
      <c r="D42" s="35">
        <v>5</v>
      </c>
      <c r="E42" s="54">
        <f t="shared" si="1"/>
        <v>26628990.539912283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532579810.79824567</v>
      </c>
    </row>
    <row r="43" spans="1:14" x14ac:dyDescent="0.2">
      <c r="A43" s="5" t="s">
        <v>36</v>
      </c>
      <c r="B43" s="53">
        <f t="shared" si="0"/>
        <v>839626.62395254534</v>
      </c>
      <c r="C43" s="34">
        <v>5</v>
      </c>
      <c r="D43" s="35">
        <v>5</v>
      </c>
      <c r="E43" s="54">
        <f t="shared" si="1"/>
        <v>4198133.1197627271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83962662.395254537</v>
      </c>
    </row>
    <row r="44" spans="1:14" x14ac:dyDescent="0.2">
      <c r="A44" s="5" t="s">
        <v>37</v>
      </c>
      <c r="B44" s="53">
        <f t="shared" si="0"/>
        <v>78205.504841273883</v>
      </c>
      <c r="C44" s="34">
        <v>5</v>
      </c>
      <c r="D44" s="35">
        <v>2</v>
      </c>
      <c r="E44" s="54">
        <f t="shared" si="1"/>
        <v>156411.00968254777</v>
      </c>
      <c r="F44" s="37">
        <f t="shared" si="2"/>
        <v>3</v>
      </c>
      <c r="G44" s="55">
        <f t="shared" si="3"/>
        <v>234616.51452382165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7820550.4841273883</v>
      </c>
    </row>
    <row r="45" spans="1:14" x14ac:dyDescent="0.2">
      <c r="A45" s="5" t="s">
        <v>38</v>
      </c>
      <c r="B45" s="53">
        <f t="shared" si="0"/>
        <v>1115.9326650850646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4463.7306603402585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111593.26650850645</v>
      </c>
    </row>
    <row r="46" spans="1:14" x14ac:dyDescent="0.2">
      <c r="A46" s="5" t="s">
        <v>39</v>
      </c>
      <c r="B46" s="53">
        <f t="shared" si="0"/>
        <v>29300.346003333336</v>
      </c>
      <c r="C46" s="34">
        <v>5</v>
      </c>
      <c r="D46" s="35">
        <v>3</v>
      </c>
      <c r="E46" s="54">
        <f t="shared" si="1"/>
        <v>87901.038010000004</v>
      </c>
      <c r="F46" s="37">
        <f t="shared" si="2"/>
        <v>2</v>
      </c>
      <c r="G46" s="55">
        <f t="shared" si="3"/>
        <v>58600.692006666672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2930034.6003333335</v>
      </c>
    </row>
    <row r="47" spans="1:14" x14ac:dyDescent="0.2">
      <c r="A47" s="5" t="s">
        <v>40</v>
      </c>
      <c r="B47" s="53">
        <f t="shared" si="0"/>
        <v>1568429.630013505</v>
      </c>
      <c r="C47" s="34">
        <v>5</v>
      </c>
      <c r="D47" s="35">
        <v>5</v>
      </c>
      <c r="E47" s="54">
        <f t="shared" si="1"/>
        <v>7842148.150067525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156842963.00135049</v>
      </c>
    </row>
    <row r="48" spans="1:14" x14ac:dyDescent="0.2">
      <c r="A48" s="5" t="s">
        <v>41</v>
      </c>
      <c r="B48" s="53">
        <f t="shared" si="0"/>
        <v>436981.64836966689</v>
      </c>
      <c r="C48" s="34">
        <v>5</v>
      </c>
      <c r="D48" s="35">
        <v>2</v>
      </c>
      <c r="E48" s="54">
        <f t="shared" si="1"/>
        <v>873963.29673933377</v>
      </c>
      <c r="F48" s="37">
        <f t="shared" si="2"/>
        <v>3</v>
      </c>
      <c r="G48" s="55">
        <f t="shared" si="3"/>
        <v>1310944.9451090007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43698164.836966686</v>
      </c>
    </row>
    <row r="49" spans="1:14" x14ac:dyDescent="0.2">
      <c r="A49" s="5" t="s">
        <v>42</v>
      </c>
      <c r="B49" s="53">
        <f t="shared" si="0"/>
        <v>295786.30047312874</v>
      </c>
      <c r="C49" s="34">
        <v>5</v>
      </c>
      <c r="D49" s="35">
        <v>4</v>
      </c>
      <c r="E49" s="54">
        <f t="shared" si="1"/>
        <v>1183145.2018925149</v>
      </c>
      <c r="F49" s="37">
        <f t="shared" si="2"/>
        <v>1</v>
      </c>
      <c r="G49" s="55">
        <f t="shared" si="3"/>
        <v>295786.30047312874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29578630.047312874</v>
      </c>
    </row>
    <row r="50" spans="1:14" x14ac:dyDescent="0.2">
      <c r="A50" s="5" t="s">
        <v>43</v>
      </c>
      <c r="B50" s="53">
        <f t="shared" si="0"/>
        <v>15134481.549764648</v>
      </c>
      <c r="C50" s="34">
        <v>3</v>
      </c>
      <c r="D50" s="35">
        <v>3</v>
      </c>
      <c r="E50" s="54">
        <f t="shared" si="1"/>
        <v>45403444.649293944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45403444.649293944</v>
      </c>
      <c r="K50" s="35">
        <f>(H50-I50)</f>
        <v>0</v>
      </c>
      <c r="L50" s="56">
        <f t="shared" si="5"/>
        <v>0</v>
      </c>
      <c r="N50" s="53">
        <v>1513448154.9764647</v>
      </c>
    </row>
    <row r="51" spans="1:14" x14ac:dyDescent="0.2">
      <c r="A51" s="5" t="s">
        <v>44</v>
      </c>
      <c r="B51" s="53">
        <f t="shared" si="0"/>
        <v>6324890.1401214646</v>
      </c>
      <c r="C51" s="34">
        <v>7</v>
      </c>
      <c r="D51" s="35">
        <v>5</v>
      </c>
      <c r="E51" s="54">
        <f t="shared" si="1"/>
        <v>31624450.700607322</v>
      </c>
      <c r="F51" s="37">
        <f t="shared" si="2"/>
        <v>2</v>
      </c>
      <c r="G51" s="55">
        <f t="shared" si="3"/>
        <v>12649780.280242929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632489014.01214647</v>
      </c>
    </row>
    <row r="52" spans="1:14" x14ac:dyDescent="0.2">
      <c r="A52" s="5" t="s">
        <v>45</v>
      </c>
      <c r="B52" s="53">
        <f t="shared" si="0"/>
        <v>771151.45380667574</v>
      </c>
      <c r="C52" s="34">
        <v>5</v>
      </c>
      <c r="D52" s="35">
        <v>4</v>
      </c>
      <c r="E52" s="54">
        <f t="shared" si="1"/>
        <v>3084605.815226703</v>
      </c>
      <c r="F52" s="37">
        <f t="shared" si="2"/>
        <v>1</v>
      </c>
      <c r="G52" s="55">
        <f t="shared" si="3"/>
        <v>771151.45380667574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77115145.380667567</v>
      </c>
    </row>
    <row r="53" spans="1:14" x14ac:dyDescent="0.2">
      <c r="A53" s="5" t="s">
        <v>46</v>
      </c>
      <c r="B53" s="53">
        <f t="shared" si="0"/>
        <v>2530987.9178959993</v>
      </c>
      <c r="C53" s="34">
        <v>5</v>
      </c>
      <c r="D53" s="35">
        <v>5</v>
      </c>
      <c r="E53" s="54">
        <f t="shared" si="1"/>
        <v>12654939.589479996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253098791.78959993</v>
      </c>
    </row>
    <row r="54" spans="1:14" x14ac:dyDescent="0.2">
      <c r="A54" s="5" t="s">
        <v>47</v>
      </c>
      <c r="B54" s="53">
        <f t="shared" si="0"/>
        <v>54834.600933048408</v>
      </c>
      <c r="C54" s="34">
        <v>5</v>
      </c>
      <c r="D54" s="35">
        <v>3</v>
      </c>
      <c r="E54" s="54">
        <f t="shared" si="1"/>
        <v>164503.80279914523</v>
      </c>
      <c r="F54" s="37">
        <f t="shared" si="2"/>
        <v>2</v>
      </c>
      <c r="G54" s="55">
        <f t="shared" si="3"/>
        <v>109669.20186609682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5483460.0933048408</v>
      </c>
    </row>
    <row r="55" spans="1:14" x14ac:dyDescent="0.2">
      <c r="A55" s="5" t="s">
        <v>48</v>
      </c>
      <c r="B55" s="53">
        <f t="shared" si="0"/>
        <v>31178516.608165402</v>
      </c>
      <c r="C55" s="34">
        <v>6</v>
      </c>
      <c r="D55" s="35">
        <v>6</v>
      </c>
      <c r="E55" s="54">
        <f t="shared" si="1"/>
        <v>187071099.64899242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3117851660.8165402</v>
      </c>
    </row>
    <row r="56" spans="1:14" x14ac:dyDescent="0.2">
      <c r="A56" s="5" t="s">
        <v>49</v>
      </c>
      <c r="B56" s="53">
        <f t="shared" si="0"/>
        <v>5720705.3563923817</v>
      </c>
      <c r="C56" s="34">
        <v>6</v>
      </c>
      <c r="D56" s="35">
        <v>6</v>
      </c>
      <c r="E56" s="54">
        <f t="shared" si="1"/>
        <v>34324232.138354287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572070535.63923812</v>
      </c>
    </row>
    <row r="57" spans="1:14" x14ac:dyDescent="0.2">
      <c r="A57" s="5" t="s">
        <v>50</v>
      </c>
      <c r="B57" s="53">
        <f t="shared" si="0"/>
        <v>5570165.6251841057</v>
      </c>
      <c r="C57" s="34">
        <v>5</v>
      </c>
      <c r="D57" s="35">
        <v>5</v>
      </c>
      <c r="E57" s="54">
        <f t="shared" si="1"/>
        <v>27850828.125920527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557016562.51841056</v>
      </c>
    </row>
    <row r="58" spans="1:14" x14ac:dyDescent="0.2">
      <c r="A58" s="5" t="s">
        <v>51</v>
      </c>
      <c r="B58" s="53">
        <f t="shared" si="0"/>
        <v>378245.49724821484</v>
      </c>
      <c r="C58" s="34">
        <v>5</v>
      </c>
      <c r="D58" s="35">
        <v>2</v>
      </c>
      <c r="E58" s="54">
        <f t="shared" si="1"/>
        <v>756490.99449642969</v>
      </c>
      <c r="F58" s="37">
        <f t="shared" si="2"/>
        <v>3</v>
      </c>
      <c r="G58" s="55">
        <f t="shared" si="3"/>
        <v>1134736.4917446445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37824549.724821486</v>
      </c>
    </row>
    <row r="59" spans="1:14" x14ac:dyDescent="0.2">
      <c r="A59" s="5" t="s">
        <v>52</v>
      </c>
      <c r="B59" s="53">
        <f t="shared" si="0"/>
        <v>5590131.541763287</v>
      </c>
      <c r="C59" s="34">
        <v>5</v>
      </c>
      <c r="D59" s="35">
        <v>5</v>
      </c>
      <c r="E59" s="54">
        <f t="shared" si="1"/>
        <v>27950657.708816435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559013154.17632866</v>
      </c>
    </row>
    <row r="60" spans="1:14" x14ac:dyDescent="0.2">
      <c r="A60" s="5" t="s">
        <v>53</v>
      </c>
      <c r="B60" s="53">
        <f t="shared" si="0"/>
        <v>1416441.2136738566</v>
      </c>
      <c r="C60" s="34">
        <v>5</v>
      </c>
      <c r="D60" s="35">
        <v>5</v>
      </c>
      <c r="E60" s="54">
        <f t="shared" si="1"/>
        <v>7082206.0683692824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141644121.36738566</v>
      </c>
    </row>
    <row r="61" spans="1:14" x14ac:dyDescent="0.2">
      <c r="A61" s="5" t="s">
        <v>54</v>
      </c>
      <c r="B61" s="53">
        <f t="shared" si="0"/>
        <v>58650.847600000001</v>
      </c>
      <c r="C61" s="34">
        <v>5</v>
      </c>
      <c r="D61" s="35">
        <v>4</v>
      </c>
      <c r="E61" s="54">
        <f t="shared" si="1"/>
        <v>234603.3904</v>
      </c>
      <c r="F61" s="37">
        <f t="shared" si="2"/>
        <v>1</v>
      </c>
      <c r="G61" s="55">
        <f t="shared" si="3"/>
        <v>58650.847600000001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5865084.7599999998</v>
      </c>
    </row>
    <row r="62" spans="1:14" x14ac:dyDescent="0.2">
      <c r="A62" s="5" t="s">
        <v>87</v>
      </c>
      <c r="B62" s="53">
        <f t="shared" si="0"/>
        <v>1745026.8065519091</v>
      </c>
      <c r="C62" s="34">
        <v>5</v>
      </c>
      <c r="D62" s="35">
        <v>4</v>
      </c>
      <c r="E62" s="54">
        <f t="shared" si="1"/>
        <v>6980107.2262076363</v>
      </c>
      <c r="F62" s="37">
        <f t="shared" si="2"/>
        <v>1</v>
      </c>
      <c r="G62" s="55">
        <f t="shared" si="3"/>
        <v>1745026.8065519091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174502680.65519091</v>
      </c>
    </row>
    <row r="63" spans="1:14" x14ac:dyDescent="0.2">
      <c r="A63" s="5" t="s">
        <v>88</v>
      </c>
      <c r="B63" s="53">
        <f t="shared" si="0"/>
        <v>531222.56185399997</v>
      </c>
      <c r="C63" s="34">
        <v>5</v>
      </c>
      <c r="D63" s="35">
        <v>5</v>
      </c>
      <c r="E63" s="54">
        <f t="shared" si="1"/>
        <v>2656112.8092700001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53122256.185399994</v>
      </c>
    </row>
    <row r="64" spans="1:14" x14ac:dyDescent="0.2">
      <c r="A64" s="5" t="s">
        <v>55</v>
      </c>
      <c r="B64" s="53">
        <f t="shared" si="0"/>
        <v>275889.73525999999</v>
      </c>
      <c r="C64" s="34">
        <v>5</v>
      </c>
      <c r="D64" s="35">
        <v>4</v>
      </c>
      <c r="E64" s="54">
        <f t="shared" si="1"/>
        <v>1103558.9410399999</v>
      </c>
      <c r="F64" s="37">
        <f t="shared" si="2"/>
        <v>1</v>
      </c>
      <c r="G64" s="55">
        <f t="shared" si="3"/>
        <v>275889.73525999999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27588973.526000001</v>
      </c>
    </row>
    <row r="65" spans="1:14" x14ac:dyDescent="0.2">
      <c r="A65" s="5" t="s">
        <v>56</v>
      </c>
      <c r="B65" s="53">
        <f t="shared" si="0"/>
        <v>2805988.1221635868</v>
      </c>
      <c r="C65" s="34">
        <v>5</v>
      </c>
      <c r="D65" s="35">
        <v>5</v>
      </c>
      <c r="E65" s="54">
        <f t="shared" si="1"/>
        <v>14029940.610817933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280598812.21635866</v>
      </c>
    </row>
    <row r="66" spans="1:14" x14ac:dyDescent="0.2">
      <c r="A66" s="5" t="s">
        <v>57</v>
      </c>
      <c r="B66" s="53">
        <f t="shared" si="0"/>
        <v>711426.60894161079</v>
      </c>
      <c r="C66" s="34">
        <v>5</v>
      </c>
      <c r="D66" s="35">
        <v>5</v>
      </c>
      <c r="E66" s="54">
        <f t="shared" si="1"/>
        <v>3557133.044708054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71142660.894161075</v>
      </c>
    </row>
    <row r="67" spans="1:14" x14ac:dyDescent="0.2">
      <c r="A67" s="5" t="s">
        <v>58</v>
      </c>
      <c r="B67" s="53">
        <f t="shared" si="0"/>
        <v>193047.34448574629</v>
      </c>
      <c r="C67" s="34">
        <v>5</v>
      </c>
      <c r="D67" s="35">
        <v>2</v>
      </c>
      <c r="E67" s="54">
        <f t="shared" si="1"/>
        <v>386094.68897149258</v>
      </c>
      <c r="F67" s="37">
        <f t="shared" si="2"/>
        <v>3</v>
      </c>
      <c r="G67" s="55">
        <f t="shared" si="3"/>
        <v>579142.03345723893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19304734.448574629</v>
      </c>
    </row>
    <row r="68" spans="1:14" x14ac:dyDescent="0.2">
      <c r="A68" s="5" t="s">
        <v>59</v>
      </c>
      <c r="B68" s="53">
        <f t="shared" si="0"/>
        <v>81376.207139999984</v>
      </c>
      <c r="C68" s="34">
        <v>5</v>
      </c>
      <c r="D68" s="35">
        <v>2</v>
      </c>
      <c r="E68" s="54">
        <f t="shared" si="1"/>
        <v>162752.41427999997</v>
      </c>
      <c r="F68" s="37">
        <f t="shared" si="2"/>
        <v>3</v>
      </c>
      <c r="G68" s="55">
        <f t="shared" si="3"/>
        <v>244128.62141999995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8137620.7139999978</v>
      </c>
    </row>
    <row r="69" spans="1:14" x14ac:dyDescent="0.2">
      <c r="A69" s="5" t="s">
        <v>60</v>
      </c>
      <c r="B69" s="53">
        <f t="shared" si="0"/>
        <v>67129.933922398603</v>
      </c>
      <c r="C69" s="34">
        <v>5</v>
      </c>
      <c r="D69" s="35">
        <v>3</v>
      </c>
      <c r="E69" s="54">
        <f t="shared" si="1"/>
        <v>201389.80176719581</v>
      </c>
      <c r="F69" s="37">
        <f t="shared" si="2"/>
        <v>2</v>
      </c>
      <c r="G69" s="55">
        <f t="shared" si="3"/>
        <v>134259.86784479721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6712993.3922398603</v>
      </c>
    </row>
    <row r="70" spans="1:14" x14ac:dyDescent="0.2">
      <c r="A70" s="5" t="s">
        <v>61</v>
      </c>
      <c r="B70" s="53">
        <f t="shared" si="0"/>
        <v>163.33037358051584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653.32149432206336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16333.037358051584</v>
      </c>
    </row>
    <row r="71" spans="1:14" x14ac:dyDescent="0.2">
      <c r="A71" s="5" t="s">
        <v>62</v>
      </c>
      <c r="B71" s="53">
        <f t="shared" si="0"/>
        <v>2455399.7175693754</v>
      </c>
      <c r="C71" s="34">
        <v>3</v>
      </c>
      <c r="D71" s="35">
        <v>3</v>
      </c>
      <c r="E71" s="54">
        <f t="shared" si="1"/>
        <v>7366199.1527081262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7366199.1527081262</v>
      </c>
      <c r="K71" s="35">
        <f>(H71-I71)</f>
        <v>0</v>
      </c>
      <c r="L71" s="56">
        <f t="shared" si="5"/>
        <v>0</v>
      </c>
      <c r="N71" s="53">
        <v>245539971.75693753</v>
      </c>
    </row>
    <row r="72" spans="1:14" x14ac:dyDescent="0.2">
      <c r="A72" s="5" t="s">
        <v>63</v>
      </c>
      <c r="B72" s="53">
        <f t="shared" si="0"/>
        <v>32883.044809999985</v>
      </c>
      <c r="C72" s="34">
        <v>5</v>
      </c>
      <c r="D72" s="35">
        <v>4</v>
      </c>
      <c r="E72" s="54">
        <f t="shared" si="1"/>
        <v>131532.17923999994</v>
      </c>
      <c r="F72" s="37">
        <f t="shared" si="2"/>
        <v>1</v>
      </c>
      <c r="G72" s="55">
        <f t="shared" si="3"/>
        <v>32883.044809999985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3288304.4809999987</v>
      </c>
    </row>
    <row r="73" spans="1:14" x14ac:dyDescent="0.2">
      <c r="A73" s="5" t="s">
        <v>64</v>
      </c>
      <c r="B73" s="53">
        <f t="shared" si="0"/>
        <v>3423291.7215666664</v>
      </c>
      <c r="C73" s="34">
        <v>6</v>
      </c>
      <c r="D73" s="50">
        <v>4.5</v>
      </c>
      <c r="E73" s="54">
        <f t="shared" si="1"/>
        <v>15404812.747049998</v>
      </c>
      <c r="F73" s="51">
        <f t="shared" si="2"/>
        <v>1.5</v>
      </c>
      <c r="G73" s="55">
        <f t="shared" si="3"/>
        <v>5134937.5823499998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342329172.15666664</v>
      </c>
    </row>
    <row r="74" spans="1:14" x14ac:dyDescent="0.2">
      <c r="A74" s="5" t="s">
        <v>65</v>
      </c>
      <c r="B74" s="53">
        <f>(N74*0.01)</f>
        <v>20551.105240214281</v>
      </c>
      <c r="C74" s="34">
        <v>5</v>
      </c>
      <c r="D74" s="35">
        <v>3</v>
      </c>
      <c r="E74" s="54">
        <f>(B74*D74)</f>
        <v>61653.315720642844</v>
      </c>
      <c r="F74" s="37">
        <f>(C74-D74)</f>
        <v>2</v>
      </c>
      <c r="G74" s="55">
        <f>(B74*F74)</f>
        <v>41102.210480428563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2055110.5240214281</v>
      </c>
    </row>
    <row r="75" spans="1:14" x14ac:dyDescent="0.2">
      <c r="A75" s="5" t="s">
        <v>76</v>
      </c>
      <c r="B75" s="8">
        <f>SUM(B8:B74)</f>
        <v>125318594.56062821</v>
      </c>
      <c r="C75" s="9"/>
      <c r="D75" s="1"/>
      <c r="E75" s="40">
        <f>SUM(E8:E74)</f>
        <v>606389013.49400961</v>
      </c>
      <c r="F75" s="1"/>
      <c r="G75" s="40">
        <f>SUM(G8:G74)</f>
        <v>44059700.831110574</v>
      </c>
      <c r="H75" s="10"/>
      <c r="I75" s="1"/>
      <c r="J75" s="40">
        <f>SUM(J8:J74)</f>
        <v>57951917.981505133</v>
      </c>
      <c r="K75" s="1"/>
      <c r="L75" s="43">
        <f>SUM(L8:L74)</f>
        <v>0</v>
      </c>
      <c r="N75" s="8">
        <f>SUM(N8:N74)</f>
        <v>12531859456.062819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ht="12.75" customHeight="1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ht="12.75" customHeight="1" x14ac:dyDescent="0.2">
      <c r="A79" s="73" t="s">
        <v>114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ht="12.75" customHeight="1" x14ac:dyDescent="0.2">
      <c r="A80" s="73" t="s">
        <v>133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ht="12.75" customHeight="1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 x14ac:dyDescent="0.2">
      <c r="A83" s="73" t="s">
        <v>115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25.5" customHeight="1" thickBot="1" x14ac:dyDescent="0.25">
      <c r="A84" s="67" t="s">
        <v>116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1:L1"/>
    <mergeCell ref="A2:L2"/>
    <mergeCell ref="C4:G4"/>
    <mergeCell ref="H4:L4"/>
    <mergeCell ref="A78:L78"/>
    <mergeCell ref="A79:L79"/>
    <mergeCell ref="A80:L80"/>
    <mergeCell ref="A84:L84"/>
    <mergeCell ref="A83:L83"/>
    <mergeCell ref="A3:L3"/>
    <mergeCell ref="A77:L77"/>
    <mergeCell ref="A81:L81"/>
    <mergeCell ref="A82:L82"/>
  </mergeCells>
  <phoneticPr fontId="6" type="noConversion"/>
  <printOptions horizontalCentered="1"/>
  <pageMargins left="0.5" right="0.5" top="0.5" bottom="0.5" header="0.3" footer="0.3"/>
  <pageSetup scale="83" firstPageNumber="242" fitToHeight="0" orientation="landscape" r:id="rId1"/>
  <headerFooter>
    <oddHeader>&amp;C&amp;11Office of Economic and Demographic Research</oddHeader>
    <oddFooter>&amp;L&amp;11September 2012&amp;R&amp;11Page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2011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89</v>
      </c>
    </row>
    <row r="8" spans="1:14" x14ac:dyDescent="0.2">
      <c r="A8" s="5" t="s">
        <v>2</v>
      </c>
      <c r="B8" s="6">
        <f>(N8*0.01)</f>
        <v>689594.07006581337</v>
      </c>
      <c r="C8" s="32">
        <v>5</v>
      </c>
      <c r="D8" s="33">
        <v>5</v>
      </c>
      <c r="E8" s="39">
        <f>(B8*D8)</f>
        <v>3447970.3503290666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68959407.006581336</v>
      </c>
    </row>
    <row r="9" spans="1:14" x14ac:dyDescent="0.2">
      <c r="A9" s="5" t="s">
        <v>3</v>
      </c>
      <c r="B9" s="53">
        <f>(N9*0.01)</f>
        <v>8702.6759750000001</v>
      </c>
      <c r="C9" s="34">
        <v>5</v>
      </c>
      <c r="D9" s="35">
        <v>2</v>
      </c>
      <c r="E9" s="54">
        <f>(B9*D9)</f>
        <v>17405.35195</v>
      </c>
      <c r="F9" s="37">
        <f>(C9-D9)</f>
        <v>3</v>
      </c>
      <c r="G9" s="55">
        <f>(B9*F9)</f>
        <v>26108.027925000002</v>
      </c>
      <c r="H9" s="46"/>
      <c r="I9" s="47"/>
      <c r="J9" s="54">
        <f>(B9*I9)</f>
        <v>0</v>
      </c>
      <c r="K9" s="49"/>
      <c r="L9" s="56">
        <f>(B9*K9)</f>
        <v>0</v>
      </c>
      <c r="N9" s="53">
        <v>870267.59749999992</v>
      </c>
    </row>
    <row r="10" spans="1:14" x14ac:dyDescent="0.2">
      <c r="A10" s="5" t="s">
        <v>4</v>
      </c>
      <c r="B10" s="53">
        <f t="shared" ref="B10:B73" si="0">(N10*0.01)</f>
        <v>2336028.7620835477</v>
      </c>
      <c r="C10" s="34">
        <v>5</v>
      </c>
      <c r="D10" s="35">
        <v>5</v>
      </c>
      <c r="E10" s="54">
        <f t="shared" ref="E10:E73" si="1">(B10*D10)</f>
        <v>11680143.810417738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233602876.20835477</v>
      </c>
    </row>
    <row r="11" spans="1:14" x14ac:dyDescent="0.2">
      <c r="A11" s="5" t="s">
        <v>5</v>
      </c>
      <c r="B11" s="53">
        <f t="shared" si="0"/>
        <v>20434.17520886354</v>
      </c>
      <c r="C11" s="34">
        <v>5</v>
      </c>
      <c r="D11" s="35">
        <v>4</v>
      </c>
      <c r="E11" s="54">
        <f t="shared" si="1"/>
        <v>81736.700835454161</v>
      </c>
      <c r="F11" s="37">
        <f t="shared" si="2"/>
        <v>1</v>
      </c>
      <c r="G11" s="55">
        <f t="shared" si="3"/>
        <v>20434.17520886354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2043417.5208863539</v>
      </c>
    </row>
    <row r="12" spans="1:14" x14ac:dyDescent="0.2">
      <c r="A12" s="5" t="s">
        <v>6</v>
      </c>
      <c r="B12" s="53">
        <f t="shared" si="0"/>
        <v>1712104.1488980001</v>
      </c>
      <c r="C12" s="34">
        <v>5</v>
      </c>
      <c r="D12" s="35">
        <v>5</v>
      </c>
      <c r="E12" s="54">
        <f t="shared" si="1"/>
        <v>8560520.7444900014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171210414.88980001</v>
      </c>
    </row>
    <row r="13" spans="1:14" x14ac:dyDescent="0.2">
      <c r="A13" s="5" t="s">
        <v>7</v>
      </c>
      <c r="B13" s="53">
        <f t="shared" si="0"/>
        <v>7833323.9229299985</v>
      </c>
      <c r="C13" s="34">
        <v>6</v>
      </c>
      <c r="D13" s="35">
        <v>5</v>
      </c>
      <c r="E13" s="54">
        <f t="shared" si="1"/>
        <v>39166619.614649996</v>
      </c>
      <c r="F13" s="37">
        <f t="shared" si="2"/>
        <v>1</v>
      </c>
      <c r="G13" s="55">
        <f t="shared" si="3"/>
        <v>7833323.9229299985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783332392.29299986</v>
      </c>
    </row>
    <row r="14" spans="1:14" x14ac:dyDescent="0.2">
      <c r="A14" s="5" t="s">
        <v>8</v>
      </c>
      <c r="B14" s="53">
        <f t="shared" si="0"/>
        <v>973.21815172229628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3892.8726068891851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97321.815172229632</v>
      </c>
    </row>
    <row r="15" spans="1:14" x14ac:dyDescent="0.2">
      <c r="A15" s="5" t="s">
        <v>9</v>
      </c>
      <c r="B15" s="53">
        <f t="shared" si="0"/>
        <v>421028.48463499994</v>
      </c>
      <c r="C15" s="34">
        <v>5</v>
      </c>
      <c r="D15" s="35">
        <v>5</v>
      </c>
      <c r="E15" s="54">
        <f t="shared" si="1"/>
        <v>2105142.4231749997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42102848.463499993</v>
      </c>
    </row>
    <row r="16" spans="1:14" x14ac:dyDescent="0.2">
      <c r="A16" s="5" t="s">
        <v>10</v>
      </c>
      <c r="B16" s="53">
        <f t="shared" si="0"/>
        <v>192205.44829991795</v>
      </c>
      <c r="C16" s="34">
        <v>5</v>
      </c>
      <c r="D16" s="35">
        <v>3</v>
      </c>
      <c r="E16" s="54">
        <f t="shared" si="1"/>
        <v>576616.34489975381</v>
      </c>
      <c r="F16" s="37">
        <f t="shared" si="2"/>
        <v>2</v>
      </c>
      <c r="G16" s="55">
        <f t="shared" si="3"/>
        <v>384410.89659983589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19220544.829991795</v>
      </c>
    </row>
    <row r="17" spans="1:14" x14ac:dyDescent="0.2">
      <c r="A17" s="5" t="s">
        <v>11</v>
      </c>
      <c r="B17" s="53">
        <f t="shared" si="0"/>
        <v>147192.30218</v>
      </c>
      <c r="C17" s="34">
        <v>5</v>
      </c>
      <c r="D17" s="35">
        <v>3</v>
      </c>
      <c r="E17" s="54">
        <f t="shared" si="1"/>
        <v>441576.90654</v>
      </c>
      <c r="F17" s="37">
        <f t="shared" si="2"/>
        <v>2</v>
      </c>
      <c r="G17" s="55">
        <f t="shared" si="3"/>
        <v>294384.60436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14719230.218</v>
      </c>
    </row>
    <row r="18" spans="1:14" x14ac:dyDescent="0.2">
      <c r="A18" s="5" t="s">
        <v>12</v>
      </c>
      <c r="B18" s="53">
        <f t="shared" si="0"/>
        <v>3339986.1554695838</v>
      </c>
      <c r="C18" s="34">
        <v>5</v>
      </c>
      <c r="D18" s="35">
        <v>4</v>
      </c>
      <c r="E18" s="54">
        <f t="shared" si="1"/>
        <v>13359944.621878335</v>
      </c>
      <c r="F18" s="37">
        <f t="shared" si="2"/>
        <v>1</v>
      </c>
      <c r="G18" s="55">
        <f t="shared" si="3"/>
        <v>3339986.1554695838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333998615.54695839</v>
      </c>
    </row>
    <row r="19" spans="1:14" x14ac:dyDescent="0.2">
      <c r="A19" s="5" t="s">
        <v>13</v>
      </c>
      <c r="B19" s="53">
        <f t="shared" si="0"/>
        <v>198854.78034500004</v>
      </c>
      <c r="C19" s="34">
        <v>5</v>
      </c>
      <c r="D19" s="35">
        <v>3</v>
      </c>
      <c r="E19" s="54">
        <f t="shared" si="1"/>
        <v>596564.34103500005</v>
      </c>
      <c r="F19" s="37">
        <f t="shared" si="2"/>
        <v>2</v>
      </c>
      <c r="G19" s="55">
        <f t="shared" si="3"/>
        <v>397709.56069000007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19885478.034500003</v>
      </c>
    </row>
    <row r="20" spans="1:14" x14ac:dyDescent="0.2">
      <c r="A20" s="5" t="s">
        <v>90</v>
      </c>
      <c r="B20" s="53">
        <f t="shared" si="0"/>
        <v>41116.098000000005</v>
      </c>
      <c r="C20" s="34">
        <v>4</v>
      </c>
      <c r="D20" s="35">
        <v>2</v>
      </c>
      <c r="E20" s="54">
        <f t="shared" si="1"/>
        <v>82232.196000000011</v>
      </c>
      <c r="F20" s="37">
        <f t="shared" si="2"/>
        <v>2</v>
      </c>
      <c r="G20" s="55">
        <f t="shared" si="3"/>
        <v>82232.196000000011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4111609.8000000003</v>
      </c>
    </row>
    <row r="21" spans="1:14" x14ac:dyDescent="0.2">
      <c r="A21" s="5" t="s">
        <v>14</v>
      </c>
      <c r="B21" s="53">
        <f t="shared" si="0"/>
        <v>9588</v>
      </c>
      <c r="C21" s="34">
        <v>4</v>
      </c>
      <c r="D21" s="35">
        <v>2</v>
      </c>
      <c r="E21" s="54">
        <f t="shared" si="1"/>
        <v>19176</v>
      </c>
      <c r="F21" s="37">
        <f t="shared" si="2"/>
        <v>2</v>
      </c>
      <c r="G21" s="55">
        <f t="shared" si="3"/>
        <v>19176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958800</v>
      </c>
    </row>
    <row r="22" spans="1:14" x14ac:dyDescent="0.2">
      <c r="A22" s="5" t="s">
        <v>15</v>
      </c>
      <c r="B22" s="53">
        <f t="shared" si="0"/>
        <v>2369401.1634198092</v>
      </c>
      <c r="C22" s="34">
        <v>4</v>
      </c>
      <c r="D22" s="35">
        <v>4</v>
      </c>
      <c r="E22" s="54">
        <f t="shared" si="1"/>
        <v>9477604.6536792368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4738802.3268396184</v>
      </c>
      <c r="K22" s="35">
        <f>(H22-I22)</f>
        <v>0</v>
      </c>
      <c r="L22" s="56">
        <f t="shared" si="5"/>
        <v>0</v>
      </c>
      <c r="N22" s="53">
        <v>236940116.34198093</v>
      </c>
    </row>
    <row r="23" spans="1:14" x14ac:dyDescent="0.2">
      <c r="A23" s="5" t="s">
        <v>16</v>
      </c>
      <c r="B23" s="53">
        <f t="shared" si="0"/>
        <v>1113738.0074119999</v>
      </c>
      <c r="C23" s="34">
        <v>5</v>
      </c>
      <c r="D23" s="35">
        <v>4</v>
      </c>
      <c r="E23" s="54">
        <f t="shared" si="1"/>
        <v>4454952.0296479994</v>
      </c>
      <c r="F23" s="37">
        <f t="shared" si="2"/>
        <v>1</v>
      </c>
      <c r="G23" s="55">
        <f t="shared" si="3"/>
        <v>1113738.0074119999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111373800.74119999</v>
      </c>
    </row>
    <row r="24" spans="1:14" x14ac:dyDescent="0.2">
      <c r="A24" s="5" t="s">
        <v>17</v>
      </c>
      <c r="B24" s="53">
        <f t="shared" si="0"/>
        <v>321785.33931428572</v>
      </c>
      <c r="C24" s="34">
        <v>5</v>
      </c>
      <c r="D24" s="35">
        <v>4</v>
      </c>
      <c r="E24" s="54">
        <f t="shared" si="1"/>
        <v>1287141.3572571429</v>
      </c>
      <c r="F24" s="37">
        <f t="shared" si="2"/>
        <v>1</v>
      </c>
      <c r="G24" s="55">
        <f t="shared" si="3"/>
        <v>321785.33931428572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32178533.931428574</v>
      </c>
    </row>
    <row r="25" spans="1:14" x14ac:dyDescent="0.2">
      <c r="A25" s="5" t="s">
        <v>18</v>
      </c>
      <c r="B25" s="53">
        <f t="shared" si="0"/>
        <v>396209.57519999996</v>
      </c>
      <c r="C25" s="34">
        <v>5</v>
      </c>
      <c r="D25" s="35">
        <v>2</v>
      </c>
      <c r="E25" s="54">
        <f t="shared" si="1"/>
        <v>792419.15039999993</v>
      </c>
      <c r="F25" s="37">
        <f t="shared" si="2"/>
        <v>3</v>
      </c>
      <c r="G25" s="55">
        <f t="shared" si="3"/>
        <v>1188628.7256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39620957.519999996</v>
      </c>
    </row>
    <row r="26" spans="1:14" x14ac:dyDescent="0.2">
      <c r="A26" s="5" t="s">
        <v>19</v>
      </c>
      <c r="B26" s="53">
        <f t="shared" si="0"/>
        <v>42335.131979999991</v>
      </c>
      <c r="C26" s="34">
        <v>5</v>
      </c>
      <c r="D26" s="35">
        <v>2</v>
      </c>
      <c r="E26" s="54">
        <f t="shared" si="1"/>
        <v>84670.263959999982</v>
      </c>
      <c r="F26" s="37">
        <f t="shared" si="2"/>
        <v>3</v>
      </c>
      <c r="G26" s="55">
        <f t="shared" si="3"/>
        <v>127005.39593999997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4233513.1979999989</v>
      </c>
    </row>
    <row r="27" spans="1:14" x14ac:dyDescent="0.2">
      <c r="A27" s="5" t="s">
        <v>20</v>
      </c>
      <c r="B27" s="53">
        <f t="shared" si="0"/>
        <v>15035.820360000003</v>
      </c>
      <c r="C27" s="34">
        <v>5</v>
      </c>
      <c r="D27" s="35">
        <v>2</v>
      </c>
      <c r="E27" s="54">
        <f t="shared" si="1"/>
        <v>30071.640720000007</v>
      </c>
      <c r="F27" s="37">
        <f t="shared" si="2"/>
        <v>3</v>
      </c>
      <c r="G27" s="55">
        <f t="shared" si="3"/>
        <v>45107.461080000008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1503582.0360000003</v>
      </c>
    </row>
    <row r="28" spans="1:14" x14ac:dyDescent="0.2">
      <c r="A28" s="5" t="s">
        <v>21</v>
      </c>
      <c r="B28" s="53">
        <f t="shared" si="0"/>
        <v>8388.2251199999992</v>
      </c>
      <c r="C28" s="34">
        <v>4</v>
      </c>
      <c r="D28" s="35">
        <v>2</v>
      </c>
      <c r="E28" s="54">
        <f t="shared" si="1"/>
        <v>16776.450239999998</v>
      </c>
      <c r="F28" s="37">
        <f t="shared" si="2"/>
        <v>2</v>
      </c>
      <c r="G28" s="55">
        <f t="shared" si="3"/>
        <v>16776.450239999998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838822.51199999999</v>
      </c>
    </row>
    <row r="29" spans="1:14" x14ac:dyDescent="0.2">
      <c r="A29" s="5" t="s">
        <v>22</v>
      </c>
      <c r="B29" s="53">
        <f t="shared" si="0"/>
        <v>189539.10809999998</v>
      </c>
      <c r="C29" s="34">
        <v>5</v>
      </c>
      <c r="D29" s="35">
        <v>4</v>
      </c>
      <c r="E29" s="54">
        <f t="shared" si="1"/>
        <v>758156.43239999993</v>
      </c>
      <c r="F29" s="37">
        <f t="shared" si="2"/>
        <v>1</v>
      </c>
      <c r="G29" s="55">
        <f t="shared" si="3"/>
        <v>189539.10809999998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18953910.809999999</v>
      </c>
    </row>
    <row r="30" spans="1:14" x14ac:dyDescent="0.2">
      <c r="A30" s="5" t="s">
        <v>23</v>
      </c>
      <c r="B30" s="53">
        <f t="shared" si="0"/>
        <v>10419.867</v>
      </c>
      <c r="C30" s="34">
        <v>5</v>
      </c>
      <c r="D30" s="35">
        <v>3</v>
      </c>
      <c r="E30" s="54">
        <f t="shared" si="1"/>
        <v>31259.601000000002</v>
      </c>
      <c r="F30" s="37">
        <f t="shared" si="2"/>
        <v>2</v>
      </c>
      <c r="G30" s="55">
        <f t="shared" si="3"/>
        <v>20839.734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1041986.7000000001</v>
      </c>
    </row>
    <row r="31" spans="1:14" x14ac:dyDescent="0.2">
      <c r="A31" s="5" t="s">
        <v>24</v>
      </c>
      <c r="B31" s="53">
        <f t="shared" si="0"/>
        <v>17649.538370318976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70598.153481275906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1764953.8370318976</v>
      </c>
    </row>
    <row r="32" spans="1:14" x14ac:dyDescent="0.2">
      <c r="A32" s="5" t="s">
        <v>25</v>
      </c>
      <c r="B32" s="53">
        <f t="shared" si="0"/>
        <v>38056.870239999997</v>
      </c>
      <c r="C32" s="34">
        <v>5</v>
      </c>
      <c r="D32" s="35">
        <v>3</v>
      </c>
      <c r="E32" s="54">
        <f t="shared" si="1"/>
        <v>114170.61072</v>
      </c>
      <c r="F32" s="37">
        <f t="shared" si="2"/>
        <v>2</v>
      </c>
      <c r="G32" s="55">
        <f t="shared" si="3"/>
        <v>76113.740479999993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3805687.0239999997</v>
      </c>
    </row>
    <row r="33" spans="1:14" x14ac:dyDescent="0.2">
      <c r="A33" s="5" t="s">
        <v>26</v>
      </c>
      <c r="B33" s="53">
        <f t="shared" si="0"/>
        <v>109711.96047333334</v>
      </c>
      <c r="C33" s="34">
        <v>5</v>
      </c>
      <c r="D33" s="35">
        <v>3</v>
      </c>
      <c r="E33" s="54">
        <f t="shared" si="1"/>
        <v>329135.88141999999</v>
      </c>
      <c r="F33" s="37">
        <f t="shared" si="2"/>
        <v>2</v>
      </c>
      <c r="G33" s="55">
        <f t="shared" si="3"/>
        <v>219423.92094666668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10971196.047333334</v>
      </c>
    </row>
    <row r="34" spans="1:14" x14ac:dyDescent="0.2">
      <c r="A34" s="5" t="s">
        <v>27</v>
      </c>
      <c r="B34" s="53">
        <f t="shared" si="0"/>
        <v>149764.05456702886</v>
      </c>
      <c r="C34" s="34">
        <v>5</v>
      </c>
      <c r="D34" s="35">
        <v>2</v>
      </c>
      <c r="E34" s="54">
        <f t="shared" si="1"/>
        <v>299528.10913405771</v>
      </c>
      <c r="F34" s="37">
        <f t="shared" si="2"/>
        <v>3</v>
      </c>
      <c r="G34" s="55">
        <f t="shared" si="3"/>
        <v>449292.16370108654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14976405.456702886</v>
      </c>
    </row>
    <row r="35" spans="1:14" x14ac:dyDescent="0.2">
      <c r="A35" s="5" t="s">
        <v>28</v>
      </c>
      <c r="B35" s="53">
        <f t="shared" si="0"/>
        <v>3769459.6987739992</v>
      </c>
      <c r="C35" s="34">
        <v>5</v>
      </c>
      <c r="D35" s="35">
        <v>5</v>
      </c>
      <c r="E35" s="54">
        <f t="shared" si="1"/>
        <v>18847298.493869998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376945969.87739992</v>
      </c>
    </row>
    <row r="36" spans="1:14" x14ac:dyDescent="0.2">
      <c r="A36" s="5" t="s">
        <v>29</v>
      </c>
      <c r="B36" s="53">
        <f t="shared" si="0"/>
        <v>11348.246126002972</v>
      </c>
      <c r="C36" s="34">
        <v>5</v>
      </c>
      <c r="D36" s="35">
        <v>2</v>
      </c>
      <c r="E36" s="54">
        <f t="shared" si="1"/>
        <v>22696.492252005944</v>
      </c>
      <c r="F36" s="37">
        <f t="shared" si="2"/>
        <v>3</v>
      </c>
      <c r="G36" s="55">
        <f t="shared" si="3"/>
        <v>34044.738378008915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1134824.6126002972</v>
      </c>
    </row>
    <row r="37" spans="1:14" x14ac:dyDescent="0.2">
      <c r="A37" s="5" t="s">
        <v>30</v>
      </c>
      <c r="B37" s="53">
        <f t="shared" si="0"/>
        <v>362800.69388249994</v>
      </c>
      <c r="C37" s="34">
        <v>5</v>
      </c>
      <c r="D37" s="35">
        <v>4</v>
      </c>
      <c r="E37" s="54">
        <f t="shared" si="1"/>
        <v>1451202.7755299998</v>
      </c>
      <c r="F37" s="37">
        <f t="shared" si="2"/>
        <v>1</v>
      </c>
      <c r="G37" s="55">
        <f t="shared" si="3"/>
        <v>362800.69388249994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36280069.388249993</v>
      </c>
    </row>
    <row r="38" spans="1:14" x14ac:dyDescent="0.2">
      <c r="A38" s="5" t="s">
        <v>31</v>
      </c>
      <c r="B38" s="53">
        <f t="shared" si="0"/>
        <v>91733.982262499965</v>
      </c>
      <c r="C38" s="34">
        <v>5</v>
      </c>
      <c r="D38" s="35">
        <v>4</v>
      </c>
      <c r="E38" s="54">
        <f t="shared" si="1"/>
        <v>366935.92904999986</v>
      </c>
      <c r="F38" s="37">
        <f t="shared" si="2"/>
        <v>1</v>
      </c>
      <c r="G38" s="55">
        <f t="shared" si="3"/>
        <v>91733.982262499965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9173398.2262499966</v>
      </c>
    </row>
    <row r="39" spans="1:14" x14ac:dyDescent="0.2">
      <c r="A39" s="5" t="s">
        <v>32</v>
      </c>
      <c r="B39" s="53">
        <f t="shared" si="0"/>
        <v>12257.040479999998</v>
      </c>
      <c r="C39" s="34">
        <v>5</v>
      </c>
      <c r="D39" s="35">
        <v>2</v>
      </c>
      <c r="E39" s="54">
        <f t="shared" si="1"/>
        <v>24514.080959999996</v>
      </c>
      <c r="F39" s="37">
        <f t="shared" si="2"/>
        <v>3</v>
      </c>
      <c r="G39" s="55">
        <f t="shared" si="3"/>
        <v>36771.121439999995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1225704.0479999997</v>
      </c>
    </row>
    <row r="40" spans="1:14" x14ac:dyDescent="0.2">
      <c r="A40" s="5" t="s">
        <v>33</v>
      </c>
      <c r="B40" s="53">
        <f t="shared" si="0"/>
        <v>1812.955079024614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7251.8203160984558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181295.5079024614</v>
      </c>
    </row>
    <row r="41" spans="1:14" x14ac:dyDescent="0.2">
      <c r="A41" s="5" t="s">
        <v>34</v>
      </c>
      <c r="B41" s="53">
        <f t="shared" si="0"/>
        <v>480887.30602000002</v>
      </c>
      <c r="C41" s="34">
        <v>5</v>
      </c>
      <c r="D41" s="35">
        <v>4</v>
      </c>
      <c r="E41" s="54">
        <f t="shared" si="1"/>
        <v>1923549.2240800001</v>
      </c>
      <c r="F41" s="37">
        <f t="shared" si="2"/>
        <v>1</v>
      </c>
      <c r="G41" s="55">
        <f t="shared" si="3"/>
        <v>480887.30602000002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48088730.601999998</v>
      </c>
    </row>
    <row r="42" spans="1:14" x14ac:dyDescent="0.2">
      <c r="A42" s="5" t="s">
        <v>35</v>
      </c>
      <c r="B42" s="53">
        <f t="shared" si="0"/>
        <v>4757766.5522519993</v>
      </c>
      <c r="C42" s="34">
        <v>5</v>
      </c>
      <c r="D42" s="35">
        <v>5</v>
      </c>
      <c r="E42" s="54">
        <f t="shared" si="1"/>
        <v>23788832.761259995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475776655.22519988</v>
      </c>
    </row>
    <row r="43" spans="1:14" x14ac:dyDescent="0.2">
      <c r="A43" s="5" t="s">
        <v>36</v>
      </c>
      <c r="B43" s="53">
        <f t="shared" si="0"/>
        <v>782632.12194999994</v>
      </c>
      <c r="C43" s="34">
        <v>5</v>
      </c>
      <c r="D43" s="35">
        <v>5</v>
      </c>
      <c r="E43" s="54">
        <f t="shared" si="1"/>
        <v>3913160.6097499998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78263212.194999993</v>
      </c>
    </row>
    <row r="44" spans="1:14" x14ac:dyDescent="0.2">
      <c r="A44" s="5" t="s">
        <v>37</v>
      </c>
      <c r="B44" s="53">
        <f t="shared" si="0"/>
        <v>77309.93348213729</v>
      </c>
      <c r="C44" s="34">
        <v>5</v>
      </c>
      <c r="D44" s="35">
        <v>2</v>
      </c>
      <c r="E44" s="54">
        <f t="shared" si="1"/>
        <v>154619.86696427458</v>
      </c>
      <c r="F44" s="37">
        <f t="shared" si="2"/>
        <v>3</v>
      </c>
      <c r="G44" s="55">
        <f t="shared" si="3"/>
        <v>231929.80044641189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7730993.3482137285</v>
      </c>
    </row>
    <row r="45" spans="1:14" x14ac:dyDescent="0.2">
      <c r="A45" s="5" t="s">
        <v>38</v>
      </c>
      <c r="B45" s="53">
        <f t="shared" si="0"/>
        <v>1121.2836435850436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4485.1345743401744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112128.36435850436</v>
      </c>
    </row>
    <row r="46" spans="1:14" x14ac:dyDescent="0.2">
      <c r="A46" s="5" t="s">
        <v>39</v>
      </c>
      <c r="B46" s="53">
        <f t="shared" si="0"/>
        <v>28040.832897629258</v>
      </c>
      <c r="C46" s="34">
        <v>5</v>
      </c>
      <c r="D46" s="35">
        <v>3</v>
      </c>
      <c r="E46" s="54">
        <f t="shared" si="1"/>
        <v>84122.498692887777</v>
      </c>
      <c r="F46" s="37">
        <f t="shared" si="2"/>
        <v>2</v>
      </c>
      <c r="G46" s="55">
        <f t="shared" si="3"/>
        <v>56081.665795258516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2804083.2897629258</v>
      </c>
    </row>
    <row r="47" spans="1:14" x14ac:dyDescent="0.2">
      <c r="A47" s="5" t="s">
        <v>40</v>
      </c>
      <c r="B47" s="53">
        <f t="shared" si="0"/>
        <v>1346936.5654559997</v>
      </c>
      <c r="C47" s="34">
        <v>5</v>
      </c>
      <c r="D47" s="35">
        <v>5</v>
      </c>
      <c r="E47" s="54">
        <f t="shared" si="1"/>
        <v>6734682.827279998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134693656.54559997</v>
      </c>
    </row>
    <row r="48" spans="1:14" x14ac:dyDescent="0.2">
      <c r="A48" s="5" t="s">
        <v>41</v>
      </c>
      <c r="B48" s="53">
        <f t="shared" si="0"/>
        <v>445320.05950000003</v>
      </c>
      <c r="C48" s="34">
        <v>5</v>
      </c>
      <c r="D48" s="35">
        <v>2</v>
      </c>
      <c r="E48" s="54">
        <f t="shared" si="1"/>
        <v>890640.11900000006</v>
      </c>
      <c r="F48" s="37">
        <f t="shared" si="2"/>
        <v>3</v>
      </c>
      <c r="G48" s="55">
        <f t="shared" si="3"/>
        <v>1335960.1785000002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44532005.950000003</v>
      </c>
    </row>
    <row r="49" spans="1:14" x14ac:dyDescent="0.2">
      <c r="A49" s="5" t="s">
        <v>42</v>
      </c>
      <c r="B49" s="53">
        <f t="shared" si="0"/>
        <v>281588.22472499998</v>
      </c>
      <c r="C49" s="34">
        <v>5</v>
      </c>
      <c r="D49" s="35">
        <v>4</v>
      </c>
      <c r="E49" s="54">
        <f t="shared" si="1"/>
        <v>1126352.8988999999</v>
      </c>
      <c r="F49" s="37">
        <f t="shared" si="2"/>
        <v>1</v>
      </c>
      <c r="G49" s="55">
        <f t="shared" si="3"/>
        <v>281588.22472499998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28158822.472499996</v>
      </c>
    </row>
    <row r="50" spans="1:14" x14ac:dyDescent="0.2">
      <c r="A50" s="5" t="s">
        <v>43</v>
      </c>
      <c r="B50" s="53">
        <f t="shared" si="0"/>
        <v>13138099.240048498</v>
      </c>
      <c r="C50" s="34">
        <v>3</v>
      </c>
      <c r="D50" s="35">
        <v>3</v>
      </c>
      <c r="E50" s="54">
        <f t="shared" si="1"/>
        <v>39414297.720145494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39414297.720145494</v>
      </c>
      <c r="K50" s="35">
        <f>(H50-I50)</f>
        <v>0</v>
      </c>
      <c r="L50" s="56">
        <f t="shared" si="5"/>
        <v>0</v>
      </c>
      <c r="N50" s="53">
        <v>1313809924.0048497</v>
      </c>
    </row>
    <row r="51" spans="1:14" x14ac:dyDescent="0.2">
      <c r="A51" s="5" t="s">
        <v>44</v>
      </c>
      <c r="B51" s="53">
        <f t="shared" si="0"/>
        <v>5404891.3545280006</v>
      </c>
      <c r="C51" s="34">
        <v>7</v>
      </c>
      <c r="D51" s="35">
        <v>5</v>
      </c>
      <c r="E51" s="54">
        <f t="shared" si="1"/>
        <v>27024456.772640005</v>
      </c>
      <c r="F51" s="37">
        <f t="shared" si="2"/>
        <v>2</v>
      </c>
      <c r="G51" s="55">
        <f t="shared" si="3"/>
        <v>10809782.709056001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540489135.45280004</v>
      </c>
    </row>
    <row r="52" spans="1:14" x14ac:dyDescent="0.2">
      <c r="A52" s="5" t="s">
        <v>45</v>
      </c>
      <c r="B52" s="53">
        <f t="shared" si="0"/>
        <v>747515.81338499999</v>
      </c>
      <c r="C52" s="34">
        <v>5</v>
      </c>
      <c r="D52" s="35">
        <v>4</v>
      </c>
      <c r="E52" s="54">
        <f t="shared" si="1"/>
        <v>2990063.2535399999</v>
      </c>
      <c r="F52" s="37">
        <f t="shared" si="2"/>
        <v>1</v>
      </c>
      <c r="G52" s="55">
        <f t="shared" si="3"/>
        <v>747515.81338499999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74751581.338499993</v>
      </c>
    </row>
    <row r="53" spans="1:14" x14ac:dyDescent="0.2">
      <c r="A53" s="5" t="s">
        <v>46</v>
      </c>
      <c r="B53" s="53">
        <f t="shared" si="0"/>
        <v>1795382.0730520003</v>
      </c>
      <c r="C53" s="34">
        <v>5</v>
      </c>
      <c r="D53" s="35">
        <v>5</v>
      </c>
      <c r="E53" s="54">
        <f t="shared" si="1"/>
        <v>8976910.3652600013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179538207.30520001</v>
      </c>
    </row>
    <row r="54" spans="1:14" x14ac:dyDescent="0.2">
      <c r="A54" s="5" t="s">
        <v>47</v>
      </c>
      <c r="B54" s="53">
        <f t="shared" si="0"/>
        <v>55921.753040000003</v>
      </c>
      <c r="C54" s="34">
        <v>5</v>
      </c>
      <c r="D54" s="35">
        <v>3</v>
      </c>
      <c r="E54" s="54">
        <f t="shared" si="1"/>
        <v>167765.25912</v>
      </c>
      <c r="F54" s="37">
        <f t="shared" si="2"/>
        <v>2</v>
      </c>
      <c r="G54" s="55">
        <f t="shared" si="3"/>
        <v>111843.50608000001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5592175.3040000005</v>
      </c>
    </row>
    <row r="55" spans="1:14" x14ac:dyDescent="0.2">
      <c r="A55" s="5" t="s">
        <v>48</v>
      </c>
      <c r="B55" s="53">
        <f t="shared" si="0"/>
        <v>27784009.284713861</v>
      </c>
      <c r="C55" s="34">
        <v>6</v>
      </c>
      <c r="D55" s="35">
        <v>6</v>
      </c>
      <c r="E55" s="54">
        <f t="shared" si="1"/>
        <v>166704055.70828316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2778400928.471386</v>
      </c>
    </row>
    <row r="56" spans="1:14" x14ac:dyDescent="0.2">
      <c r="A56" s="5" t="s">
        <v>49</v>
      </c>
      <c r="B56" s="53">
        <f t="shared" si="0"/>
        <v>5522497.0327306036</v>
      </c>
      <c r="C56" s="34">
        <v>6</v>
      </c>
      <c r="D56" s="35">
        <v>6</v>
      </c>
      <c r="E56" s="54">
        <f t="shared" si="1"/>
        <v>33134982.196383622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552249703.27306032</v>
      </c>
    </row>
    <row r="57" spans="1:14" x14ac:dyDescent="0.2">
      <c r="A57" s="5" t="s">
        <v>50</v>
      </c>
      <c r="B57" s="53">
        <f t="shared" si="0"/>
        <v>5086992.6494499994</v>
      </c>
      <c r="C57" s="34">
        <v>5</v>
      </c>
      <c r="D57" s="35">
        <v>5</v>
      </c>
      <c r="E57" s="54">
        <f t="shared" si="1"/>
        <v>25434963.247249998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508699264.94499993</v>
      </c>
    </row>
    <row r="58" spans="1:14" x14ac:dyDescent="0.2">
      <c r="A58" s="5" t="s">
        <v>51</v>
      </c>
      <c r="B58" s="53">
        <f t="shared" si="0"/>
        <v>342086.82652000006</v>
      </c>
      <c r="C58" s="34">
        <v>5</v>
      </c>
      <c r="D58" s="35">
        <v>2</v>
      </c>
      <c r="E58" s="54">
        <f t="shared" si="1"/>
        <v>684173.65304000012</v>
      </c>
      <c r="F58" s="37">
        <f t="shared" si="2"/>
        <v>3</v>
      </c>
      <c r="G58" s="55">
        <f t="shared" si="3"/>
        <v>1026260.4795600001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34208682.652000003</v>
      </c>
    </row>
    <row r="59" spans="1:14" x14ac:dyDescent="0.2">
      <c r="A59" s="5" t="s">
        <v>52</v>
      </c>
      <c r="B59" s="53">
        <f t="shared" si="0"/>
        <v>4775430.7887802534</v>
      </c>
      <c r="C59" s="34">
        <v>5</v>
      </c>
      <c r="D59" s="35">
        <v>5</v>
      </c>
      <c r="E59" s="54">
        <f t="shared" si="1"/>
        <v>23877153.943901267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477543078.87802535</v>
      </c>
    </row>
    <row r="60" spans="1:14" x14ac:dyDescent="0.2">
      <c r="A60" s="5" t="s">
        <v>53</v>
      </c>
      <c r="B60" s="53">
        <f t="shared" si="0"/>
        <v>1342488.6573759997</v>
      </c>
      <c r="C60" s="34">
        <v>5</v>
      </c>
      <c r="D60" s="35">
        <v>5</v>
      </c>
      <c r="E60" s="54">
        <f t="shared" si="1"/>
        <v>6712443.2868799986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134248865.73759997</v>
      </c>
    </row>
    <row r="61" spans="1:14" x14ac:dyDescent="0.2">
      <c r="A61" s="5" t="s">
        <v>54</v>
      </c>
      <c r="B61" s="53">
        <f t="shared" si="0"/>
        <v>51686.781037499997</v>
      </c>
      <c r="C61" s="34">
        <v>5</v>
      </c>
      <c r="D61" s="35">
        <v>4</v>
      </c>
      <c r="E61" s="54">
        <f t="shared" si="1"/>
        <v>206747.12414999999</v>
      </c>
      <c r="F61" s="37">
        <f t="shared" si="2"/>
        <v>1</v>
      </c>
      <c r="G61" s="55">
        <f t="shared" si="3"/>
        <v>51686.781037499997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5168678.1037499998</v>
      </c>
    </row>
    <row r="62" spans="1:14" x14ac:dyDescent="0.2">
      <c r="A62" s="5" t="s">
        <v>87</v>
      </c>
      <c r="B62" s="53">
        <f t="shared" si="0"/>
        <v>1609479.3979124997</v>
      </c>
      <c r="C62" s="34">
        <v>5</v>
      </c>
      <c r="D62" s="35">
        <v>4</v>
      </c>
      <c r="E62" s="54">
        <f t="shared" si="1"/>
        <v>6437917.5916499989</v>
      </c>
      <c r="F62" s="37">
        <f t="shared" si="2"/>
        <v>1</v>
      </c>
      <c r="G62" s="55">
        <f t="shared" si="3"/>
        <v>1609479.3979124997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160947939.79124996</v>
      </c>
    </row>
    <row r="63" spans="1:14" x14ac:dyDescent="0.2">
      <c r="A63" s="5" t="s">
        <v>88</v>
      </c>
      <c r="B63" s="53">
        <f t="shared" si="0"/>
        <v>466474.27042999992</v>
      </c>
      <c r="C63" s="34">
        <v>5</v>
      </c>
      <c r="D63" s="35">
        <v>5</v>
      </c>
      <c r="E63" s="54">
        <f t="shared" si="1"/>
        <v>2332371.3521499997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46647427.04299999</v>
      </c>
    </row>
    <row r="64" spans="1:14" x14ac:dyDescent="0.2">
      <c r="A64" s="5" t="s">
        <v>55</v>
      </c>
      <c r="B64" s="53">
        <f t="shared" si="0"/>
        <v>205190.39645999999</v>
      </c>
      <c r="C64" s="34">
        <v>5</v>
      </c>
      <c r="D64" s="35">
        <v>4</v>
      </c>
      <c r="E64" s="54">
        <f t="shared" si="1"/>
        <v>820761.58583999996</v>
      </c>
      <c r="F64" s="37">
        <f t="shared" si="2"/>
        <v>1</v>
      </c>
      <c r="G64" s="55">
        <f t="shared" si="3"/>
        <v>205190.39645999999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20519039.645999998</v>
      </c>
    </row>
    <row r="65" spans="1:14" x14ac:dyDescent="0.2">
      <c r="A65" s="5" t="s">
        <v>56</v>
      </c>
      <c r="B65" s="53">
        <f t="shared" si="0"/>
        <v>2362369.9683963307</v>
      </c>
      <c r="C65" s="34">
        <v>5</v>
      </c>
      <c r="D65" s="35">
        <v>5</v>
      </c>
      <c r="E65" s="54">
        <f t="shared" si="1"/>
        <v>11811849.841981653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236236996.83963305</v>
      </c>
    </row>
    <row r="66" spans="1:14" x14ac:dyDescent="0.2">
      <c r="A66" s="5" t="s">
        <v>57</v>
      </c>
      <c r="B66" s="53">
        <f t="shared" si="0"/>
        <v>652583.20349999995</v>
      </c>
      <c r="C66" s="34">
        <v>5</v>
      </c>
      <c r="D66" s="35">
        <v>5</v>
      </c>
      <c r="E66" s="54">
        <f t="shared" si="1"/>
        <v>3262916.0174999996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65258320.349999994</v>
      </c>
    </row>
    <row r="67" spans="1:14" x14ac:dyDescent="0.2">
      <c r="A67" s="5" t="s">
        <v>58</v>
      </c>
      <c r="B67" s="53">
        <f t="shared" si="0"/>
        <v>183005.98377999995</v>
      </c>
      <c r="C67" s="34">
        <v>5</v>
      </c>
      <c r="D67" s="35">
        <v>2</v>
      </c>
      <c r="E67" s="54">
        <f t="shared" si="1"/>
        <v>366011.9675599999</v>
      </c>
      <c r="F67" s="37">
        <f t="shared" si="2"/>
        <v>3</v>
      </c>
      <c r="G67" s="55">
        <f t="shared" si="3"/>
        <v>549017.95133999991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18300598.377999995</v>
      </c>
    </row>
    <row r="68" spans="1:14" x14ac:dyDescent="0.2">
      <c r="A68" s="5" t="s">
        <v>59</v>
      </c>
      <c r="B68" s="53">
        <f t="shared" si="0"/>
        <v>58203.779374999998</v>
      </c>
      <c r="C68" s="34">
        <v>5</v>
      </c>
      <c r="D68" s="35">
        <v>2</v>
      </c>
      <c r="E68" s="54">
        <f t="shared" si="1"/>
        <v>116407.55875</v>
      </c>
      <c r="F68" s="37">
        <f t="shared" si="2"/>
        <v>3</v>
      </c>
      <c r="G68" s="55">
        <f t="shared" si="3"/>
        <v>174611.33812500001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5820377.9375</v>
      </c>
    </row>
    <row r="69" spans="1:14" x14ac:dyDescent="0.2">
      <c r="A69" s="5" t="s">
        <v>60</v>
      </c>
      <c r="B69" s="53">
        <f t="shared" si="0"/>
        <v>74960.140000000014</v>
      </c>
      <c r="C69" s="34">
        <v>5</v>
      </c>
      <c r="D69" s="35">
        <v>3</v>
      </c>
      <c r="E69" s="54">
        <f t="shared" si="1"/>
        <v>224880.42000000004</v>
      </c>
      <c r="F69" s="37">
        <f t="shared" si="2"/>
        <v>2</v>
      </c>
      <c r="G69" s="55">
        <f t="shared" si="3"/>
        <v>149920.28000000003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7496014.0000000009</v>
      </c>
    </row>
    <row r="70" spans="1:14" x14ac:dyDescent="0.2">
      <c r="A70" s="5" t="s">
        <v>61</v>
      </c>
      <c r="B70" s="53">
        <f t="shared" si="0"/>
        <v>163.39956531200002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653.59826124800009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16339.956531200003</v>
      </c>
    </row>
    <row r="71" spans="1:14" x14ac:dyDescent="0.2">
      <c r="A71" s="5" t="s">
        <v>62</v>
      </c>
      <c r="B71" s="53">
        <f t="shared" si="0"/>
        <v>2342244.9878100003</v>
      </c>
      <c r="C71" s="34">
        <v>3</v>
      </c>
      <c r="D71" s="35">
        <v>3</v>
      </c>
      <c r="E71" s="54">
        <f t="shared" si="1"/>
        <v>7026734.9634300005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7026734.9634300005</v>
      </c>
      <c r="K71" s="35">
        <f>(H71-I71)</f>
        <v>0</v>
      </c>
      <c r="L71" s="56">
        <f t="shared" si="5"/>
        <v>0</v>
      </c>
      <c r="N71" s="53">
        <v>234224498.78100002</v>
      </c>
    </row>
    <row r="72" spans="1:14" x14ac:dyDescent="0.2">
      <c r="A72" s="5" t="s">
        <v>63</v>
      </c>
      <c r="B72" s="53">
        <f t="shared" si="0"/>
        <v>25944.722429999998</v>
      </c>
      <c r="C72" s="34">
        <v>5</v>
      </c>
      <c r="D72" s="35">
        <v>3</v>
      </c>
      <c r="E72" s="54">
        <f>(51889+23783+15134)</f>
        <v>90806</v>
      </c>
      <c r="F72" s="37">
        <f t="shared" si="2"/>
        <v>2</v>
      </c>
      <c r="G72" s="55">
        <f>(0+2162+10810)</f>
        <v>12972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2594472.2429999998</v>
      </c>
    </row>
    <row r="73" spans="1:14" x14ac:dyDescent="0.2">
      <c r="A73" s="5" t="s">
        <v>64</v>
      </c>
      <c r="B73" s="53">
        <f t="shared" si="0"/>
        <v>2532941.6336400001</v>
      </c>
      <c r="C73" s="34">
        <v>6</v>
      </c>
      <c r="D73" s="50">
        <v>4.5</v>
      </c>
      <c r="E73" s="54">
        <f t="shared" si="1"/>
        <v>11398237.35138</v>
      </c>
      <c r="F73" s="51">
        <f t="shared" si="2"/>
        <v>1.5</v>
      </c>
      <c r="G73" s="55">
        <f t="shared" si="3"/>
        <v>3799412.45046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253294163.36399999</v>
      </c>
    </row>
    <row r="74" spans="1:14" x14ac:dyDescent="0.2">
      <c r="A74" s="5" t="s">
        <v>65</v>
      </c>
      <c r="B74" s="53">
        <f>(N74*0.01)</f>
        <v>27143.890793333328</v>
      </c>
      <c r="C74" s="34">
        <v>5</v>
      </c>
      <c r="D74" s="35">
        <v>3</v>
      </c>
      <c r="E74" s="54">
        <f>(B74*D74)</f>
        <v>81431.672379999989</v>
      </c>
      <c r="F74" s="37">
        <f>(C74-D74)</f>
        <v>2</v>
      </c>
      <c r="G74" s="55">
        <f>(B74*F74)</f>
        <v>54287.781586666657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2714389.0793333328</v>
      </c>
    </row>
    <row r="75" spans="1:14" x14ac:dyDescent="0.2">
      <c r="A75" s="5" t="s">
        <v>76</v>
      </c>
      <c r="B75" s="8">
        <f>SUM(B8:B74)</f>
        <v>110771890.42908382</v>
      </c>
      <c r="C75" s="9"/>
      <c r="D75" s="1"/>
      <c r="E75" s="40">
        <f>SUM(E8:E74)</f>
        <v>536438483.01758301</v>
      </c>
      <c r="F75" s="1"/>
      <c r="G75" s="40">
        <f>SUM(G8:G74)</f>
        <v>38466675.761689514</v>
      </c>
      <c r="H75" s="10"/>
      <c r="I75" s="1"/>
      <c r="J75" s="40">
        <f>SUM(J8:J74)</f>
        <v>51179835.010415114</v>
      </c>
      <c r="K75" s="1"/>
      <c r="L75" s="43">
        <f>SUM(L8:L74)</f>
        <v>0</v>
      </c>
      <c r="N75" s="8">
        <f>SUM(N8:N74)</f>
        <v>11077189042.908381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93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135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3" t="s">
        <v>94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x14ac:dyDescent="0.2">
      <c r="A83" s="70" t="s">
        <v>72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25.5" customHeight="1" x14ac:dyDescent="0.2">
      <c r="A84" s="73" t="s">
        <v>91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2"/>
    </row>
    <row r="85" spans="1:12" ht="25.5" customHeight="1" thickBot="1" x14ac:dyDescent="0.25">
      <c r="A85" s="67" t="s">
        <v>92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</sheetData>
  <mergeCells count="14">
    <mergeCell ref="A77:L77"/>
    <mergeCell ref="A78:L78"/>
    <mergeCell ref="A79:L79"/>
    <mergeCell ref="A1:L1"/>
    <mergeCell ref="A2:L2"/>
    <mergeCell ref="A3:L3"/>
    <mergeCell ref="C4:G4"/>
    <mergeCell ref="H4:L4"/>
    <mergeCell ref="A85:L85"/>
    <mergeCell ref="A80:L80"/>
    <mergeCell ref="A81:L81"/>
    <mergeCell ref="A82:L82"/>
    <mergeCell ref="A83:L83"/>
    <mergeCell ref="A84:L84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&amp;L&amp;11June 2011&amp;R&amp;11Page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5.7109375" customWidth="1"/>
    <col min="3" max="4" width="12.7109375" customWidth="1"/>
    <col min="5" max="5" width="15.7109375" customWidth="1"/>
    <col min="6" max="6" width="12.7109375" customWidth="1"/>
    <col min="7" max="7" width="15.7109375" customWidth="1"/>
    <col min="8" max="9" width="12.7109375" customWidth="1"/>
    <col min="10" max="10" width="14.7109375" customWidth="1"/>
    <col min="11" max="11" width="12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96</v>
      </c>
      <c r="K5" s="16"/>
      <c r="L5" s="19" t="s">
        <v>96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2011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97</v>
      </c>
    </row>
    <row r="8" spans="1:14" x14ac:dyDescent="0.2">
      <c r="A8" s="5" t="s">
        <v>2</v>
      </c>
      <c r="B8" s="6">
        <f>(N8*0.01)</f>
        <v>707599.35308502242</v>
      </c>
      <c r="C8" s="32">
        <v>5</v>
      </c>
      <c r="D8" s="33">
        <v>5</v>
      </c>
      <c r="E8" s="39">
        <f>(B8*D8)</f>
        <v>3537996.7654251121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70759935.308502242</v>
      </c>
    </row>
    <row r="9" spans="1:14" x14ac:dyDescent="0.2">
      <c r="A9" s="5" t="s">
        <v>3</v>
      </c>
      <c r="B9" s="53">
        <f>(N9*0.01)</f>
        <v>10366.78168054233</v>
      </c>
      <c r="C9" s="34">
        <v>5</v>
      </c>
      <c r="D9" s="35">
        <v>2</v>
      </c>
      <c r="E9" s="54">
        <f>(B9*D9)</f>
        <v>20733.56336108466</v>
      </c>
      <c r="F9" s="37">
        <f>(C9-D9)</f>
        <v>3</v>
      </c>
      <c r="G9" s="55">
        <f>(B9*F9)</f>
        <v>31100.345041626992</v>
      </c>
      <c r="H9" s="46"/>
      <c r="I9" s="47"/>
      <c r="J9" s="54">
        <f>(B9*I9)</f>
        <v>0</v>
      </c>
      <c r="K9" s="49"/>
      <c r="L9" s="56">
        <f>(B9*K9)</f>
        <v>0</v>
      </c>
      <c r="N9" s="7">
        <v>1036678.168054233</v>
      </c>
    </row>
    <row r="10" spans="1:14" x14ac:dyDescent="0.2">
      <c r="A10" s="5" t="s">
        <v>4</v>
      </c>
      <c r="B10" s="53">
        <f t="shared" ref="B10:B73" si="0">(N10*0.01)</f>
        <v>2370313.6859478513</v>
      </c>
      <c r="C10" s="34">
        <v>5</v>
      </c>
      <c r="D10" s="35">
        <v>5</v>
      </c>
      <c r="E10" s="54">
        <f t="shared" ref="E10:E73" si="1">(B10*D10)</f>
        <v>11851568.429739255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7">
        <v>237031368.59478512</v>
      </c>
    </row>
    <row r="11" spans="1:14" x14ac:dyDescent="0.2">
      <c r="A11" s="5" t="s">
        <v>5</v>
      </c>
      <c r="B11" s="53">
        <f t="shared" si="0"/>
        <v>24197.758647561455</v>
      </c>
      <c r="C11" s="34">
        <v>5</v>
      </c>
      <c r="D11" s="35">
        <v>4</v>
      </c>
      <c r="E11" s="54">
        <f t="shared" si="1"/>
        <v>96791.034590245821</v>
      </c>
      <c r="F11" s="37">
        <f t="shared" si="2"/>
        <v>1</v>
      </c>
      <c r="G11" s="55">
        <f t="shared" si="3"/>
        <v>24197.758647561455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7">
        <v>2419775.8647561455</v>
      </c>
    </row>
    <row r="12" spans="1:14" x14ac:dyDescent="0.2">
      <c r="A12" s="5" t="s">
        <v>6</v>
      </c>
      <c r="B12" s="53">
        <f t="shared" si="0"/>
        <v>1613842.2715815052</v>
      </c>
      <c r="C12" s="34">
        <v>5</v>
      </c>
      <c r="D12" s="35">
        <v>5</v>
      </c>
      <c r="E12" s="54">
        <f t="shared" si="1"/>
        <v>8069211.3579075262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7">
        <v>161384227.15815052</v>
      </c>
    </row>
    <row r="13" spans="1:14" x14ac:dyDescent="0.2">
      <c r="A13" s="5" t="s">
        <v>7</v>
      </c>
      <c r="B13" s="53">
        <f t="shared" si="0"/>
        <v>7068632.6599818254</v>
      </c>
      <c r="C13" s="34">
        <v>6</v>
      </c>
      <c r="D13" s="35">
        <v>5</v>
      </c>
      <c r="E13" s="54">
        <f t="shared" si="1"/>
        <v>35343163.29990913</v>
      </c>
      <c r="F13" s="37">
        <f t="shared" si="2"/>
        <v>1</v>
      </c>
      <c r="G13" s="55">
        <f t="shared" si="3"/>
        <v>7068632.6599818254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7">
        <v>706863265.99818254</v>
      </c>
    </row>
    <row r="14" spans="1:14" x14ac:dyDescent="0.2">
      <c r="A14" s="5" t="s">
        <v>8</v>
      </c>
      <c r="B14" s="53">
        <f t="shared" si="0"/>
        <v>963.58232843791723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3854.3293137516689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7">
        <v>96358.232843791717</v>
      </c>
    </row>
    <row r="15" spans="1:14" x14ac:dyDescent="0.2">
      <c r="A15" s="5" t="s">
        <v>9</v>
      </c>
      <c r="B15" s="53">
        <f t="shared" si="0"/>
        <v>431777.21369902516</v>
      </c>
      <c r="C15" s="34">
        <v>5</v>
      </c>
      <c r="D15" s="35">
        <v>5</v>
      </c>
      <c r="E15" s="54">
        <f t="shared" si="1"/>
        <v>2158886.068495126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7">
        <v>43177721.369902514</v>
      </c>
    </row>
    <row r="16" spans="1:14" x14ac:dyDescent="0.2">
      <c r="A16" s="5" t="s">
        <v>10</v>
      </c>
      <c r="B16" s="53">
        <f t="shared" si="0"/>
        <v>221920.62753670238</v>
      </c>
      <c r="C16" s="34">
        <v>5</v>
      </c>
      <c r="D16" s="35">
        <v>3</v>
      </c>
      <c r="E16" s="54">
        <f t="shared" si="1"/>
        <v>665761.88261010707</v>
      </c>
      <c r="F16" s="37">
        <f t="shared" si="2"/>
        <v>2</v>
      </c>
      <c r="G16" s="55">
        <f t="shared" si="3"/>
        <v>443841.25507340475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7">
        <v>22192062.753670238</v>
      </c>
    </row>
    <row r="17" spans="1:14" x14ac:dyDescent="0.2">
      <c r="A17" s="5" t="s">
        <v>11</v>
      </c>
      <c r="B17" s="53">
        <f t="shared" si="0"/>
        <v>152737.37420744193</v>
      </c>
      <c r="C17" s="34">
        <v>5</v>
      </c>
      <c r="D17" s="35">
        <v>3</v>
      </c>
      <c r="E17" s="54">
        <f t="shared" si="1"/>
        <v>458212.12262232578</v>
      </c>
      <c r="F17" s="37">
        <f t="shared" si="2"/>
        <v>2</v>
      </c>
      <c r="G17" s="55">
        <f t="shared" si="3"/>
        <v>305474.74841488386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7">
        <v>15273737.420744192</v>
      </c>
    </row>
    <row r="18" spans="1:14" x14ac:dyDescent="0.2">
      <c r="A18" s="5" t="s">
        <v>12</v>
      </c>
      <c r="B18" s="53">
        <f t="shared" si="0"/>
        <v>3304863.7206237973</v>
      </c>
      <c r="C18" s="34">
        <v>5</v>
      </c>
      <c r="D18" s="35">
        <v>4</v>
      </c>
      <c r="E18" s="54">
        <f t="shared" si="1"/>
        <v>13219454.882495189</v>
      </c>
      <c r="F18" s="37">
        <f t="shared" si="2"/>
        <v>1</v>
      </c>
      <c r="G18" s="55">
        <f t="shared" si="3"/>
        <v>3304863.7206237973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7">
        <v>330486372.06237972</v>
      </c>
    </row>
    <row r="19" spans="1:14" x14ac:dyDescent="0.2">
      <c r="A19" s="5" t="s">
        <v>13</v>
      </c>
      <c r="B19" s="53">
        <f t="shared" si="0"/>
        <v>187339.86824130849</v>
      </c>
      <c r="C19" s="34">
        <v>5</v>
      </c>
      <c r="D19" s="35">
        <v>3</v>
      </c>
      <c r="E19" s="54">
        <f t="shared" si="1"/>
        <v>562019.60472392547</v>
      </c>
      <c r="F19" s="37">
        <f t="shared" si="2"/>
        <v>2</v>
      </c>
      <c r="G19" s="55">
        <f t="shared" si="3"/>
        <v>374679.73648261698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7">
        <v>18733986.824130848</v>
      </c>
    </row>
    <row r="20" spans="1:14" x14ac:dyDescent="0.2">
      <c r="A20" s="5" t="s">
        <v>98</v>
      </c>
      <c r="B20" s="53">
        <f t="shared" si="0"/>
        <v>47048.711220385165</v>
      </c>
      <c r="C20" s="34">
        <v>4</v>
      </c>
      <c r="D20" s="35">
        <v>0</v>
      </c>
      <c r="E20" s="54">
        <f t="shared" si="1"/>
        <v>0</v>
      </c>
      <c r="F20" s="37">
        <f t="shared" si="2"/>
        <v>4</v>
      </c>
      <c r="G20" s="55">
        <f t="shared" si="3"/>
        <v>188194.84488154066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7">
        <v>4704871.1220385162</v>
      </c>
    </row>
    <row r="21" spans="1:14" x14ac:dyDescent="0.2">
      <c r="A21" s="5" t="s">
        <v>14</v>
      </c>
      <c r="B21" s="53">
        <f t="shared" si="0"/>
        <v>13155.60583118495</v>
      </c>
      <c r="C21" s="34">
        <v>4</v>
      </c>
      <c r="D21" s="35">
        <v>0</v>
      </c>
      <c r="E21" s="54">
        <f t="shared" si="1"/>
        <v>0</v>
      </c>
      <c r="F21" s="37">
        <f t="shared" si="2"/>
        <v>4</v>
      </c>
      <c r="G21" s="55">
        <f t="shared" si="3"/>
        <v>52622.423324739801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7">
        <v>1315560.5831184951</v>
      </c>
    </row>
    <row r="22" spans="1:14" x14ac:dyDescent="0.2">
      <c r="A22" s="5" t="s">
        <v>15</v>
      </c>
      <c r="B22" s="53">
        <f t="shared" si="0"/>
        <v>2255943.2502714372</v>
      </c>
      <c r="C22" s="34">
        <v>4</v>
      </c>
      <c r="D22" s="35">
        <v>4</v>
      </c>
      <c r="E22" s="54">
        <f t="shared" si="1"/>
        <v>9023773.0010857489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4511886.5005428744</v>
      </c>
      <c r="K22" s="35">
        <f>(H22-I22)</f>
        <v>0</v>
      </c>
      <c r="L22" s="56">
        <f t="shared" si="5"/>
        <v>0</v>
      </c>
      <c r="N22" s="7">
        <v>225594325.02714372</v>
      </c>
    </row>
    <row r="23" spans="1:14" x14ac:dyDescent="0.2">
      <c r="A23" s="5" t="s">
        <v>16</v>
      </c>
      <c r="B23" s="53">
        <f t="shared" si="0"/>
        <v>1392568.2691309336</v>
      </c>
      <c r="C23" s="34">
        <v>5</v>
      </c>
      <c r="D23" s="35">
        <v>4</v>
      </c>
      <c r="E23" s="54">
        <f t="shared" si="1"/>
        <v>5570273.0765237343</v>
      </c>
      <c r="F23" s="37">
        <f t="shared" si="2"/>
        <v>1</v>
      </c>
      <c r="G23" s="55">
        <f t="shared" si="3"/>
        <v>1392568.2691309336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7">
        <v>139256826.91309336</v>
      </c>
    </row>
    <row r="24" spans="1:14" x14ac:dyDescent="0.2">
      <c r="A24" s="5" t="s">
        <v>17</v>
      </c>
      <c r="B24" s="53">
        <f t="shared" si="0"/>
        <v>274577.01966057217</v>
      </c>
      <c r="C24" s="34">
        <v>5</v>
      </c>
      <c r="D24" s="35">
        <v>4</v>
      </c>
      <c r="E24" s="54">
        <f t="shared" si="1"/>
        <v>1098308.0786422887</v>
      </c>
      <c r="F24" s="37">
        <f t="shared" si="2"/>
        <v>1</v>
      </c>
      <c r="G24" s="55">
        <f t="shared" si="3"/>
        <v>274577.01966057217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7">
        <v>27457701.966057215</v>
      </c>
    </row>
    <row r="25" spans="1:14" x14ac:dyDescent="0.2">
      <c r="A25" s="5" t="s">
        <v>18</v>
      </c>
      <c r="B25" s="53">
        <f t="shared" si="0"/>
        <v>378188.23331626103</v>
      </c>
      <c r="C25" s="34">
        <v>5</v>
      </c>
      <c r="D25" s="35">
        <v>2</v>
      </c>
      <c r="E25" s="54">
        <f t="shared" si="1"/>
        <v>756376.46663252206</v>
      </c>
      <c r="F25" s="37">
        <f t="shared" si="2"/>
        <v>3</v>
      </c>
      <c r="G25" s="55">
        <f t="shared" si="3"/>
        <v>1134564.699948783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7">
        <v>37818823.331626102</v>
      </c>
    </row>
    <row r="26" spans="1:14" x14ac:dyDescent="0.2">
      <c r="A26" s="5" t="s">
        <v>19</v>
      </c>
      <c r="B26" s="53">
        <f t="shared" si="0"/>
        <v>37731.854084538158</v>
      </c>
      <c r="C26" s="34">
        <v>5</v>
      </c>
      <c r="D26" s="35">
        <v>2</v>
      </c>
      <c r="E26" s="54">
        <f t="shared" si="1"/>
        <v>75463.708169076315</v>
      </c>
      <c r="F26" s="37">
        <f t="shared" si="2"/>
        <v>3</v>
      </c>
      <c r="G26" s="55">
        <f t="shared" si="3"/>
        <v>113195.56225361448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7">
        <v>3773185.4084538156</v>
      </c>
    </row>
    <row r="27" spans="1:14" x14ac:dyDescent="0.2">
      <c r="A27" s="5" t="s">
        <v>20</v>
      </c>
      <c r="B27" s="53">
        <f t="shared" si="0"/>
        <v>12324.600948576415</v>
      </c>
      <c r="C27" s="34">
        <v>5</v>
      </c>
      <c r="D27" s="35">
        <v>2</v>
      </c>
      <c r="E27" s="54">
        <f t="shared" si="1"/>
        <v>24649.20189715283</v>
      </c>
      <c r="F27" s="37">
        <f t="shared" si="2"/>
        <v>3</v>
      </c>
      <c r="G27" s="55">
        <f t="shared" si="3"/>
        <v>36973.802845729246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7">
        <v>1232460.0948576415</v>
      </c>
    </row>
    <row r="28" spans="1:14" x14ac:dyDescent="0.2">
      <c r="A28" s="5" t="s">
        <v>21</v>
      </c>
      <c r="B28" s="53">
        <f t="shared" si="0"/>
        <v>8358.3666041648175</v>
      </c>
      <c r="C28" s="34">
        <v>4</v>
      </c>
      <c r="D28" s="35">
        <v>2</v>
      </c>
      <c r="E28" s="54">
        <f t="shared" si="1"/>
        <v>16716.733208329635</v>
      </c>
      <c r="F28" s="37">
        <f t="shared" si="2"/>
        <v>2</v>
      </c>
      <c r="G28" s="55">
        <f t="shared" si="3"/>
        <v>16716.733208329635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7">
        <v>835836.66041648178</v>
      </c>
    </row>
    <row r="29" spans="1:14" x14ac:dyDescent="0.2">
      <c r="A29" s="5" t="s">
        <v>22</v>
      </c>
      <c r="B29" s="53">
        <f t="shared" si="0"/>
        <v>198687.72703056116</v>
      </c>
      <c r="C29" s="34">
        <v>5</v>
      </c>
      <c r="D29" s="35">
        <v>4</v>
      </c>
      <c r="E29" s="54">
        <f t="shared" si="1"/>
        <v>794750.90812224464</v>
      </c>
      <c r="F29" s="37">
        <f t="shared" si="2"/>
        <v>1</v>
      </c>
      <c r="G29" s="55">
        <f t="shared" si="3"/>
        <v>198687.72703056116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7">
        <v>19868772.703056116</v>
      </c>
    </row>
    <row r="30" spans="1:14" x14ac:dyDescent="0.2">
      <c r="A30" s="5" t="s">
        <v>23</v>
      </c>
      <c r="B30" s="53">
        <f t="shared" si="0"/>
        <v>8264.3364907863106</v>
      </c>
      <c r="C30" s="34">
        <v>5</v>
      </c>
      <c r="D30" s="35">
        <v>3</v>
      </c>
      <c r="E30" s="54">
        <f t="shared" si="1"/>
        <v>24793.009472358932</v>
      </c>
      <c r="F30" s="37">
        <f t="shared" si="2"/>
        <v>2</v>
      </c>
      <c r="G30" s="55">
        <f t="shared" si="3"/>
        <v>16528.672981572621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7">
        <v>826433.64907863108</v>
      </c>
    </row>
    <row r="31" spans="1:14" x14ac:dyDescent="0.2">
      <c r="A31" s="5" t="s">
        <v>24</v>
      </c>
      <c r="B31" s="53">
        <f t="shared" si="0"/>
        <v>17440.255306639305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69761.021226557219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7">
        <v>1744025.5306639303</v>
      </c>
    </row>
    <row r="32" spans="1:14" x14ac:dyDescent="0.2">
      <c r="A32" s="5" t="s">
        <v>25</v>
      </c>
      <c r="B32" s="53">
        <f t="shared" si="0"/>
        <v>34185.674959384356</v>
      </c>
      <c r="C32" s="34">
        <v>5</v>
      </c>
      <c r="D32" s="35">
        <v>3</v>
      </c>
      <c r="E32" s="54">
        <f t="shared" si="1"/>
        <v>102557.02487815307</v>
      </c>
      <c r="F32" s="37">
        <f t="shared" si="2"/>
        <v>2</v>
      </c>
      <c r="G32" s="55">
        <f t="shared" si="3"/>
        <v>68371.349918768712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7">
        <v>3418567.4959384352</v>
      </c>
    </row>
    <row r="33" spans="1:14" x14ac:dyDescent="0.2">
      <c r="A33" s="5" t="s">
        <v>26</v>
      </c>
      <c r="B33" s="53">
        <f t="shared" si="0"/>
        <v>108678.77542362675</v>
      </c>
      <c r="C33" s="34">
        <v>5</v>
      </c>
      <c r="D33" s="35">
        <v>3</v>
      </c>
      <c r="E33" s="54">
        <f t="shared" si="1"/>
        <v>326036.32627088024</v>
      </c>
      <c r="F33" s="37">
        <f t="shared" si="2"/>
        <v>2</v>
      </c>
      <c r="G33" s="55">
        <f t="shared" si="3"/>
        <v>217357.5508472535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7">
        <v>10867877.542362675</v>
      </c>
    </row>
    <row r="34" spans="1:14" x14ac:dyDescent="0.2">
      <c r="A34" s="5" t="s">
        <v>27</v>
      </c>
      <c r="B34" s="53">
        <f t="shared" si="0"/>
        <v>159212.34755026863</v>
      </c>
      <c r="C34" s="34">
        <v>5</v>
      </c>
      <c r="D34" s="35">
        <v>2</v>
      </c>
      <c r="E34" s="54">
        <f t="shared" si="1"/>
        <v>318424.69510053727</v>
      </c>
      <c r="F34" s="37">
        <f t="shared" si="2"/>
        <v>3</v>
      </c>
      <c r="G34" s="55">
        <f t="shared" si="3"/>
        <v>477637.0426508059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7">
        <v>15921234.755026862</v>
      </c>
    </row>
    <row r="35" spans="1:14" x14ac:dyDescent="0.2">
      <c r="A35" s="5" t="s">
        <v>28</v>
      </c>
      <c r="B35" s="53">
        <f t="shared" si="0"/>
        <v>3473989.8777526896</v>
      </c>
      <c r="C35" s="34">
        <v>5</v>
      </c>
      <c r="D35" s="35">
        <v>5</v>
      </c>
      <c r="E35" s="54">
        <f t="shared" si="1"/>
        <v>17369949.38876345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7">
        <v>347398987.77526897</v>
      </c>
    </row>
    <row r="36" spans="1:14" x14ac:dyDescent="0.2">
      <c r="A36" s="5" t="s">
        <v>29</v>
      </c>
      <c r="B36" s="53">
        <f t="shared" si="0"/>
        <v>5561.8074863088032</v>
      </c>
      <c r="C36" s="34">
        <v>5</v>
      </c>
      <c r="D36" s="35">
        <v>2</v>
      </c>
      <c r="E36" s="54">
        <f t="shared" si="1"/>
        <v>11123.614972617606</v>
      </c>
      <c r="F36" s="37">
        <f t="shared" si="2"/>
        <v>3</v>
      </c>
      <c r="G36" s="55">
        <f t="shared" si="3"/>
        <v>16685.422458926409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7">
        <v>556180.74863088026</v>
      </c>
    </row>
    <row r="37" spans="1:14" x14ac:dyDescent="0.2">
      <c r="A37" s="5" t="s">
        <v>30</v>
      </c>
      <c r="B37" s="53">
        <f t="shared" si="0"/>
        <v>350119.40819889389</v>
      </c>
      <c r="C37" s="34">
        <v>5</v>
      </c>
      <c r="D37" s="35">
        <v>4</v>
      </c>
      <c r="E37" s="54">
        <f t="shared" si="1"/>
        <v>1400477.6327955755</v>
      </c>
      <c r="F37" s="37">
        <f t="shared" si="2"/>
        <v>1</v>
      </c>
      <c r="G37" s="55">
        <f t="shared" si="3"/>
        <v>350119.40819889389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7">
        <v>35011940.819889389</v>
      </c>
    </row>
    <row r="38" spans="1:14" x14ac:dyDescent="0.2">
      <c r="A38" s="5" t="s">
        <v>31</v>
      </c>
      <c r="B38" s="53">
        <f t="shared" si="0"/>
        <v>61171.370071394987</v>
      </c>
      <c r="C38" s="34">
        <v>5</v>
      </c>
      <c r="D38" s="35">
        <v>4</v>
      </c>
      <c r="E38" s="54">
        <f t="shared" si="1"/>
        <v>244685.48028557995</v>
      </c>
      <c r="F38" s="37">
        <f t="shared" si="2"/>
        <v>1</v>
      </c>
      <c r="G38" s="55">
        <f t="shared" si="3"/>
        <v>61171.370071394987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7">
        <v>6117137.0071394984</v>
      </c>
    </row>
    <row r="39" spans="1:14" x14ac:dyDescent="0.2">
      <c r="A39" s="5" t="s">
        <v>32</v>
      </c>
      <c r="B39" s="53">
        <f t="shared" si="0"/>
        <v>13179.134228581561</v>
      </c>
      <c r="C39" s="34">
        <v>5</v>
      </c>
      <c r="D39" s="35">
        <v>2</v>
      </c>
      <c r="E39" s="54">
        <f t="shared" si="1"/>
        <v>26358.268457163122</v>
      </c>
      <c r="F39" s="37">
        <f t="shared" si="2"/>
        <v>3</v>
      </c>
      <c r="G39" s="55">
        <f t="shared" si="3"/>
        <v>39537.402685744681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7">
        <v>1317913.422858156</v>
      </c>
    </row>
    <row r="40" spans="1:14" x14ac:dyDescent="0.2">
      <c r="A40" s="5" t="s">
        <v>33</v>
      </c>
      <c r="B40" s="53">
        <f t="shared" si="0"/>
        <v>1793.2295539313691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7172.9182157254763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7">
        <v>179322.95539313692</v>
      </c>
    </row>
    <row r="41" spans="1:14" x14ac:dyDescent="0.2">
      <c r="A41" s="5" t="s">
        <v>34</v>
      </c>
      <c r="B41" s="53">
        <f t="shared" si="0"/>
        <v>510076.25769262866</v>
      </c>
      <c r="C41" s="34">
        <v>5</v>
      </c>
      <c r="D41" s="35">
        <v>4</v>
      </c>
      <c r="E41" s="54">
        <f t="shared" si="1"/>
        <v>2040305.0307705146</v>
      </c>
      <c r="F41" s="37">
        <f t="shared" si="2"/>
        <v>1</v>
      </c>
      <c r="G41" s="55">
        <f t="shared" si="3"/>
        <v>510076.25769262866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7">
        <v>51007625.769262865</v>
      </c>
    </row>
    <row r="42" spans="1:14" x14ac:dyDescent="0.2">
      <c r="A42" s="5" t="s">
        <v>35</v>
      </c>
      <c r="B42" s="53">
        <f t="shared" si="0"/>
        <v>4742435.7504080664</v>
      </c>
      <c r="C42" s="34">
        <v>5</v>
      </c>
      <c r="D42" s="35">
        <v>5</v>
      </c>
      <c r="E42" s="54">
        <f t="shared" si="1"/>
        <v>23712178.752040334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7">
        <v>474243575.04080659</v>
      </c>
    </row>
    <row r="43" spans="1:14" x14ac:dyDescent="0.2">
      <c r="A43" s="5" t="s">
        <v>36</v>
      </c>
      <c r="B43" s="53">
        <f t="shared" si="0"/>
        <v>747571.39739948011</v>
      </c>
      <c r="C43" s="34">
        <v>5</v>
      </c>
      <c r="D43" s="35">
        <v>5</v>
      </c>
      <c r="E43" s="54">
        <f t="shared" si="1"/>
        <v>3737856.9869974004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7">
        <v>74757139.739948004</v>
      </c>
    </row>
    <row r="44" spans="1:14" x14ac:dyDescent="0.2">
      <c r="A44" s="5" t="s">
        <v>37</v>
      </c>
      <c r="B44" s="53">
        <f t="shared" si="0"/>
        <v>79151.574622746921</v>
      </c>
      <c r="C44" s="34">
        <v>5</v>
      </c>
      <c r="D44" s="35">
        <v>2</v>
      </c>
      <c r="E44" s="54">
        <f t="shared" si="1"/>
        <v>158303.14924549384</v>
      </c>
      <c r="F44" s="37">
        <f t="shared" si="2"/>
        <v>3</v>
      </c>
      <c r="G44" s="55">
        <f t="shared" si="3"/>
        <v>237454.72386824078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7">
        <v>7915157.462274692</v>
      </c>
    </row>
    <row r="45" spans="1:14" x14ac:dyDescent="0.2">
      <c r="A45" s="5" t="s">
        <v>38</v>
      </c>
      <c r="B45" s="53">
        <f t="shared" si="0"/>
        <v>1108.9557722812997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4435.8230891251987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7">
        <v>110895.57722812996</v>
      </c>
    </row>
    <row r="46" spans="1:14" x14ac:dyDescent="0.2">
      <c r="A46" s="5" t="s">
        <v>39</v>
      </c>
      <c r="B46" s="53">
        <f t="shared" si="0"/>
        <v>24587.182135062874</v>
      </c>
      <c r="C46" s="34">
        <v>5</v>
      </c>
      <c r="D46" s="35">
        <v>3</v>
      </c>
      <c r="E46" s="54">
        <f t="shared" si="1"/>
        <v>73761.546405188623</v>
      </c>
      <c r="F46" s="37">
        <f t="shared" si="2"/>
        <v>2</v>
      </c>
      <c r="G46" s="55">
        <f t="shared" si="3"/>
        <v>49174.364270125749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7">
        <v>2458718.2135062874</v>
      </c>
    </row>
    <row r="47" spans="1:14" x14ac:dyDescent="0.2">
      <c r="A47" s="5" t="s">
        <v>40</v>
      </c>
      <c r="B47" s="53">
        <f t="shared" si="0"/>
        <v>1312691.9194416401</v>
      </c>
      <c r="C47" s="34">
        <v>5</v>
      </c>
      <c r="D47" s="35">
        <v>5</v>
      </c>
      <c r="E47" s="54">
        <f t="shared" si="1"/>
        <v>6563459.597208201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7">
        <v>131269191.94416401</v>
      </c>
    </row>
    <row r="48" spans="1:14" x14ac:dyDescent="0.2">
      <c r="A48" s="5" t="s">
        <v>41</v>
      </c>
      <c r="B48" s="53">
        <f t="shared" si="0"/>
        <v>374935.2449294969</v>
      </c>
      <c r="C48" s="34">
        <v>5</v>
      </c>
      <c r="D48" s="35">
        <v>2</v>
      </c>
      <c r="E48" s="54">
        <f t="shared" si="1"/>
        <v>749870.48985899379</v>
      </c>
      <c r="F48" s="37">
        <f t="shared" si="2"/>
        <v>3</v>
      </c>
      <c r="G48" s="55">
        <f t="shared" si="3"/>
        <v>1124805.7347884907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7">
        <v>37493524.492949687</v>
      </c>
    </row>
    <row r="49" spans="1:14" x14ac:dyDescent="0.2">
      <c r="A49" s="5" t="s">
        <v>42</v>
      </c>
      <c r="B49" s="53">
        <f t="shared" si="0"/>
        <v>274113.21472971921</v>
      </c>
      <c r="C49" s="34">
        <v>5</v>
      </c>
      <c r="D49" s="35">
        <v>4</v>
      </c>
      <c r="E49" s="54">
        <f t="shared" si="1"/>
        <v>1096452.8589188769</v>
      </c>
      <c r="F49" s="37">
        <f t="shared" si="2"/>
        <v>1</v>
      </c>
      <c r="G49" s="55">
        <f t="shared" si="3"/>
        <v>274113.21472971921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7">
        <v>27411321.47297192</v>
      </c>
    </row>
    <row r="50" spans="1:14" x14ac:dyDescent="0.2">
      <c r="A50" s="5" t="s">
        <v>43</v>
      </c>
      <c r="B50" s="53">
        <f t="shared" si="0"/>
        <v>11604584.920306148</v>
      </c>
      <c r="C50" s="34">
        <v>3</v>
      </c>
      <c r="D50" s="35">
        <v>3</v>
      </c>
      <c r="E50" s="54">
        <f t="shared" si="1"/>
        <v>34813754.760918446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34813754.760918446</v>
      </c>
      <c r="K50" s="35">
        <f>(H50-I50)</f>
        <v>0</v>
      </c>
      <c r="L50" s="56">
        <f t="shared" si="5"/>
        <v>0</v>
      </c>
      <c r="N50" s="7">
        <v>1160458492.0306149</v>
      </c>
    </row>
    <row r="51" spans="1:14" x14ac:dyDescent="0.2">
      <c r="A51" s="5" t="s">
        <v>44</v>
      </c>
      <c r="B51" s="53">
        <f t="shared" si="0"/>
        <v>6240405.9559385683</v>
      </c>
      <c r="C51" s="34">
        <v>7</v>
      </c>
      <c r="D51" s="35">
        <v>5</v>
      </c>
      <c r="E51" s="54">
        <f t="shared" si="1"/>
        <v>31202029.779692844</v>
      </c>
      <c r="F51" s="37">
        <f t="shared" si="2"/>
        <v>2</v>
      </c>
      <c r="G51" s="55">
        <f t="shared" si="3"/>
        <v>12480811.911877137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7">
        <v>624040595.59385681</v>
      </c>
    </row>
    <row r="52" spans="1:14" x14ac:dyDescent="0.2">
      <c r="A52" s="5" t="s">
        <v>45</v>
      </c>
      <c r="B52" s="53">
        <f t="shared" si="0"/>
        <v>741760.60721518646</v>
      </c>
      <c r="C52" s="34">
        <v>5</v>
      </c>
      <c r="D52" s="35">
        <v>4</v>
      </c>
      <c r="E52" s="54">
        <f t="shared" si="1"/>
        <v>2967042.4288607459</v>
      </c>
      <c r="F52" s="37">
        <f t="shared" si="2"/>
        <v>1</v>
      </c>
      <c r="G52" s="55">
        <f t="shared" si="3"/>
        <v>741760.60721518646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7">
        <v>74176060.721518651</v>
      </c>
    </row>
    <row r="53" spans="1:14" x14ac:dyDescent="0.2">
      <c r="A53" s="5" t="s">
        <v>46</v>
      </c>
      <c r="B53" s="53">
        <f t="shared" si="0"/>
        <v>2161423.7267948547</v>
      </c>
      <c r="C53" s="34">
        <v>5</v>
      </c>
      <c r="D53" s="35">
        <v>5</v>
      </c>
      <c r="E53" s="54">
        <f t="shared" si="1"/>
        <v>10807118.633974273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7">
        <v>216142372.67948547</v>
      </c>
    </row>
    <row r="54" spans="1:14" x14ac:dyDescent="0.2">
      <c r="A54" s="5" t="s">
        <v>47</v>
      </c>
      <c r="B54" s="53">
        <f t="shared" si="0"/>
        <v>59107.682080315542</v>
      </c>
      <c r="C54" s="34">
        <v>5</v>
      </c>
      <c r="D54" s="35">
        <v>3</v>
      </c>
      <c r="E54" s="54">
        <f t="shared" si="1"/>
        <v>177323.04624094663</v>
      </c>
      <c r="F54" s="37">
        <f t="shared" si="2"/>
        <v>2</v>
      </c>
      <c r="G54" s="55">
        <f t="shared" si="3"/>
        <v>118215.36416063108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7">
        <v>5910768.2080315538</v>
      </c>
    </row>
    <row r="55" spans="1:14" x14ac:dyDescent="0.2">
      <c r="A55" s="5" t="s">
        <v>48</v>
      </c>
      <c r="B55" s="53">
        <f t="shared" si="0"/>
        <v>24469421.148730174</v>
      </c>
      <c r="C55" s="34">
        <v>6</v>
      </c>
      <c r="D55" s="35">
        <v>6</v>
      </c>
      <c r="E55" s="54">
        <f t="shared" si="1"/>
        <v>146816526.89238104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7">
        <v>2446942114.8730173</v>
      </c>
    </row>
    <row r="56" spans="1:14" x14ac:dyDescent="0.2">
      <c r="A56" s="5" t="s">
        <v>49</v>
      </c>
      <c r="B56" s="53">
        <f t="shared" si="0"/>
        <v>5163563.8515940346</v>
      </c>
      <c r="C56" s="34">
        <v>6</v>
      </c>
      <c r="D56" s="35">
        <v>6</v>
      </c>
      <c r="E56" s="54">
        <f t="shared" si="1"/>
        <v>30981383.109564207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7">
        <v>516356385.15940344</v>
      </c>
    </row>
    <row r="57" spans="1:14" x14ac:dyDescent="0.2">
      <c r="A57" s="5" t="s">
        <v>50</v>
      </c>
      <c r="B57" s="53">
        <f t="shared" si="0"/>
        <v>4727938.6022946518</v>
      </c>
      <c r="C57" s="34">
        <v>5</v>
      </c>
      <c r="D57" s="35">
        <v>5</v>
      </c>
      <c r="E57" s="54">
        <f t="shared" si="1"/>
        <v>23639693.011473261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7">
        <v>472793860.22946519</v>
      </c>
    </row>
    <row r="58" spans="1:14" x14ac:dyDescent="0.2">
      <c r="A58" s="5" t="s">
        <v>51</v>
      </c>
      <c r="B58" s="53">
        <f t="shared" si="0"/>
        <v>323937.8857181223</v>
      </c>
      <c r="C58" s="34">
        <v>5</v>
      </c>
      <c r="D58" s="35">
        <v>2</v>
      </c>
      <c r="E58" s="54">
        <f t="shared" si="1"/>
        <v>647875.7714362446</v>
      </c>
      <c r="F58" s="37">
        <f t="shared" si="2"/>
        <v>3</v>
      </c>
      <c r="G58" s="55">
        <f t="shared" si="3"/>
        <v>971813.65715436684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7">
        <v>32393788.571812227</v>
      </c>
    </row>
    <row r="59" spans="1:14" x14ac:dyDescent="0.2">
      <c r="A59" s="5" t="s">
        <v>52</v>
      </c>
      <c r="B59" s="53">
        <f t="shared" si="0"/>
        <v>4687381.0070025185</v>
      </c>
      <c r="C59" s="34">
        <v>5</v>
      </c>
      <c r="D59" s="35">
        <v>5</v>
      </c>
      <c r="E59" s="54">
        <f t="shared" si="1"/>
        <v>23436905.035012592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7">
        <v>468738100.70025182</v>
      </c>
    </row>
    <row r="60" spans="1:14" x14ac:dyDescent="0.2">
      <c r="A60" s="5" t="s">
        <v>53</v>
      </c>
      <c r="B60" s="53">
        <f t="shared" si="0"/>
        <v>1253758.0919470896</v>
      </c>
      <c r="C60" s="34">
        <v>5</v>
      </c>
      <c r="D60" s="35">
        <v>5</v>
      </c>
      <c r="E60" s="54">
        <f t="shared" si="1"/>
        <v>6268790.4597354485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7">
        <v>125375809.19470896</v>
      </c>
    </row>
    <row r="61" spans="1:14" x14ac:dyDescent="0.2">
      <c r="A61" s="5" t="s">
        <v>54</v>
      </c>
      <c r="B61" s="53">
        <f t="shared" si="0"/>
        <v>48330.022012631176</v>
      </c>
      <c r="C61" s="34">
        <v>5</v>
      </c>
      <c r="D61" s="35">
        <v>4</v>
      </c>
      <c r="E61" s="54">
        <f t="shared" si="1"/>
        <v>193320.0880505247</v>
      </c>
      <c r="F61" s="37">
        <f t="shared" si="2"/>
        <v>1</v>
      </c>
      <c r="G61" s="55">
        <f t="shared" si="3"/>
        <v>48330.022012631176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7">
        <v>4833002.2012631176</v>
      </c>
    </row>
    <row r="62" spans="1:14" x14ac:dyDescent="0.2">
      <c r="A62" s="5" t="s">
        <v>87</v>
      </c>
      <c r="B62" s="53">
        <f t="shared" si="0"/>
        <v>1622675.2075925651</v>
      </c>
      <c r="C62" s="34">
        <v>5</v>
      </c>
      <c r="D62" s="35">
        <v>4</v>
      </c>
      <c r="E62" s="54">
        <f t="shared" si="1"/>
        <v>6490700.8303702604</v>
      </c>
      <c r="F62" s="37">
        <f t="shared" si="2"/>
        <v>1</v>
      </c>
      <c r="G62" s="55">
        <f t="shared" si="3"/>
        <v>1622675.2075925651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7">
        <v>162267520.75925651</v>
      </c>
    </row>
    <row r="63" spans="1:14" x14ac:dyDescent="0.2">
      <c r="A63" s="5" t="s">
        <v>88</v>
      </c>
      <c r="B63" s="53">
        <f t="shared" si="0"/>
        <v>407326.89317350264</v>
      </c>
      <c r="C63" s="34">
        <v>5</v>
      </c>
      <c r="D63" s="35">
        <v>5</v>
      </c>
      <c r="E63" s="54">
        <f t="shared" si="1"/>
        <v>2036634.4658675133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7">
        <v>40732689.317350261</v>
      </c>
    </row>
    <row r="64" spans="1:14" x14ac:dyDescent="0.2">
      <c r="A64" s="5" t="s">
        <v>55</v>
      </c>
      <c r="B64" s="53">
        <f t="shared" si="0"/>
        <v>238150.82251049561</v>
      </c>
      <c r="C64" s="34">
        <v>5</v>
      </c>
      <c r="D64" s="35">
        <v>4</v>
      </c>
      <c r="E64" s="54">
        <f t="shared" si="1"/>
        <v>952603.29004198243</v>
      </c>
      <c r="F64" s="37">
        <f t="shared" si="2"/>
        <v>1</v>
      </c>
      <c r="G64" s="55">
        <f t="shared" si="3"/>
        <v>238150.82251049561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7">
        <v>23815082.25104956</v>
      </c>
    </row>
    <row r="65" spans="1:14" x14ac:dyDescent="0.2">
      <c r="A65" s="5" t="s">
        <v>56</v>
      </c>
      <c r="B65" s="53">
        <f t="shared" si="0"/>
        <v>2481704.1819314961</v>
      </c>
      <c r="C65" s="34">
        <v>5</v>
      </c>
      <c r="D65" s="50">
        <v>4.5</v>
      </c>
      <c r="E65" s="54">
        <f t="shared" si="1"/>
        <v>11167668.818691732</v>
      </c>
      <c r="F65" s="51">
        <f t="shared" si="2"/>
        <v>0.5</v>
      </c>
      <c r="G65" s="55">
        <f t="shared" si="3"/>
        <v>1240852.0909657481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7">
        <v>248170418.1931496</v>
      </c>
    </row>
    <row r="66" spans="1:14" x14ac:dyDescent="0.2">
      <c r="A66" s="5" t="s">
        <v>57</v>
      </c>
      <c r="B66" s="53">
        <f t="shared" si="0"/>
        <v>617389.9661196525</v>
      </c>
      <c r="C66" s="34">
        <v>5</v>
      </c>
      <c r="D66" s="35">
        <v>5</v>
      </c>
      <c r="E66" s="54">
        <f t="shared" si="1"/>
        <v>3086949.8305982626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7">
        <v>61738996.611965254</v>
      </c>
    </row>
    <row r="67" spans="1:14" x14ac:dyDescent="0.2">
      <c r="A67" s="5" t="s">
        <v>58</v>
      </c>
      <c r="B67" s="53">
        <f t="shared" si="0"/>
        <v>177946.87709016431</v>
      </c>
      <c r="C67" s="34">
        <v>5</v>
      </c>
      <c r="D67" s="35">
        <v>2</v>
      </c>
      <c r="E67" s="54">
        <f t="shared" si="1"/>
        <v>355893.75418032863</v>
      </c>
      <c r="F67" s="37">
        <f t="shared" si="2"/>
        <v>3</v>
      </c>
      <c r="G67" s="55">
        <f t="shared" si="3"/>
        <v>533840.63127049292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7">
        <v>17794687.709016431</v>
      </c>
    </row>
    <row r="68" spans="1:14" x14ac:dyDescent="0.2">
      <c r="A68" s="5" t="s">
        <v>59</v>
      </c>
      <c r="B68" s="53">
        <f t="shared" si="0"/>
        <v>47824.023896405073</v>
      </c>
      <c r="C68" s="34">
        <v>5</v>
      </c>
      <c r="D68" s="35">
        <v>2</v>
      </c>
      <c r="E68" s="54">
        <f t="shared" si="1"/>
        <v>95648.047792810146</v>
      </c>
      <c r="F68" s="37">
        <f t="shared" si="2"/>
        <v>3</v>
      </c>
      <c r="G68" s="55">
        <f t="shared" si="3"/>
        <v>143472.07168921523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7">
        <v>4782402.3896405073</v>
      </c>
    </row>
    <row r="69" spans="1:14" x14ac:dyDescent="0.2">
      <c r="A69" s="5" t="s">
        <v>60</v>
      </c>
      <c r="B69" s="53">
        <f t="shared" si="0"/>
        <v>60814.355542687728</v>
      </c>
      <c r="C69" s="34">
        <v>5</v>
      </c>
      <c r="D69" s="35">
        <v>3</v>
      </c>
      <c r="E69" s="54">
        <f t="shared" si="1"/>
        <v>182443.06662806318</v>
      </c>
      <c r="F69" s="37">
        <f t="shared" si="2"/>
        <v>2</v>
      </c>
      <c r="G69" s="55">
        <f t="shared" si="3"/>
        <v>121628.71108537546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7">
        <v>6081435.5542687727</v>
      </c>
    </row>
    <row r="70" spans="1:14" x14ac:dyDescent="0.2">
      <c r="A70" s="5" t="s">
        <v>61</v>
      </c>
      <c r="B70" s="53">
        <f t="shared" si="0"/>
        <v>161.58976000000004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646.35904000000016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7">
        <v>16158.976000000002</v>
      </c>
    </row>
    <row r="71" spans="1:14" x14ac:dyDescent="0.2">
      <c r="A71" s="5" t="s">
        <v>62</v>
      </c>
      <c r="B71" s="53">
        <f t="shared" si="0"/>
        <v>2317199.5428517023</v>
      </c>
      <c r="C71" s="34">
        <v>3</v>
      </c>
      <c r="D71" s="35">
        <v>3</v>
      </c>
      <c r="E71" s="54">
        <f t="shared" si="1"/>
        <v>6951598.6285551069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6951598.6285551069</v>
      </c>
      <c r="K71" s="35">
        <f>(H71-I71)</f>
        <v>0</v>
      </c>
      <c r="L71" s="56">
        <f t="shared" si="5"/>
        <v>0</v>
      </c>
      <c r="N71" s="7">
        <v>231719954.28517023</v>
      </c>
    </row>
    <row r="72" spans="1:14" x14ac:dyDescent="0.2">
      <c r="A72" s="5" t="s">
        <v>63</v>
      </c>
      <c r="B72" s="53">
        <f t="shared" si="0"/>
        <v>13430.096622942732</v>
      </c>
      <c r="C72" s="34">
        <v>5</v>
      </c>
      <c r="D72" s="35">
        <v>2</v>
      </c>
      <c r="E72" s="54">
        <f t="shared" si="1"/>
        <v>26860.193245885464</v>
      </c>
      <c r="F72" s="37">
        <f t="shared" si="2"/>
        <v>3</v>
      </c>
      <c r="G72" s="55">
        <f t="shared" si="3"/>
        <v>40290.2898688282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7">
        <v>1343009.6622942733</v>
      </c>
    </row>
    <row r="73" spans="1:14" x14ac:dyDescent="0.2">
      <c r="A73" s="5" t="s">
        <v>64</v>
      </c>
      <c r="B73" s="53">
        <f t="shared" si="0"/>
        <v>2612261.5849489956</v>
      </c>
      <c r="C73" s="34">
        <v>6</v>
      </c>
      <c r="D73" s="50">
        <v>4.5</v>
      </c>
      <c r="E73" s="54">
        <f t="shared" si="1"/>
        <v>11755177.13227048</v>
      </c>
      <c r="F73" s="51">
        <f t="shared" si="2"/>
        <v>1.5</v>
      </c>
      <c r="G73" s="55">
        <f t="shared" si="3"/>
        <v>3918392.3774234932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7">
        <v>261226158.49489954</v>
      </c>
    </row>
    <row r="74" spans="1:14" x14ac:dyDescent="0.2">
      <c r="A74" s="5" t="s">
        <v>65</v>
      </c>
      <c r="B74" s="53">
        <f>(N74*0.01)</f>
        <v>26718.80453030971</v>
      </c>
      <c r="C74" s="34">
        <v>5</v>
      </c>
      <c r="D74" s="35">
        <v>3</v>
      </c>
      <c r="E74" s="54">
        <f>(B74*D74)</f>
        <v>80156.413590929122</v>
      </c>
      <c r="F74" s="37">
        <f>(C74-D74)</f>
        <v>2</v>
      </c>
      <c r="G74" s="55">
        <f>(B74*F74)</f>
        <v>53437.609060619419</v>
      </c>
      <c r="H74" s="46"/>
      <c r="I74" s="47"/>
      <c r="J74" s="54">
        <f>(B74*I74)</f>
        <v>0</v>
      </c>
      <c r="K74" s="49"/>
      <c r="L74" s="56">
        <f>(B74*K74)</f>
        <v>0</v>
      </c>
      <c r="N74" s="7">
        <v>2671880.4530309709</v>
      </c>
    </row>
    <row r="75" spans="1:14" x14ac:dyDescent="0.2">
      <c r="A75" s="5" t="s">
        <v>76</v>
      </c>
      <c r="B75" s="8">
        <f>SUM(B8:B74)</f>
        <v>105118623.69801849</v>
      </c>
      <c r="C75" s="9"/>
      <c r="D75" s="1"/>
      <c r="E75" s="40">
        <f>SUM(E8:E74)</f>
        <v>506434801.52777529</v>
      </c>
      <c r="F75" s="1"/>
      <c r="G75" s="40">
        <f>SUM(G8:G74)</f>
        <v>40763465.646485038</v>
      </c>
      <c r="H75" s="10"/>
      <c r="I75" s="1"/>
      <c r="J75" s="40">
        <f>SUM(J8:J74)</f>
        <v>46277239.890016422</v>
      </c>
      <c r="K75" s="1"/>
      <c r="L75" s="43">
        <f>SUM(L8:L74)</f>
        <v>0</v>
      </c>
      <c r="N75" s="8">
        <f>SUM(N8:N74)</f>
        <v>10511862369.801849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4" x14ac:dyDescent="0.2">
      <c r="A78" s="2" t="s">
        <v>86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4" x14ac:dyDescent="0.2">
      <c r="A79" s="57" t="s">
        <v>99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4" x14ac:dyDescent="0.2">
      <c r="A80" s="57" t="s">
        <v>134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x14ac:dyDescent="0.2">
      <c r="A82" s="2" t="s">
        <v>72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x14ac:dyDescent="0.2">
      <c r="A83" s="57" t="s">
        <v>100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x14ac:dyDescent="0.2">
      <c r="A84" s="57" t="s">
        <v>101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ht="13.5" thickBot="1" x14ac:dyDescent="0.25">
      <c r="A85" s="58" t="s">
        <v>102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60"/>
    </row>
  </sheetData>
  <mergeCells count="5"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78" fitToHeight="0" orientation="landscape" r:id="rId1"/>
  <headerFooter>
    <oddHeader>&amp;C&amp;11Office of Economic and Demographic Research</oddHeader>
    <oddFooter>&amp;L&amp;11December 2010&amp;R&amp;11Page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5.7109375" customWidth="1"/>
    <col min="3" max="4" width="12.7109375" customWidth="1"/>
    <col min="5" max="5" width="15.7109375" customWidth="1"/>
    <col min="6" max="6" width="12.7109375" customWidth="1"/>
    <col min="7" max="7" width="15.7109375" customWidth="1"/>
    <col min="8" max="9" width="12.7109375" customWidth="1"/>
    <col min="10" max="10" width="14.7109375" customWidth="1"/>
    <col min="11" max="11" width="12.7109375" customWidth="1"/>
    <col min="12" max="12" width="14.7109375" customWidth="1"/>
    <col min="14" max="14" width="15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x14ac:dyDescent="0.2">
      <c r="A4" s="11"/>
      <c r="B4" s="12" t="s">
        <v>103</v>
      </c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2" t="s">
        <v>103</v>
      </c>
    </row>
    <row r="5" spans="1:14" x14ac:dyDescent="0.2">
      <c r="A5" s="13"/>
      <c r="B5" s="14" t="s">
        <v>1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96</v>
      </c>
      <c r="K5" s="16"/>
      <c r="L5" s="19" t="s">
        <v>96</v>
      </c>
      <c r="N5" s="14" t="s">
        <v>1</v>
      </c>
    </row>
    <row r="6" spans="1:14" x14ac:dyDescent="0.2">
      <c r="A6" s="13"/>
      <c r="B6" s="14" t="s">
        <v>104</v>
      </c>
      <c r="C6" s="14" t="s">
        <v>74</v>
      </c>
      <c r="D6" s="20" t="s">
        <v>105</v>
      </c>
      <c r="E6" s="14" t="s">
        <v>69</v>
      </c>
      <c r="F6" s="28" t="s">
        <v>66</v>
      </c>
      <c r="G6" s="20" t="s">
        <v>66</v>
      </c>
      <c r="H6" s="21" t="s">
        <v>74</v>
      </c>
      <c r="I6" s="14" t="s">
        <v>105</v>
      </c>
      <c r="J6" s="14" t="s">
        <v>69</v>
      </c>
      <c r="K6" s="14" t="s">
        <v>66</v>
      </c>
      <c r="L6" s="22" t="s">
        <v>66</v>
      </c>
      <c r="N6" s="14" t="s">
        <v>104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24" t="s">
        <v>68</v>
      </c>
    </row>
    <row r="8" spans="1:14" x14ac:dyDescent="0.2">
      <c r="A8" s="5" t="s">
        <v>2</v>
      </c>
      <c r="B8" s="6">
        <f>(N8*0.7*0.01)</f>
        <v>478587.29582146899</v>
      </c>
      <c r="C8" s="32">
        <v>5</v>
      </c>
      <c r="D8" s="33">
        <v>3</v>
      </c>
      <c r="E8" s="39">
        <f>(B8*D8)</f>
        <v>1435761.8874644069</v>
      </c>
      <c r="F8" s="36">
        <f>(C8-D8)</f>
        <v>2</v>
      </c>
      <c r="G8" s="41">
        <f>(B8*F8)</f>
        <v>957174.59164293797</v>
      </c>
      <c r="H8" s="44"/>
      <c r="I8" s="45"/>
      <c r="J8" s="39">
        <f>(B8*I8)</f>
        <v>0</v>
      </c>
      <c r="K8" s="48"/>
      <c r="L8" s="42">
        <f>(B8*K8)</f>
        <v>0</v>
      </c>
      <c r="N8" s="6">
        <v>68369613.688781291</v>
      </c>
    </row>
    <row r="9" spans="1:14" x14ac:dyDescent="0.2">
      <c r="A9" s="5" t="s">
        <v>3</v>
      </c>
      <c r="B9" s="53">
        <f>(N9*0.7*0.01)</f>
        <v>9034.3429399999986</v>
      </c>
      <c r="C9" s="34">
        <v>5</v>
      </c>
      <c r="D9" s="35">
        <v>2</v>
      </c>
      <c r="E9" s="54">
        <f>(B9*D9)</f>
        <v>18068.685879999997</v>
      </c>
      <c r="F9" s="37">
        <f>(C9-D9)</f>
        <v>3</v>
      </c>
      <c r="G9" s="55">
        <f>(B9*F9)</f>
        <v>27103.028819999996</v>
      </c>
      <c r="H9" s="46"/>
      <c r="I9" s="47"/>
      <c r="J9" s="54">
        <f>(B9*I9)</f>
        <v>0</v>
      </c>
      <c r="K9" s="49"/>
      <c r="L9" s="56">
        <f>(B9*K9)</f>
        <v>0</v>
      </c>
      <c r="N9" s="7">
        <v>1290620.42</v>
      </c>
    </row>
    <row r="10" spans="1:14" x14ac:dyDescent="0.2">
      <c r="A10" s="5" t="s">
        <v>4</v>
      </c>
      <c r="B10" s="53">
        <f t="shared" ref="B10:B73" si="0">(N10*0.7*0.01)</f>
        <v>1581057.4600175661</v>
      </c>
      <c r="C10" s="34">
        <v>5</v>
      </c>
      <c r="D10" s="35">
        <v>5</v>
      </c>
      <c r="E10" s="54">
        <f t="shared" ref="E10:E73" si="1">(B10*D10)</f>
        <v>7905287.3000878301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7">
        <v>225865351.43108088</v>
      </c>
    </row>
    <row r="11" spans="1:14" x14ac:dyDescent="0.2">
      <c r="A11" s="5" t="s">
        <v>5</v>
      </c>
      <c r="B11" s="53">
        <f t="shared" si="0"/>
        <v>18617.75867610471</v>
      </c>
      <c r="C11" s="34">
        <v>5</v>
      </c>
      <c r="D11" s="35">
        <v>4</v>
      </c>
      <c r="E11" s="54">
        <f t="shared" si="1"/>
        <v>74471.034704418838</v>
      </c>
      <c r="F11" s="37">
        <f t="shared" si="2"/>
        <v>1</v>
      </c>
      <c r="G11" s="55">
        <f t="shared" si="3"/>
        <v>18617.75867610471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7">
        <v>2659679.8108721017</v>
      </c>
    </row>
    <row r="12" spans="1:14" x14ac:dyDescent="0.2">
      <c r="A12" s="5" t="s">
        <v>6</v>
      </c>
      <c r="B12" s="53">
        <f t="shared" si="0"/>
        <v>1101324.577984371</v>
      </c>
      <c r="C12" s="34">
        <v>5</v>
      </c>
      <c r="D12" s="35">
        <v>5</v>
      </c>
      <c r="E12" s="54">
        <f t="shared" si="1"/>
        <v>5506622.8899218552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7">
        <v>157332082.56919587</v>
      </c>
    </row>
    <row r="13" spans="1:14" x14ac:dyDescent="0.2">
      <c r="A13" s="5" t="s">
        <v>7</v>
      </c>
      <c r="B13" s="53">
        <f t="shared" si="0"/>
        <v>4727708.2514900705</v>
      </c>
      <c r="C13" s="34">
        <v>5</v>
      </c>
      <c r="D13" s="35">
        <v>5</v>
      </c>
      <c r="E13" s="54">
        <f t="shared" si="1"/>
        <v>23638541.257450353</v>
      </c>
      <c r="F13" s="37">
        <f t="shared" si="2"/>
        <v>0</v>
      </c>
      <c r="G13" s="55">
        <f t="shared" si="3"/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7">
        <v>675386893.07001019</v>
      </c>
    </row>
    <row r="14" spans="1:14" x14ac:dyDescent="0.2">
      <c r="A14" s="5" t="s">
        <v>8</v>
      </c>
      <c r="B14" s="53">
        <f t="shared" si="0"/>
        <v>583.77892236022683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2335.1156894409073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7">
        <v>83396.988908603831</v>
      </c>
    </row>
    <row r="15" spans="1:14" x14ac:dyDescent="0.2">
      <c r="A15" s="5" t="s">
        <v>9</v>
      </c>
      <c r="B15" s="53">
        <f t="shared" si="0"/>
        <v>287577.13963934407</v>
      </c>
      <c r="C15" s="34">
        <v>5</v>
      </c>
      <c r="D15" s="35">
        <v>5</v>
      </c>
      <c r="E15" s="54">
        <f t="shared" si="1"/>
        <v>1437885.6981967203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7">
        <v>41082448.519906297</v>
      </c>
    </row>
    <row r="16" spans="1:14" x14ac:dyDescent="0.2">
      <c r="A16" s="5" t="s">
        <v>10</v>
      </c>
      <c r="B16" s="53">
        <f t="shared" si="0"/>
        <v>147625.03983702493</v>
      </c>
      <c r="C16" s="34">
        <v>5</v>
      </c>
      <c r="D16" s="35">
        <v>3</v>
      </c>
      <c r="E16" s="54">
        <f t="shared" si="1"/>
        <v>442875.11951107479</v>
      </c>
      <c r="F16" s="37">
        <f t="shared" si="2"/>
        <v>2</v>
      </c>
      <c r="G16" s="55">
        <f t="shared" si="3"/>
        <v>295250.07967404986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7">
        <v>21089291.405289277</v>
      </c>
    </row>
    <row r="17" spans="1:14" x14ac:dyDescent="0.2">
      <c r="A17" s="5" t="s">
        <v>11</v>
      </c>
      <c r="B17" s="53">
        <f t="shared" si="0"/>
        <v>107084.13231765297</v>
      </c>
      <c r="C17" s="34">
        <v>5</v>
      </c>
      <c r="D17" s="35">
        <v>3</v>
      </c>
      <c r="E17" s="54">
        <f t="shared" si="1"/>
        <v>321252.39695295889</v>
      </c>
      <c r="F17" s="37">
        <f t="shared" si="2"/>
        <v>2</v>
      </c>
      <c r="G17" s="55">
        <f t="shared" si="3"/>
        <v>214168.26463530594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7">
        <v>15297733.188236138</v>
      </c>
    </row>
    <row r="18" spans="1:14" x14ac:dyDescent="0.2">
      <c r="A18" s="5" t="s">
        <v>12</v>
      </c>
      <c r="B18" s="53">
        <f t="shared" si="0"/>
        <v>2091955.9987423609</v>
      </c>
      <c r="C18" s="34">
        <v>5</v>
      </c>
      <c r="D18" s="35">
        <v>4</v>
      </c>
      <c r="E18" s="54">
        <f t="shared" si="1"/>
        <v>8367823.9949694434</v>
      </c>
      <c r="F18" s="37">
        <f t="shared" si="2"/>
        <v>1</v>
      </c>
      <c r="G18" s="55">
        <f t="shared" si="3"/>
        <v>2091955.9987423609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7">
        <v>298850856.96319443</v>
      </c>
    </row>
    <row r="19" spans="1:14" x14ac:dyDescent="0.2">
      <c r="A19" s="5" t="s">
        <v>13</v>
      </c>
      <c r="B19" s="53">
        <f t="shared" si="0"/>
        <v>137513.19537330838</v>
      </c>
      <c r="C19" s="34">
        <v>5</v>
      </c>
      <c r="D19" s="35">
        <v>2</v>
      </c>
      <c r="E19" s="54">
        <f t="shared" si="1"/>
        <v>275026.39074661676</v>
      </c>
      <c r="F19" s="37">
        <f t="shared" si="2"/>
        <v>3</v>
      </c>
      <c r="G19" s="55">
        <f t="shared" si="3"/>
        <v>412539.58611992514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7">
        <v>19644742.196186911</v>
      </c>
    </row>
    <row r="20" spans="1:14" x14ac:dyDescent="0.2">
      <c r="A20" s="5" t="s">
        <v>98</v>
      </c>
      <c r="B20" s="53">
        <f t="shared" si="0"/>
        <v>30848.641542902376</v>
      </c>
      <c r="C20" s="34">
        <v>4</v>
      </c>
      <c r="D20" s="35">
        <v>0</v>
      </c>
      <c r="E20" s="54">
        <f t="shared" si="1"/>
        <v>0</v>
      </c>
      <c r="F20" s="37">
        <f t="shared" si="2"/>
        <v>4</v>
      </c>
      <c r="G20" s="55">
        <f t="shared" si="3"/>
        <v>123394.56617160951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7">
        <v>4406948.7918431964</v>
      </c>
    </row>
    <row r="21" spans="1:14" x14ac:dyDescent="0.2">
      <c r="A21" s="5" t="s">
        <v>14</v>
      </c>
      <c r="B21" s="53">
        <f t="shared" si="0"/>
        <v>10204.617443745808</v>
      </c>
      <c r="C21" s="34">
        <v>4</v>
      </c>
      <c r="D21" s="35">
        <v>0</v>
      </c>
      <c r="E21" s="54">
        <f t="shared" si="1"/>
        <v>0</v>
      </c>
      <c r="F21" s="37">
        <f t="shared" si="2"/>
        <v>4</v>
      </c>
      <c r="G21" s="55">
        <f t="shared" si="3"/>
        <v>40818.469774983234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7">
        <v>1457802.4919636869</v>
      </c>
    </row>
    <row r="22" spans="1:14" x14ac:dyDescent="0.2">
      <c r="A22" s="5" t="s">
        <v>15</v>
      </c>
      <c r="B22" s="53">
        <f t="shared" si="0"/>
        <v>1714603.3120240353</v>
      </c>
      <c r="C22" s="34">
        <v>4</v>
      </c>
      <c r="D22" s="35">
        <v>4</v>
      </c>
      <c r="E22" s="54">
        <f t="shared" si="1"/>
        <v>6858413.248096141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3429206.6240480705</v>
      </c>
      <c r="K22" s="35">
        <f>(H22-I22)</f>
        <v>0</v>
      </c>
      <c r="L22" s="56">
        <f t="shared" si="5"/>
        <v>0</v>
      </c>
      <c r="N22" s="7">
        <v>244943330.28914788</v>
      </c>
    </row>
    <row r="23" spans="1:14" x14ac:dyDescent="0.2">
      <c r="A23" s="5" t="s">
        <v>16</v>
      </c>
      <c r="B23" s="53">
        <f t="shared" si="0"/>
        <v>883411.25253788277</v>
      </c>
      <c r="C23" s="34">
        <v>5</v>
      </c>
      <c r="D23" s="35">
        <v>4</v>
      </c>
      <c r="E23" s="54">
        <f t="shared" si="1"/>
        <v>3533645.0101515311</v>
      </c>
      <c r="F23" s="37">
        <f t="shared" si="2"/>
        <v>1</v>
      </c>
      <c r="G23" s="55">
        <f t="shared" si="3"/>
        <v>883411.25253788277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7">
        <v>126201607.50541183</v>
      </c>
    </row>
    <row r="24" spans="1:14" x14ac:dyDescent="0.2">
      <c r="A24" s="5" t="s">
        <v>17</v>
      </c>
      <c r="B24" s="53">
        <f t="shared" si="0"/>
        <v>181277.04801331283</v>
      </c>
      <c r="C24" s="34">
        <v>5</v>
      </c>
      <c r="D24" s="35">
        <v>3</v>
      </c>
      <c r="E24" s="54">
        <f t="shared" si="1"/>
        <v>543831.14403993846</v>
      </c>
      <c r="F24" s="37">
        <f t="shared" si="2"/>
        <v>2</v>
      </c>
      <c r="G24" s="55">
        <f t="shared" si="3"/>
        <v>362554.09602662566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7">
        <v>25896721.144758977</v>
      </c>
    </row>
    <row r="25" spans="1:14" x14ac:dyDescent="0.2">
      <c r="A25" s="5" t="s">
        <v>18</v>
      </c>
      <c r="B25" s="53">
        <f t="shared" si="0"/>
        <v>232907.92207865213</v>
      </c>
      <c r="C25" s="34">
        <v>5</v>
      </c>
      <c r="D25" s="35">
        <v>2</v>
      </c>
      <c r="E25" s="54">
        <f t="shared" si="1"/>
        <v>465815.84415730427</v>
      </c>
      <c r="F25" s="37">
        <f t="shared" si="2"/>
        <v>3</v>
      </c>
      <c r="G25" s="55">
        <f t="shared" si="3"/>
        <v>698723.76623595646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7">
        <v>33272560.296950307</v>
      </c>
    </row>
    <row r="26" spans="1:14" x14ac:dyDescent="0.2">
      <c r="A26" s="5" t="s">
        <v>19</v>
      </c>
      <c r="B26" s="53">
        <f t="shared" si="0"/>
        <v>32457.134453333332</v>
      </c>
      <c r="C26" s="34">
        <v>5</v>
      </c>
      <c r="D26" s="35">
        <v>2</v>
      </c>
      <c r="E26" s="54">
        <f t="shared" si="1"/>
        <v>64914.268906666664</v>
      </c>
      <c r="F26" s="37">
        <f t="shared" si="2"/>
        <v>3</v>
      </c>
      <c r="G26" s="55">
        <f t="shared" si="3"/>
        <v>97371.403359999997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7">
        <v>4636733.4933333332</v>
      </c>
    </row>
    <row r="27" spans="1:14" x14ac:dyDescent="0.2">
      <c r="A27" s="5" t="s">
        <v>20</v>
      </c>
      <c r="B27" s="53">
        <f t="shared" si="0"/>
        <v>6593.2595266898979</v>
      </c>
      <c r="C27" s="34">
        <v>4</v>
      </c>
      <c r="D27" s="35">
        <v>2</v>
      </c>
      <c r="E27" s="54">
        <f t="shared" si="1"/>
        <v>13186.519053379796</v>
      </c>
      <c r="F27" s="37">
        <f t="shared" si="2"/>
        <v>2</v>
      </c>
      <c r="G27" s="55">
        <f t="shared" si="3"/>
        <v>13186.519053379796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7">
        <v>941894.21809855686</v>
      </c>
    </row>
    <row r="28" spans="1:14" x14ac:dyDescent="0.2">
      <c r="A28" s="5" t="s">
        <v>21</v>
      </c>
      <c r="B28" s="53">
        <f t="shared" si="0"/>
        <v>6023.5002108433719</v>
      </c>
      <c r="C28" s="34">
        <v>4</v>
      </c>
      <c r="D28" s="35">
        <v>2</v>
      </c>
      <c r="E28" s="54">
        <f t="shared" si="1"/>
        <v>12047.000421686744</v>
      </c>
      <c r="F28" s="37">
        <f t="shared" si="2"/>
        <v>2</v>
      </c>
      <c r="G28" s="55">
        <f t="shared" si="3"/>
        <v>12047.000421686744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7">
        <v>860500.03012048174</v>
      </c>
    </row>
    <row r="29" spans="1:14" x14ac:dyDescent="0.2">
      <c r="A29" s="5" t="s">
        <v>22</v>
      </c>
      <c r="B29" s="53">
        <f t="shared" si="0"/>
        <v>111510.96873466665</v>
      </c>
      <c r="C29" s="34">
        <v>5</v>
      </c>
      <c r="D29" s="35">
        <v>4</v>
      </c>
      <c r="E29" s="54">
        <f t="shared" si="1"/>
        <v>446043.87493866659</v>
      </c>
      <c r="F29" s="37">
        <f t="shared" si="2"/>
        <v>1</v>
      </c>
      <c r="G29" s="55">
        <f t="shared" si="3"/>
        <v>111510.96873466665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7">
        <v>15930138.390666666</v>
      </c>
    </row>
    <row r="30" spans="1:14" x14ac:dyDescent="0.2">
      <c r="A30" s="5" t="s">
        <v>23</v>
      </c>
      <c r="B30" s="53">
        <f t="shared" si="0"/>
        <v>7475.7126515766759</v>
      </c>
      <c r="C30" s="34">
        <v>5</v>
      </c>
      <c r="D30" s="35">
        <v>3</v>
      </c>
      <c r="E30" s="54">
        <f t="shared" si="1"/>
        <v>22427.137954730028</v>
      </c>
      <c r="F30" s="37">
        <f t="shared" si="2"/>
        <v>2</v>
      </c>
      <c r="G30" s="55">
        <f t="shared" si="3"/>
        <v>14951.425303153352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7">
        <v>1067958.9502252394</v>
      </c>
    </row>
    <row r="31" spans="1:14" x14ac:dyDescent="0.2">
      <c r="A31" s="5" t="s">
        <v>24</v>
      </c>
      <c r="B31" s="53">
        <f t="shared" si="0"/>
        <v>15460.517747022128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61842.070988088512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7">
        <v>2208645.3924317327</v>
      </c>
    </row>
    <row r="32" spans="1:14" x14ac:dyDescent="0.2">
      <c r="A32" s="5" t="s">
        <v>25</v>
      </c>
      <c r="B32" s="53">
        <f t="shared" si="0"/>
        <v>25758.833468222245</v>
      </c>
      <c r="C32" s="34">
        <v>5</v>
      </c>
      <c r="D32" s="35">
        <v>3</v>
      </c>
      <c r="E32" s="54">
        <f t="shared" si="1"/>
        <v>77276.500404666731</v>
      </c>
      <c r="F32" s="37">
        <f t="shared" si="2"/>
        <v>2</v>
      </c>
      <c r="G32" s="55">
        <f t="shared" si="3"/>
        <v>51517.66693644449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7">
        <v>3679833.3526031785</v>
      </c>
    </row>
    <row r="33" spans="1:14" x14ac:dyDescent="0.2">
      <c r="A33" s="5" t="s">
        <v>26</v>
      </c>
      <c r="B33" s="53">
        <f t="shared" si="0"/>
        <v>85166.539737864863</v>
      </c>
      <c r="C33" s="34">
        <v>5</v>
      </c>
      <c r="D33" s="35">
        <v>3</v>
      </c>
      <c r="E33" s="54">
        <f t="shared" si="1"/>
        <v>255499.61921359459</v>
      </c>
      <c r="F33" s="37">
        <f t="shared" si="2"/>
        <v>2</v>
      </c>
      <c r="G33" s="55">
        <f t="shared" si="3"/>
        <v>170333.07947572973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7">
        <v>12166648.533980696</v>
      </c>
    </row>
    <row r="34" spans="1:14" x14ac:dyDescent="0.2">
      <c r="A34" s="5" t="s">
        <v>27</v>
      </c>
      <c r="B34" s="53">
        <f t="shared" si="0"/>
        <v>117855.26548522225</v>
      </c>
      <c r="C34" s="34">
        <v>5</v>
      </c>
      <c r="D34" s="35">
        <v>2</v>
      </c>
      <c r="E34" s="54">
        <f t="shared" si="1"/>
        <v>235710.5309704445</v>
      </c>
      <c r="F34" s="37">
        <f t="shared" si="2"/>
        <v>3</v>
      </c>
      <c r="G34" s="55">
        <f t="shared" si="3"/>
        <v>353565.79645566677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7">
        <v>16836466.497888893</v>
      </c>
    </row>
    <row r="35" spans="1:14" x14ac:dyDescent="0.2">
      <c r="A35" s="5" t="s">
        <v>28</v>
      </c>
      <c r="B35" s="53">
        <f t="shared" si="0"/>
        <v>2684807.0102218273</v>
      </c>
      <c r="C35" s="34">
        <v>5</v>
      </c>
      <c r="D35" s="35">
        <v>5</v>
      </c>
      <c r="E35" s="54">
        <f t="shared" si="1"/>
        <v>13424035.051109137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7">
        <v>383543858.60311818</v>
      </c>
    </row>
    <row r="36" spans="1:14" x14ac:dyDescent="0.2">
      <c r="A36" s="5" t="s">
        <v>29</v>
      </c>
      <c r="B36" s="53">
        <f t="shared" si="0"/>
        <v>3044.20424</v>
      </c>
      <c r="C36" s="34">
        <v>5</v>
      </c>
      <c r="D36" s="35">
        <v>2</v>
      </c>
      <c r="E36" s="54">
        <f t="shared" si="1"/>
        <v>6088.4084800000001</v>
      </c>
      <c r="F36" s="37">
        <f t="shared" si="2"/>
        <v>3</v>
      </c>
      <c r="G36" s="55">
        <f t="shared" si="3"/>
        <v>9132.612720000001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7">
        <v>434886.32</v>
      </c>
    </row>
    <row r="37" spans="1:14" x14ac:dyDescent="0.2">
      <c r="A37" s="5" t="s">
        <v>30</v>
      </c>
      <c r="B37" s="53">
        <f t="shared" si="0"/>
        <v>219474.57817954523</v>
      </c>
      <c r="C37" s="34">
        <v>5</v>
      </c>
      <c r="D37" s="35">
        <v>4</v>
      </c>
      <c r="E37" s="54">
        <f t="shared" si="1"/>
        <v>877898.31271818094</v>
      </c>
      <c r="F37" s="37">
        <f t="shared" si="2"/>
        <v>1</v>
      </c>
      <c r="G37" s="55">
        <f t="shared" si="3"/>
        <v>219474.57817954523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7">
        <v>31353511.168506462</v>
      </c>
    </row>
    <row r="38" spans="1:14" x14ac:dyDescent="0.2">
      <c r="A38" s="5" t="s">
        <v>31</v>
      </c>
      <c r="B38" s="53">
        <f t="shared" si="0"/>
        <v>44932.359659176684</v>
      </c>
      <c r="C38" s="34">
        <v>5</v>
      </c>
      <c r="D38" s="35">
        <v>4</v>
      </c>
      <c r="E38" s="54">
        <f t="shared" si="1"/>
        <v>179729.43863670673</v>
      </c>
      <c r="F38" s="37">
        <f t="shared" si="2"/>
        <v>1</v>
      </c>
      <c r="G38" s="55">
        <f t="shared" si="3"/>
        <v>44932.359659176684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7">
        <v>6418908.5227395268</v>
      </c>
    </row>
    <row r="39" spans="1:14" x14ac:dyDescent="0.2">
      <c r="A39" s="5" t="s">
        <v>32</v>
      </c>
      <c r="B39" s="53">
        <f t="shared" si="0"/>
        <v>9851.1473100973617</v>
      </c>
      <c r="C39" s="34">
        <v>4</v>
      </c>
      <c r="D39" s="35">
        <v>2</v>
      </c>
      <c r="E39" s="54">
        <f t="shared" si="1"/>
        <v>19702.294620194723</v>
      </c>
      <c r="F39" s="37">
        <f t="shared" si="2"/>
        <v>2</v>
      </c>
      <c r="G39" s="55">
        <f t="shared" si="3"/>
        <v>19702.294620194723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7">
        <v>1407306.7585853373</v>
      </c>
    </row>
    <row r="40" spans="1:14" x14ac:dyDescent="0.2">
      <c r="A40" s="5" t="s">
        <v>33</v>
      </c>
      <c r="B40" s="53">
        <f t="shared" si="0"/>
        <v>1017.2325163742743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4068.9300654970971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7">
        <v>145318.93091061062</v>
      </c>
    </row>
    <row r="41" spans="1:14" x14ac:dyDescent="0.2">
      <c r="A41" s="5" t="s">
        <v>34</v>
      </c>
      <c r="B41" s="53">
        <f t="shared" si="0"/>
        <v>326696.09872277774</v>
      </c>
      <c r="C41" s="34">
        <v>5</v>
      </c>
      <c r="D41" s="35">
        <v>4</v>
      </c>
      <c r="E41" s="54">
        <f t="shared" si="1"/>
        <v>1306784.3948911109</v>
      </c>
      <c r="F41" s="37">
        <f t="shared" si="2"/>
        <v>1</v>
      </c>
      <c r="G41" s="55">
        <f t="shared" si="3"/>
        <v>326696.09872277774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7">
        <v>46670871.24611111</v>
      </c>
    </row>
    <row r="42" spans="1:14" x14ac:dyDescent="0.2">
      <c r="A42" s="5" t="s">
        <v>35</v>
      </c>
      <c r="B42" s="53">
        <f t="shared" si="0"/>
        <v>3028569.1795651745</v>
      </c>
      <c r="C42" s="34">
        <v>5</v>
      </c>
      <c r="D42" s="35">
        <v>5</v>
      </c>
      <c r="E42" s="54">
        <f t="shared" si="1"/>
        <v>15142845.897825873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7">
        <v>432652739.93788213</v>
      </c>
    </row>
    <row r="43" spans="1:14" x14ac:dyDescent="0.2">
      <c r="A43" s="5" t="s">
        <v>36</v>
      </c>
      <c r="B43" s="53">
        <f t="shared" si="0"/>
        <v>549207.75301851216</v>
      </c>
      <c r="C43" s="34">
        <v>5</v>
      </c>
      <c r="D43" s="35">
        <v>5</v>
      </c>
      <c r="E43" s="54">
        <f t="shared" si="1"/>
        <v>2746038.765092561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7">
        <v>78458250.431216031</v>
      </c>
    </row>
    <row r="44" spans="1:14" x14ac:dyDescent="0.2">
      <c r="A44" s="5" t="s">
        <v>37</v>
      </c>
      <c r="B44" s="53">
        <f t="shared" si="0"/>
        <v>51549.438585555552</v>
      </c>
      <c r="C44" s="34">
        <v>5</v>
      </c>
      <c r="D44" s="35">
        <v>2</v>
      </c>
      <c r="E44" s="54">
        <f t="shared" si="1"/>
        <v>103098.8771711111</v>
      </c>
      <c r="F44" s="37">
        <f t="shared" si="2"/>
        <v>3</v>
      </c>
      <c r="G44" s="55">
        <f t="shared" si="3"/>
        <v>154648.31575666665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7">
        <v>7364205.5122222221</v>
      </c>
    </row>
    <row r="45" spans="1:14" x14ac:dyDescent="0.2">
      <c r="A45" s="5" t="s">
        <v>38</v>
      </c>
      <c r="B45" s="53">
        <f t="shared" si="0"/>
        <v>764.84349528249345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3059.3739811299738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7">
        <v>109263.35646892762</v>
      </c>
    </row>
    <row r="46" spans="1:14" x14ac:dyDescent="0.2">
      <c r="A46" s="5" t="s">
        <v>39</v>
      </c>
      <c r="B46" s="53">
        <f t="shared" si="0"/>
        <v>19012.630939422183</v>
      </c>
      <c r="C46" s="34">
        <v>5</v>
      </c>
      <c r="D46" s="35">
        <v>3</v>
      </c>
      <c r="E46" s="54">
        <f t="shared" si="1"/>
        <v>57037.892818266548</v>
      </c>
      <c r="F46" s="37">
        <f t="shared" si="2"/>
        <v>2</v>
      </c>
      <c r="G46" s="55">
        <f t="shared" si="3"/>
        <v>38025.261878844365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7">
        <v>2716090.134203169</v>
      </c>
    </row>
    <row r="47" spans="1:14" x14ac:dyDescent="0.2">
      <c r="A47" s="5" t="s">
        <v>40</v>
      </c>
      <c r="B47" s="53">
        <f t="shared" si="0"/>
        <v>845363.08103650366</v>
      </c>
      <c r="C47" s="34">
        <v>5</v>
      </c>
      <c r="D47" s="35">
        <v>5</v>
      </c>
      <c r="E47" s="54">
        <f t="shared" si="1"/>
        <v>4226815.4051825181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7">
        <v>120766154.43378624</v>
      </c>
    </row>
    <row r="48" spans="1:14" x14ac:dyDescent="0.2">
      <c r="A48" s="5" t="s">
        <v>41</v>
      </c>
      <c r="B48" s="53">
        <f t="shared" si="0"/>
        <v>287960.12247430166</v>
      </c>
      <c r="C48" s="34">
        <v>5</v>
      </c>
      <c r="D48" s="35">
        <v>2</v>
      </c>
      <c r="E48" s="54">
        <f t="shared" si="1"/>
        <v>575920.24494860333</v>
      </c>
      <c r="F48" s="37">
        <f t="shared" si="2"/>
        <v>3</v>
      </c>
      <c r="G48" s="55">
        <f t="shared" si="3"/>
        <v>863880.36742290505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7">
        <v>41137160.353471667</v>
      </c>
    </row>
    <row r="49" spans="1:14" x14ac:dyDescent="0.2">
      <c r="A49" s="5" t="s">
        <v>42</v>
      </c>
      <c r="B49" s="53">
        <f t="shared" si="0"/>
        <v>167828.15500790905</v>
      </c>
      <c r="C49" s="34">
        <v>5</v>
      </c>
      <c r="D49" s="35">
        <v>4</v>
      </c>
      <c r="E49" s="54">
        <f t="shared" si="1"/>
        <v>671312.62003163621</v>
      </c>
      <c r="F49" s="37">
        <f t="shared" si="2"/>
        <v>1</v>
      </c>
      <c r="G49" s="55">
        <f t="shared" si="3"/>
        <v>167828.15500790905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7">
        <v>23975450.715415578</v>
      </c>
    </row>
    <row r="50" spans="1:14" x14ac:dyDescent="0.2">
      <c r="A50" s="5" t="s">
        <v>43</v>
      </c>
      <c r="B50" s="53">
        <f t="shared" si="0"/>
        <v>7338399.8569197347</v>
      </c>
      <c r="C50" s="34">
        <v>3</v>
      </c>
      <c r="D50" s="35">
        <v>3</v>
      </c>
      <c r="E50" s="54">
        <f t="shared" si="1"/>
        <v>22015199.570759203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22015199.570759203</v>
      </c>
      <c r="K50" s="35">
        <f>(H50-I50)</f>
        <v>0</v>
      </c>
      <c r="L50" s="56">
        <f t="shared" si="5"/>
        <v>0</v>
      </c>
      <c r="N50" s="7">
        <v>1048342836.7028192</v>
      </c>
    </row>
    <row r="51" spans="1:14" x14ac:dyDescent="0.2">
      <c r="A51" s="5" t="s">
        <v>44</v>
      </c>
      <c r="B51" s="53">
        <f t="shared" si="0"/>
        <v>3102711.2597191222</v>
      </c>
      <c r="C51" s="34">
        <v>7</v>
      </c>
      <c r="D51" s="35">
        <v>5</v>
      </c>
      <c r="E51" s="54">
        <f t="shared" si="1"/>
        <v>15513556.298595611</v>
      </c>
      <c r="F51" s="37">
        <f t="shared" si="2"/>
        <v>2</v>
      </c>
      <c r="G51" s="55">
        <f t="shared" si="3"/>
        <v>6205422.5194382444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7">
        <v>443244465.6741603</v>
      </c>
    </row>
    <row r="52" spans="1:14" x14ac:dyDescent="0.2">
      <c r="A52" s="5" t="s">
        <v>45</v>
      </c>
      <c r="B52" s="53">
        <f t="shared" si="0"/>
        <v>484251.15790799999</v>
      </c>
      <c r="C52" s="34">
        <v>5</v>
      </c>
      <c r="D52" s="35">
        <v>3</v>
      </c>
      <c r="E52" s="54">
        <f t="shared" si="1"/>
        <v>1452753.4737239999</v>
      </c>
      <c r="F52" s="37">
        <f t="shared" si="2"/>
        <v>2</v>
      </c>
      <c r="G52" s="55">
        <f t="shared" si="3"/>
        <v>968502.31581599999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7">
        <v>69178736.843999997</v>
      </c>
    </row>
    <row r="53" spans="1:14" x14ac:dyDescent="0.2">
      <c r="A53" s="5" t="s">
        <v>46</v>
      </c>
      <c r="B53" s="53">
        <f t="shared" si="0"/>
        <v>1202612.9535465813</v>
      </c>
      <c r="C53" s="34">
        <v>5</v>
      </c>
      <c r="D53" s="35">
        <v>5</v>
      </c>
      <c r="E53" s="54">
        <f t="shared" si="1"/>
        <v>6013064.7677329071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7">
        <v>171801850.50665447</v>
      </c>
    </row>
    <row r="54" spans="1:14" x14ac:dyDescent="0.2">
      <c r="A54" s="5" t="s">
        <v>47</v>
      </c>
      <c r="B54" s="53">
        <f t="shared" si="0"/>
        <v>36557.612130925932</v>
      </c>
      <c r="C54" s="34">
        <v>5</v>
      </c>
      <c r="D54" s="35">
        <v>3</v>
      </c>
      <c r="E54" s="54">
        <f t="shared" si="1"/>
        <v>109672.8363927778</v>
      </c>
      <c r="F54" s="37">
        <f t="shared" si="2"/>
        <v>2</v>
      </c>
      <c r="G54" s="55">
        <f t="shared" si="3"/>
        <v>73115.224261851865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7">
        <v>5222516.0187037047</v>
      </c>
    </row>
    <row r="55" spans="1:14" x14ac:dyDescent="0.2">
      <c r="A55" s="5" t="s">
        <v>48</v>
      </c>
      <c r="B55" s="53">
        <f t="shared" si="0"/>
        <v>15790058.237099767</v>
      </c>
      <c r="C55" s="34">
        <v>6</v>
      </c>
      <c r="D55" s="35">
        <v>6</v>
      </c>
      <c r="E55" s="54">
        <f t="shared" si="1"/>
        <v>94740349.4225986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7">
        <v>2255722605.2999668</v>
      </c>
    </row>
    <row r="56" spans="1:14" x14ac:dyDescent="0.2">
      <c r="A56" s="5" t="s">
        <v>49</v>
      </c>
      <c r="B56" s="53">
        <f t="shared" si="0"/>
        <v>3778900.2805358865</v>
      </c>
      <c r="C56" s="34">
        <v>6</v>
      </c>
      <c r="D56" s="35">
        <v>6</v>
      </c>
      <c r="E56" s="54">
        <f t="shared" si="1"/>
        <v>22673401.68321532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7">
        <v>539842897.21941233</v>
      </c>
    </row>
    <row r="57" spans="1:14" x14ac:dyDescent="0.2">
      <c r="A57" s="5" t="s">
        <v>50</v>
      </c>
      <c r="B57" s="53">
        <f t="shared" si="0"/>
        <v>3580626.7341080448</v>
      </c>
      <c r="C57" s="34">
        <v>5</v>
      </c>
      <c r="D57" s="35">
        <v>5</v>
      </c>
      <c r="E57" s="54">
        <f t="shared" si="1"/>
        <v>17903133.670540225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7">
        <v>511518104.87257785</v>
      </c>
    </row>
    <row r="58" spans="1:14" x14ac:dyDescent="0.2">
      <c r="A58" s="5" t="s">
        <v>51</v>
      </c>
      <c r="B58" s="53">
        <f t="shared" si="0"/>
        <v>222856.2517125</v>
      </c>
      <c r="C58" s="34">
        <v>5</v>
      </c>
      <c r="D58" s="35">
        <v>2</v>
      </c>
      <c r="E58" s="54">
        <f t="shared" si="1"/>
        <v>445712.503425</v>
      </c>
      <c r="F58" s="37">
        <f t="shared" si="2"/>
        <v>3</v>
      </c>
      <c r="G58" s="55">
        <f t="shared" si="3"/>
        <v>668568.7551375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7">
        <v>31836607.387500003</v>
      </c>
    </row>
    <row r="59" spans="1:14" x14ac:dyDescent="0.2">
      <c r="A59" s="5" t="s">
        <v>52</v>
      </c>
      <c r="B59" s="53">
        <f t="shared" si="0"/>
        <v>3381287.4197292267</v>
      </c>
      <c r="C59" s="34">
        <v>5</v>
      </c>
      <c r="D59" s="35">
        <v>5</v>
      </c>
      <c r="E59" s="54">
        <f t="shared" si="1"/>
        <v>16906437.098646134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7">
        <v>483041059.96131814</v>
      </c>
    </row>
    <row r="60" spans="1:14" x14ac:dyDescent="0.2">
      <c r="A60" s="5" t="s">
        <v>53</v>
      </c>
      <c r="B60" s="53">
        <f t="shared" si="0"/>
        <v>877203.88201039983</v>
      </c>
      <c r="C60" s="34">
        <v>5</v>
      </c>
      <c r="D60" s="35">
        <v>5</v>
      </c>
      <c r="E60" s="54">
        <f t="shared" si="1"/>
        <v>4386019.4100519996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7">
        <v>125314840.28719999</v>
      </c>
    </row>
    <row r="61" spans="1:14" x14ac:dyDescent="0.2">
      <c r="A61" s="5" t="s">
        <v>54</v>
      </c>
      <c r="B61" s="53">
        <f t="shared" si="0"/>
        <v>35436.202619133735</v>
      </c>
      <c r="C61" s="34">
        <v>5</v>
      </c>
      <c r="D61" s="35">
        <v>4</v>
      </c>
      <c r="E61" s="54">
        <f t="shared" si="1"/>
        <v>141744.81047653494</v>
      </c>
      <c r="F61" s="37">
        <f t="shared" si="2"/>
        <v>1</v>
      </c>
      <c r="G61" s="55">
        <f t="shared" si="3"/>
        <v>35436.202619133735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7">
        <v>5062314.6598762479</v>
      </c>
    </row>
    <row r="62" spans="1:14" x14ac:dyDescent="0.2">
      <c r="A62" s="5" t="s">
        <v>106</v>
      </c>
      <c r="B62" s="53">
        <f t="shared" si="0"/>
        <v>1088518.6097064496</v>
      </c>
      <c r="C62" s="34">
        <v>5</v>
      </c>
      <c r="D62" s="35">
        <v>3</v>
      </c>
      <c r="E62" s="54">
        <f t="shared" si="1"/>
        <v>3265555.8291193489</v>
      </c>
      <c r="F62" s="37">
        <f t="shared" si="2"/>
        <v>2</v>
      </c>
      <c r="G62" s="55">
        <f t="shared" si="3"/>
        <v>2177037.2194128991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7">
        <v>155502658.5294928</v>
      </c>
    </row>
    <row r="63" spans="1:14" x14ac:dyDescent="0.2">
      <c r="A63" s="5" t="s">
        <v>107</v>
      </c>
      <c r="B63" s="53">
        <f t="shared" si="0"/>
        <v>274665.95493431104</v>
      </c>
      <c r="C63" s="34">
        <v>5</v>
      </c>
      <c r="D63" s="35">
        <v>5</v>
      </c>
      <c r="E63" s="54">
        <f t="shared" si="1"/>
        <v>1373329.7746715553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7">
        <v>39237993.562044442</v>
      </c>
    </row>
    <row r="64" spans="1:14" x14ac:dyDescent="0.2">
      <c r="A64" s="5" t="s">
        <v>55</v>
      </c>
      <c r="B64" s="53">
        <f t="shared" si="0"/>
        <v>123886.57072847222</v>
      </c>
      <c r="C64" s="34">
        <v>5</v>
      </c>
      <c r="D64" s="35">
        <v>4</v>
      </c>
      <c r="E64" s="54">
        <f t="shared" si="1"/>
        <v>495546.28291388886</v>
      </c>
      <c r="F64" s="37">
        <f t="shared" si="2"/>
        <v>1</v>
      </c>
      <c r="G64" s="55">
        <f t="shared" si="3"/>
        <v>123886.57072847222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7">
        <v>17698081.532638889</v>
      </c>
    </row>
    <row r="65" spans="1:14" x14ac:dyDescent="0.2">
      <c r="A65" s="5" t="s">
        <v>56</v>
      </c>
      <c r="B65" s="53">
        <f t="shared" si="0"/>
        <v>1762365.9105786104</v>
      </c>
      <c r="C65" s="34">
        <v>5</v>
      </c>
      <c r="D65" s="35">
        <v>4</v>
      </c>
      <c r="E65" s="54">
        <f t="shared" si="1"/>
        <v>7049463.6423144415</v>
      </c>
      <c r="F65" s="37">
        <f t="shared" si="2"/>
        <v>1</v>
      </c>
      <c r="G65" s="55">
        <f t="shared" si="3"/>
        <v>1762365.9105786104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7">
        <v>251766558.65408719</v>
      </c>
    </row>
    <row r="66" spans="1:14" x14ac:dyDescent="0.2">
      <c r="A66" s="5" t="s">
        <v>57</v>
      </c>
      <c r="B66" s="53">
        <f t="shared" si="0"/>
        <v>487702.65227154549</v>
      </c>
      <c r="C66" s="34">
        <v>5</v>
      </c>
      <c r="D66" s="35">
        <v>5</v>
      </c>
      <c r="E66" s="54">
        <f t="shared" si="1"/>
        <v>2438513.2613577275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7">
        <v>69671807.467363641</v>
      </c>
    </row>
    <row r="67" spans="1:14" x14ac:dyDescent="0.2">
      <c r="A67" s="5" t="s">
        <v>58</v>
      </c>
      <c r="B67" s="53">
        <f t="shared" si="0"/>
        <v>123789.82091116665</v>
      </c>
      <c r="C67" s="34">
        <v>5</v>
      </c>
      <c r="D67" s="35">
        <v>2</v>
      </c>
      <c r="E67" s="54">
        <f t="shared" si="1"/>
        <v>247579.6418223333</v>
      </c>
      <c r="F67" s="37">
        <f t="shared" si="2"/>
        <v>3</v>
      </c>
      <c r="G67" s="55">
        <f t="shared" si="3"/>
        <v>371369.46273349994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7">
        <v>17684260.130166665</v>
      </c>
    </row>
    <row r="68" spans="1:14" x14ac:dyDescent="0.2">
      <c r="A68" s="5" t="s">
        <v>59</v>
      </c>
      <c r="B68" s="53">
        <f t="shared" si="0"/>
        <v>37464.484493333337</v>
      </c>
      <c r="C68" s="34">
        <v>5</v>
      </c>
      <c r="D68" s="35">
        <v>2</v>
      </c>
      <c r="E68" s="54">
        <f t="shared" si="1"/>
        <v>74928.968986666674</v>
      </c>
      <c r="F68" s="37">
        <f t="shared" si="2"/>
        <v>3</v>
      </c>
      <c r="G68" s="55">
        <f t="shared" si="3"/>
        <v>112393.45348000001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7">
        <v>5352069.2133333338</v>
      </c>
    </row>
    <row r="69" spans="1:14" x14ac:dyDescent="0.2">
      <c r="A69" s="5" t="s">
        <v>60</v>
      </c>
      <c r="B69" s="53">
        <f t="shared" si="0"/>
        <v>42174.935628492414</v>
      </c>
      <c r="C69" s="34">
        <v>5</v>
      </c>
      <c r="D69" s="35">
        <v>3</v>
      </c>
      <c r="E69" s="54">
        <f t="shared" si="1"/>
        <v>126524.80688547724</v>
      </c>
      <c r="F69" s="37">
        <f t="shared" si="2"/>
        <v>2</v>
      </c>
      <c r="G69" s="55">
        <f t="shared" si="3"/>
        <v>84349.871256984829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7">
        <v>6024990.8040703451</v>
      </c>
    </row>
    <row r="70" spans="1:14" x14ac:dyDescent="0.2">
      <c r="A70" s="5" t="s">
        <v>61</v>
      </c>
      <c r="B70" s="53">
        <f t="shared" si="0"/>
        <v>111.86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447.44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7">
        <v>15980</v>
      </c>
    </row>
    <row r="71" spans="1:14" x14ac:dyDescent="0.2">
      <c r="A71" s="5" t="s">
        <v>62</v>
      </c>
      <c r="B71" s="53">
        <f t="shared" si="0"/>
        <v>1578803.6172776816</v>
      </c>
      <c r="C71" s="34">
        <v>3</v>
      </c>
      <c r="D71" s="35">
        <v>3</v>
      </c>
      <c r="E71" s="54">
        <f t="shared" si="1"/>
        <v>4736410.8518330446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4736410.8518330446</v>
      </c>
      <c r="K71" s="35">
        <f>(H71-I71)</f>
        <v>0</v>
      </c>
      <c r="L71" s="56">
        <f t="shared" si="5"/>
        <v>0</v>
      </c>
      <c r="N71" s="7">
        <v>225543373.89681166</v>
      </c>
    </row>
    <row r="72" spans="1:14" x14ac:dyDescent="0.2">
      <c r="A72" s="5" t="s">
        <v>63</v>
      </c>
      <c r="B72" s="53">
        <f t="shared" si="0"/>
        <v>9877.5924412395198</v>
      </c>
      <c r="C72" s="34">
        <v>5</v>
      </c>
      <c r="D72" s="35">
        <v>2</v>
      </c>
      <c r="E72" s="54">
        <f t="shared" si="1"/>
        <v>19755.18488247904</v>
      </c>
      <c r="F72" s="37">
        <f t="shared" si="2"/>
        <v>3</v>
      </c>
      <c r="G72" s="55">
        <f t="shared" si="3"/>
        <v>29632.777323718561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7">
        <v>1411084.6344627887</v>
      </c>
    </row>
    <row r="73" spans="1:14" x14ac:dyDescent="0.2">
      <c r="A73" s="5" t="s">
        <v>64</v>
      </c>
      <c r="B73" s="53">
        <f t="shared" si="0"/>
        <v>1559133.253821858</v>
      </c>
      <c r="C73" s="34">
        <v>5</v>
      </c>
      <c r="D73" s="50">
        <v>4.5</v>
      </c>
      <c r="E73" s="54">
        <f t="shared" si="1"/>
        <v>7016099.6421983605</v>
      </c>
      <c r="F73" s="51">
        <f t="shared" si="2"/>
        <v>0.5</v>
      </c>
      <c r="G73" s="55">
        <f t="shared" si="3"/>
        <v>779566.62691092899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7">
        <v>222733321.97455114</v>
      </c>
    </row>
    <row r="74" spans="1:14" x14ac:dyDescent="0.2">
      <c r="A74" s="5" t="s">
        <v>65</v>
      </c>
      <c r="B74" s="53">
        <f>(N74*0.7*0.01)</f>
        <v>19471.543861776561</v>
      </c>
      <c r="C74" s="34">
        <v>5</v>
      </c>
      <c r="D74" s="35">
        <v>3</v>
      </c>
      <c r="E74" s="54">
        <f>(B74*D74)</f>
        <v>58414.631585329684</v>
      </c>
      <c r="F74" s="37">
        <f>(C74-D74)</f>
        <v>2</v>
      </c>
      <c r="G74" s="55">
        <f>(B74*F74)</f>
        <v>38943.087723553122</v>
      </c>
      <c r="H74" s="46"/>
      <c r="I74" s="47"/>
      <c r="J74" s="54">
        <f>(B74*I74)</f>
        <v>0</v>
      </c>
      <c r="K74" s="49"/>
      <c r="L74" s="56">
        <f>(B74*K74)</f>
        <v>0</v>
      </c>
      <c r="N74" s="7">
        <v>2781649.1231109374</v>
      </c>
    </row>
    <row r="75" spans="1:14" x14ac:dyDescent="0.2">
      <c r="A75" s="5" t="s">
        <v>76</v>
      </c>
      <c r="B75" s="8">
        <f>SUM(B8:B74)</f>
        <v>69329169.987084344</v>
      </c>
      <c r="C75" s="9"/>
      <c r="D75" s="1"/>
      <c r="E75" s="40">
        <f>SUM(E8:E74)</f>
        <v>330492903.02244925</v>
      </c>
      <c r="F75" s="1"/>
      <c r="G75" s="40">
        <f>SUM(G8:G74)</f>
        <v>22296858.290912047</v>
      </c>
      <c r="H75" s="10"/>
      <c r="I75" s="1"/>
      <c r="J75" s="40">
        <f>SUM(J8:J74)</f>
        <v>30180817.046640318</v>
      </c>
      <c r="K75" s="1"/>
      <c r="L75" s="43">
        <f>SUM(L8:L74)</f>
        <v>0</v>
      </c>
      <c r="N75" s="8">
        <f>SUM(N8:N74)</f>
        <v>9904167141.0120449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</row>
    <row r="77" spans="1:14" x14ac:dyDescent="0.2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4" x14ac:dyDescent="0.2">
      <c r="A78" s="2" t="s">
        <v>108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4" x14ac:dyDescent="0.2">
      <c r="A79" s="2" t="s">
        <v>109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4" x14ac:dyDescent="0.2">
      <c r="A80" s="57" t="s">
        <v>110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x14ac:dyDescent="0.2">
      <c r="A81" s="57" t="s">
        <v>136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x14ac:dyDescent="0.2">
      <c r="A83" s="2" t="s">
        <v>72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x14ac:dyDescent="0.2">
      <c r="A84" s="57" t="s">
        <v>111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x14ac:dyDescent="0.2">
      <c r="A85" s="2" t="s">
        <v>112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</row>
    <row r="86" spans="1:12" ht="13.5" thickBot="1" x14ac:dyDescent="0.25">
      <c r="A86" s="61" t="s">
        <v>113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60"/>
    </row>
  </sheetData>
  <mergeCells count="5"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78" fitToHeight="0" orientation="landscape" r:id="rId1"/>
  <headerFooter>
    <oddHeader>&amp;C&amp;11Office of Economic and Demographic Research</oddHeader>
    <oddFooter>&amp;L&amp;11December 2009&amp;R&amp;11Page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5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6" ht="24" thickBot="1" x14ac:dyDescent="0.4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6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6" ht="16.5" thickBot="1" x14ac:dyDescent="0.3">
      <c r="A3" s="81" t="s">
        <v>180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6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6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6" x14ac:dyDescent="0.2">
      <c r="A6" s="13"/>
      <c r="B6" s="14" t="s">
        <v>85</v>
      </c>
      <c r="C6" s="14" t="s">
        <v>74</v>
      </c>
      <c r="D6" s="20" t="s">
        <v>105</v>
      </c>
      <c r="E6" s="14" t="s">
        <v>69</v>
      </c>
      <c r="F6" s="28" t="s">
        <v>71</v>
      </c>
      <c r="G6" s="20" t="s">
        <v>66</v>
      </c>
      <c r="H6" s="21" t="s">
        <v>74</v>
      </c>
      <c r="I6" s="14" t="s">
        <v>105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6" ht="13.5" thickBot="1" x14ac:dyDescent="0.25">
      <c r="A7" s="62" t="s">
        <v>0</v>
      </c>
      <c r="B7" s="31" t="s">
        <v>68</v>
      </c>
      <c r="C7" s="31" t="s">
        <v>70</v>
      </c>
      <c r="D7" s="63" t="s">
        <v>70</v>
      </c>
      <c r="E7" s="31" t="s">
        <v>75</v>
      </c>
      <c r="F7" s="64" t="s">
        <v>70</v>
      </c>
      <c r="G7" s="63" t="s">
        <v>75</v>
      </c>
      <c r="H7" s="65" t="s">
        <v>70</v>
      </c>
      <c r="I7" s="31" t="s">
        <v>70</v>
      </c>
      <c r="J7" s="31" t="s">
        <v>75</v>
      </c>
      <c r="K7" s="31" t="s">
        <v>70</v>
      </c>
      <c r="L7" s="66" t="s">
        <v>75</v>
      </c>
      <c r="N7" s="31" t="s">
        <v>181</v>
      </c>
    </row>
    <row r="8" spans="1:16" x14ac:dyDescent="0.2">
      <c r="A8" s="5" t="s">
        <v>2</v>
      </c>
      <c r="B8" s="6">
        <f>(N8*0.01)</f>
        <v>1567724.8900000001</v>
      </c>
      <c r="C8" s="32">
        <v>5</v>
      </c>
      <c r="D8" s="33">
        <v>5</v>
      </c>
      <c r="E8" s="39">
        <f>(B8*D8)</f>
        <v>7838624.4500000011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156772489</v>
      </c>
      <c r="P8">
        <f>IF(F8&gt;0,1,0)</f>
        <v>0</v>
      </c>
    </row>
    <row r="9" spans="1:16" x14ac:dyDescent="0.2">
      <c r="A9" s="5" t="s">
        <v>3</v>
      </c>
      <c r="B9" s="53">
        <f>(N9*0.01)</f>
        <v>46425.477200000001</v>
      </c>
      <c r="C9" s="34">
        <v>5</v>
      </c>
      <c r="D9" s="35">
        <v>3</v>
      </c>
      <c r="E9" s="54">
        <f>(B9*D9)</f>
        <v>139276.43160000001</v>
      </c>
      <c r="F9" s="37">
        <f>(C9-D9)</f>
        <v>2</v>
      </c>
      <c r="G9" s="55">
        <f>(B9*F9)</f>
        <v>92850.954400000002</v>
      </c>
      <c r="H9" s="46"/>
      <c r="I9" s="47"/>
      <c r="J9" s="54">
        <f>(B9*I9)</f>
        <v>0</v>
      </c>
      <c r="K9" s="49"/>
      <c r="L9" s="56">
        <f>(B9*K9)</f>
        <v>0</v>
      </c>
      <c r="N9" s="53">
        <v>4642547.72</v>
      </c>
      <c r="P9">
        <f t="shared" ref="P9:P72" si="0">IF(F9&gt;0,1,0)</f>
        <v>1</v>
      </c>
    </row>
    <row r="10" spans="1:16" x14ac:dyDescent="0.2">
      <c r="A10" s="5" t="s">
        <v>4</v>
      </c>
      <c r="B10" s="53">
        <f t="shared" ref="B10:B73" si="1">(N10*0.01)</f>
        <v>8841212.5700000003</v>
      </c>
      <c r="C10" s="34">
        <v>6</v>
      </c>
      <c r="D10" s="35">
        <v>5</v>
      </c>
      <c r="E10" s="54">
        <f t="shared" ref="E10:E73" si="2">(B10*D10)</f>
        <v>44206062.850000001</v>
      </c>
      <c r="F10" s="37">
        <f t="shared" ref="F10:F73" si="3">(C10-D10)</f>
        <v>1</v>
      </c>
      <c r="G10" s="55">
        <f t="shared" ref="G10:G73" si="4">(B10*F10)</f>
        <v>8841212.5700000003</v>
      </c>
      <c r="H10" s="46"/>
      <c r="I10" s="47"/>
      <c r="J10" s="54">
        <f t="shared" ref="J10:J73" si="5">(B10*I10)</f>
        <v>0</v>
      </c>
      <c r="K10" s="49"/>
      <c r="L10" s="56">
        <f t="shared" ref="L10:L73" si="6">(B10*K10)</f>
        <v>0</v>
      </c>
      <c r="N10" s="53">
        <v>884121257</v>
      </c>
      <c r="P10">
        <f t="shared" si="0"/>
        <v>1</v>
      </c>
    </row>
    <row r="11" spans="1:16" x14ac:dyDescent="0.2">
      <c r="A11" s="5" t="s">
        <v>5</v>
      </c>
      <c r="B11" s="53">
        <f t="shared" si="1"/>
        <v>49103.292300000008</v>
      </c>
      <c r="C11" s="34">
        <v>5</v>
      </c>
      <c r="D11" s="35">
        <v>4</v>
      </c>
      <c r="E11" s="54">
        <f t="shared" si="2"/>
        <v>196413.16920000003</v>
      </c>
      <c r="F11" s="37">
        <f t="shared" si="3"/>
        <v>1</v>
      </c>
      <c r="G11" s="55">
        <f t="shared" si="4"/>
        <v>49103.292300000008</v>
      </c>
      <c r="H11" s="46"/>
      <c r="I11" s="47"/>
      <c r="J11" s="54">
        <f t="shared" si="5"/>
        <v>0</v>
      </c>
      <c r="K11" s="49"/>
      <c r="L11" s="56">
        <f t="shared" si="6"/>
        <v>0</v>
      </c>
      <c r="N11" s="53">
        <v>4910329.2300000004</v>
      </c>
      <c r="P11">
        <f t="shared" si="0"/>
        <v>1</v>
      </c>
    </row>
    <row r="12" spans="1:16" x14ac:dyDescent="0.2">
      <c r="A12" s="5" t="s">
        <v>6</v>
      </c>
      <c r="B12" s="53">
        <f t="shared" si="1"/>
        <v>4416258.99</v>
      </c>
      <c r="C12" s="34">
        <v>5</v>
      </c>
      <c r="D12" s="35">
        <v>5</v>
      </c>
      <c r="E12" s="54">
        <f t="shared" si="2"/>
        <v>22081294.950000003</v>
      </c>
      <c r="F12" s="37">
        <f t="shared" si="3"/>
        <v>0</v>
      </c>
      <c r="G12" s="55">
        <f>(B12*F12)</f>
        <v>0</v>
      </c>
      <c r="H12" s="46"/>
      <c r="I12" s="47"/>
      <c r="J12" s="54">
        <f t="shared" si="5"/>
        <v>0</v>
      </c>
      <c r="K12" s="49"/>
      <c r="L12" s="56">
        <f t="shared" si="6"/>
        <v>0</v>
      </c>
      <c r="N12" s="53">
        <v>441625899</v>
      </c>
      <c r="P12">
        <f t="shared" si="0"/>
        <v>0</v>
      </c>
    </row>
    <row r="13" spans="1:16" x14ac:dyDescent="0.2">
      <c r="A13" s="5" t="s">
        <v>7</v>
      </c>
      <c r="B13" s="53">
        <f t="shared" si="1"/>
        <v>20777330.760000002</v>
      </c>
      <c r="C13" s="34">
        <v>6</v>
      </c>
      <c r="D13" s="35">
        <v>6</v>
      </c>
      <c r="E13" s="54">
        <f t="shared" si="2"/>
        <v>124663984.56</v>
      </c>
      <c r="F13" s="37">
        <f t="shared" si="3"/>
        <v>0</v>
      </c>
      <c r="G13" s="55">
        <f>(B13*F13)</f>
        <v>0</v>
      </c>
      <c r="H13" s="46"/>
      <c r="I13" s="47"/>
      <c r="J13" s="54">
        <f t="shared" si="5"/>
        <v>0</v>
      </c>
      <c r="K13" s="49"/>
      <c r="L13" s="56">
        <f t="shared" si="6"/>
        <v>0</v>
      </c>
      <c r="N13" s="53">
        <v>2077733076</v>
      </c>
      <c r="P13">
        <f t="shared" si="0"/>
        <v>0</v>
      </c>
    </row>
    <row r="14" spans="1:16" x14ac:dyDescent="0.2">
      <c r="A14" s="5" t="s">
        <v>8</v>
      </c>
      <c r="B14" s="53">
        <f t="shared" si="1"/>
        <v>1820.0010000000004</v>
      </c>
      <c r="C14" s="34">
        <v>4</v>
      </c>
      <c r="D14" s="35">
        <v>0</v>
      </c>
      <c r="E14" s="54">
        <f t="shared" si="2"/>
        <v>0</v>
      </c>
      <c r="F14" s="37">
        <f t="shared" si="3"/>
        <v>4</v>
      </c>
      <c r="G14" s="55">
        <f t="shared" si="4"/>
        <v>7280.0040000000017</v>
      </c>
      <c r="H14" s="46"/>
      <c r="I14" s="47"/>
      <c r="J14" s="54">
        <f t="shared" si="5"/>
        <v>0</v>
      </c>
      <c r="K14" s="49"/>
      <c r="L14" s="56">
        <f t="shared" si="6"/>
        <v>0</v>
      </c>
      <c r="N14" s="53">
        <v>182000.10000000003</v>
      </c>
      <c r="P14">
        <f t="shared" si="0"/>
        <v>1</v>
      </c>
    </row>
    <row r="15" spans="1:16" x14ac:dyDescent="0.2">
      <c r="A15" s="5" t="s">
        <v>9</v>
      </c>
      <c r="B15" s="53">
        <f t="shared" si="1"/>
        <v>1548892.6580000001</v>
      </c>
      <c r="C15" s="34">
        <v>5</v>
      </c>
      <c r="D15" s="35">
        <v>5</v>
      </c>
      <c r="E15" s="54">
        <f t="shared" si="2"/>
        <v>7744463.29</v>
      </c>
      <c r="F15" s="37">
        <f t="shared" si="3"/>
        <v>0</v>
      </c>
      <c r="G15" s="55">
        <f t="shared" si="4"/>
        <v>0</v>
      </c>
      <c r="H15" s="46"/>
      <c r="I15" s="47"/>
      <c r="J15" s="54">
        <f t="shared" si="5"/>
        <v>0</v>
      </c>
      <c r="K15" s="49"/>
      <c r="L15" s="56">
        <f t="shared" si="6"/>
        <v>0</v>
      </c>
      <c r="N15" s="53">
        <v>154889265.80000001</v>
      </c>
      <c r="P15">
        <f t="shared" si="0"/>
        <v>0</v>
      </c>
    </row>
    <row r="16" spans="1:16" x14ac:dyDescent="0.2">
      <c r="A16" s="5" t="s">
        <v>10</v>
      </c>
      <c r="B16" s="53">
        <f t="shared" si="1"/>
        <v>606126.09300000011</v>
      </c>
      <c r="C16" s="34">
        <v>5</v>
      </c>
      <c r="D16" s="35">
        <v>5</v>
      </c>
      <c r="E16" s="54">
        <f t="shared" si="2"/>
        <v>3030630.4650000008</v>
      </c>
      <c r="F16" s="37">
        <f t="shared" si="3"/>
        <v>0</v>
      </c>
      <c r="G16" s="55">
        <f t="shared" si="4"/>
        <v>0</v>
      </c>
      <c r="H16" s="46"/>
      <c r="I16" s="47"/>
      <c r="J16" s="54">
        <f t="shared" si="5"/>
        <v>0</v>
      </c>
      <c r="K16" s="49"/>
      <c r="L16" s="56">
        <f t="shared" si="6"/>
        <v>0</v>
      </c>
      <c r="N16" s="53">
        <v>60612609.300000004</v>
      </c>
      <c r="P16">
        <f t="shared" si="0"/>
        <v>0</v>
      </c>
    </row>
    <row r="17" spans="1:16" x14ac:dyDescent="0.2">
      <c r="A17" s="5" t="s">
        <v>11</v>
      </c>
      <c r="B17" s="53">
        <f t="shared" si="1"/>
        <v>318237.79200000002</v>
      </c>
      <c r="C17" s="34">
        <v>5</v>
      </c>
      <c r="D17" s="35">
        <v>5</v>
      </c>
      <c r="E17" s="54">
        <f t="shared" si="2"/>
        <v>1591188.96</v>
      </c>
      <c r="F17" s="37">
        <f t="shared" si="3"/>
        <v>0</v>
      </c>
      <c r="G17" s="55">
        <f t="shared" si="4"/>
        <v>0</v>
      </c>
      <c r="H17" s="46"/>
      <c r="I17" s="47"/>
      <c r="J17" s="54">
        <f t="shared" si="5"/>
        <v>0</v>
      </c>
      <c r="K17" s="49"/>
      <c r="L17" s="56">
        <f t="shared" si="6"/>
        <v>0</v>
      </c>
      <c r="N17" s="53">
        <v>31823779.199999999</v>
      </c>
      <c r="P17">
        <f t="shared" si="0"/>
        <v>0</v>
      </c>
    </row>
    <row r="18" spans="1:16" x14ac:dyDescent="0.2">
      <c r="A18" s="5" t="s">
        <v>12</v>
      </c>
      <c r="B18" s="53">
        <f t="shared" si="1"/>
        <v>9908656.2799999993</v>
      </c>
      <c r="C18" s="34">
        <v>6</v>
      </c>
      <c r="D18" s="35">
        <v>5</v>
      </c>
      <c r="E18" s="54">
        <f t="shared" si="2"/>
        <v>49543281.399999999</v>
      </c>
      <c r="F18" s="37">
        <f t="shared" si="3"/>
        <v>1</v>
      </c>
      <c r="G18" s="55">
        <f t="shared" si="4"/>
        <v>9908656.2799999993</v>
      </c>
      <c r="H18" s="46"/>
      <c r="I18" s="47"/>
      <c r="J18" s="54">
        <f t="shared" si="5"/>
        <v>0</v>
      </c>
      <c r="K18" s="49"/>
      <c r="L18" s="56">
        <f t="shared" si="6"/>
        <v>0</v>
      </c>
      <c r="N18" s="53">
        <v>990865628</v>
      </c>
      <c r="P18">
        <f t="shared" si="0"/>
        <v>1</v>
      </c>
    </row>
    <row r="19" spans="1:16" x14ac:dyDescent="0.2">
      <c r="A19" s="5" t="s">
        <v>13</v>
      </c>
      <c r="B19" s="53">
        <f t="shared" si="1"/>
        <v>401075.90599999996</v>
      </c>
      <c r="C19" s="34">
        <v>5</v>
      </c>
      <c r="D19" s="35">
        <v>5</v>
      </c>
      <c r="E19" s="54">
        <f t="shared" si="2"/>
        <v>2005379.5299999998</v>
      </c>
      <c r="F19" s="37">
        <f t="shared" si="3"/>
        <v>0</v>
      </c>
      <c r="G19" s="55">
        <f t="shared" si="4"/>
        <v>0</v>
      </c>
      <c r="H19" s="46"/>
      <c r="I19" s="47"/>
      <c r="J19" s="54">
        <f t="shared" si="5"/>
        <v>0</v>
      </c>
      <c r="K19" s="49"/>
      <c r="L19" s="56">
        <f t="shared" si="6"/>
        <v>0</v>
      </c>
      <c r="N19" s="53">
        <v>40107590.599999994</v>
      </c>
      <c r="P19">
        <f t="shared" si="0"/>
        <v>0</v>
      </c>
    </row>
    <row r="20" spans="1:16" x14ac:dyDescent="0.2">
      <c r="A20" s="5" t="s">
        <v>90</v>
      </c>
      <c r="B20" s="53">
        <f t="shared" si="1"/>
        <v>38232.749200000006</v>
      </c>
      <c r="C20" s="34">
        <v>5</v>
      </c>
      <c r="D20" s="35">
        <v>3</v>
      </c>
      <c r="E20" s="54">
        <f t="shared" si="2"/>
        <v>114698.24760000002</v>
      </c>
      <c r="F20" s="37">
        <f t="shared" si="3"/>
        <v>2</v>
      </c>
      <c r="G20" s="55">
        <f t="shared" si="4"/>
        <v>76465.498400000011</v>
      </c>
      <c r="H20" s="46"/>
      <c r="I20" s="47"/>
      <c r="J20" s="54">
        <f t="shared" si="5"/>
        <v>0</v>
      </c>
      <c r="K20" s="49"/>
      <c r="L20" s="56">
        <f t="shared" si="6"/>
        <v>0</v>
      </c>
      <c r="N20" s="53">
        <v>3823274.9200000004</v>
      </c>
      <c r="P20">
        <f t="shared" si="0"/>
        <v>1</v>
      </c>
    </row>
    <row r="21" spans="1:16" x14ac:dyDescent="0.2">
      <c r="A21" s="5" t="s">
        <v>14</v>
      </c>
      <c r="B21" s="53">
        <f t="shared" si="1"/>
        <v>43760.826100000006</v>
      </c>
      <c r="C21" s="34">
        <v>5</v>
      </c>
      <c r="D21" s="35">
        <v>3</v>
      </c>
      <c r="E21" s="54">
        <f t="shared" si="2"/>
        <v>131282.47830000002</v>
      </c>
      <c r="F21" s="37">
        <f t="shared" si="3"/>
        <v>2</v>
      </c>
      <c r="G21" s="55">
        <f t="shared" si="4"/>
        <v>87521.652200000011</v>
      </c>
      <c r="H21" s="46"/>
      <c r="I21" s="47"/>
      <c r="J21" s="54">
        <f t="shared" si="5"/>
        <v>0</v>
      </c>
      <c r="K21" s="49"/>
      <c r="L21" s="56">
        <f t="shared" si="6"/>
        <v>0</v>
      </c>
      <c r="N21" s="53">
        <v>4376082.6100000003</v>
      </c>
      <c r="P21">
        <f t="shared" si="0"/>
        <v>1</v>
      </c>
    </row>
    <row r="22" spans="1:16" x14ac:dyDescent="0.2">
      <c r="A22" s="5" t="s">
        <v>15</v>
      </c>
      <c r="B22" s="53">
        <f t="shared" si="1"/>
        <v>5471204.46</v>
      </c>
      <c r="C22" s="34">
        <v>4</v>
      </c>
      <c r="D22" s="35">
        <v>4</v>
      </c>
      <c r="E22" s="54">
        <f t="shared" si="2"/>
        <v>21884817.84</v>
      </c>
      <c r="F22" s="37">
        <f t="shared" si="3"/>
        <v>0</v>
      </c>
      <c r="G22" s="55">
        <f t="shared" si="4"/>
        <v>0</v>
      </c>
      <c r="H22" s="38">
        <v>2</v>
      </c>
      <c r="I22" s="34">
        <v>2</v>
      </c>
      <c r="J22" s="54">
        <f t="shared" si="5"/>
        <v>10942408.92</v>
      </c>
      <c r="K22" s="35">
        <f>(H22-I22)</f>
        <v>0</v>
      </c>
      <c r="L22" s="56">
        <f t="shared" si="6"/>
        <v>0</v>
      </c>
      <c r="N22" s="53">
        <v>547120446</v>
      </c>
      <c r="P22">
        <f t="shared" si="0"/>
        <v>0</v>
      </c>
    </row>
    <row r="23" spans="1:16" x14ac:dyDescent="0.2">
      <c r="A23" s="5" t="s">
        <v>16</v>
      </c>
      <c r="B23" s="53">
        <f t="shared" si="1"/>
        <v>4516790.3600000003</v>
      </c>
      <c r="C23" s="34">
        <v>5</v>
      </c>
      <c r="D23" s="35">
        <v>5</v>
      </c>
      <c r="E23" s="54">
        <f t="shared" si="2"/>
        <v>22583951.800000001</v>
      </c>
      <c r="F23" s="37">
        <f t="shared" si="3"/>
        <v>0</v>
      </c>
      <c r="G23" s="55">
        <f t="shared" si="4"/>
        <v>0</v>
      </c>
      <c r="H23" s="46"/>
      <c r="I23" s="47"/>
      <c r="J23" s="54">
        <f t="shared" si="5"/>
        <v>0</v>
      </c>
      <c r="K23" s="49"/>
      <c r="L23" s="56">
        <f t="shared" si="6"/>
        <v>0</v>
      </c>
      <c r="N23" s="53">
        <v>451679036</v>
      </c>
      <c r="P23">
        <f t="shared" si="0"/>
        <v>0</v>
      </c>
    </row>
    <row r="24" spans="1:16" x14ac:dyDescent="0.2">
      <c r="A24" s="5" t="s">
        <v>17</v>
      </c>
      <c r="B24" s="53">
        <f t="shared" si="1"/>
        <v>936384.16299999994</v>
      </c>
      <c r="C24" s="34">
        <v>5</v>
      </c>
      <c r="D24" s="35">
        <v>5</v>
      </c>
      <c r="E24" s="54">
        <f t="shared" si="2"/>
        <v>4681920.8149999995</v>
      </c>
      <c r="F24" s="37">
        <f t="shared" si="3"/>
        <v>0</v>
      </c>
      <c r="G24" s="55">
        <f t="shared" si="4"/>
        <v>0</v>
      </c>
      <c r="H24" s="46"/>
      <c r="I24" s="47"/>
      <c r="J24" s="54">
        <f t="shared" si="5"/>
        <v>0</v>
      </c>
      <c r="K24" s="49"/>
      <c r="L24" s="56">
        <f t="shared" si="6"/>
        <v>0</v>
      </c>
      <c r="N24" s="53">
        <v>93638416.299999997</v>
      </c>
      <c r="P24">
        <f t="shared" si="0"/>
        <v>0</v>
      </c>
    </row>
    <row r="25" spans="1:16" x14ac:dyDescent="0.2">
      <c r="A25" s="5" t="s">
        <v>18</v>
      </c>
      <c r="B25" s="53">
        <f t="shared" si="1"/>
        <v>1104448.0829999999</v>
      </c>
      <c r="C25" s="34">
        <v>5</v>
      </c>
      <c r="D25" s="35">
        <v>3</v>
      </c>
      <c r="E25" s="54">
        <f t="shared" si="2"/>
        <v>3313344.2489999998</v>
      </c>
      <c r="F25" s="37">
        <f t="shared" si="3"/>
        <v>2</v>
      </c>
      <c r="G25" s="55">
        <f t="shared" si="4"/>
        <v>2208896.1659999997</v>
      </c>
      <c r="H25" s="46"/>
      <c r="I25" s="47"/>
      <c r="J25" s="54">
        <f t="shared" si="5"/>
        <v>0</v>
      </c>
      <c r="K25" s="49"/>
      <c r="L25" s="56">
        <f t="shared" si="6"/>
        <v>0</v>
      </c>
      <c r="N25" s="53">
        <v>110444808.29999998</v>
      </c>
      <c r="P25">
        <f t="shared" si="0"/>
        <v>1</v>
      </c>
    </row>
    <row r="26" spans="1:16" x14ac:dyDescent="0.2">
      <c r="A26" s="5" t="s">
        <v>19</v>
      </c>
      <c r="B26" s="53">
        <f t="shared" si="1"/>
        <v>91644.699499999988</v>
      </c>
      <c r="C26" s="34">
        <v>5</v>
      </c>
      <c r="D26" s="35">
        <v>2</v>
      </c>
      <c r="E26" s="54">
        <f t="shared" si="2"/>
        <v>183289.39899999998</v>
      </c>
      <c r="F26" s="37">
        <f t="shared" si="3"/>
        <v>3</v>
      </c>
      <c r="G26" s="55">
        <f t="shared" si="4"/>
        <v>274934.09849999996</v>
      </c>
      <c r="H26" s="46"/>
      <c r="I26" s="47"/>
      <c r="J26" s="54">
        <f t="shared" si="5"/>
        <v>0</v>
      </c>
      <c r="K26" s="49"/>
      <c r="L26" s="56">
        <f t="shared" si="6"/>
        <v>0</v>
      </c>
      <c r="N26" s="53">
        <v>9164469.9499999993</v>
      </c>
      <c r="P26">
        <f t="shared" si="0"/>
        <v>1</v>
      </c>
    </row>
    <row r="27" spans="1:16" x14ac:dyDescent="0.2">
      <c r="A27" s="5" t="s">
        <v>20</v>
      </c>
      <c r="B27" s="53">
        <f t="shared" si="1"/>
        <v>47429.309300000001</v>
      </c>
      <c r="C27" s="34">
        <v>5</v>
      </c>
      <c r="D27" s="35">
        <v>3</v>
      </c>
      <c r="E27" s="54">
        <f t="shared" si="2"/>
        <v>142287.92790000001</v>
      </c>
      <c r="F27" s="37">
        <f t="shared" si="3"/>
        <v>2</v>
      </c>
      <c r="G27" s="55">
        <f t="shared" si="4"/>
        <v>94858.618600000002</v>
      </c>
      <c r="H27" s="46"/>
      <c r="I27" s="47"/>
      <c r="J27" s="54">
        <f t="shared" si="5"/>
        <v>0</v>
      </c>
      <c r="K27" s="49"/>
      <c r="L27" s="56">
        <f t="shared" si="6"/>
        <v>0</v>
      </c>
      <c r="N27" s="53">
        <v>4742930.93</v>
      </c>
      <c r="P27">
        <f t="shared" si="0"/>
        <v>1</v>
      </c>
    </row>
    <row r="28" spans="1:16" x14ac:dyDescent="0.2">
      <c r="A28" s="5" t="s">
        <v>21</v>
      </c>
      <c r="B28" s="53">
        <f t="shared" si="1"/>
        <v>12114.8915</v>
      </c>
      <c r="C28" s="34">
        <v>5</v>
      </c>
      <c r="D28" s="35">
        <v>2</v>
      </c>
      <c r="E28" s="54">
        <f t="shared" si="2"/>
        <v>24229.782999999999</v>
      </c>
      <c r="F28" s="37">
        <f t="shared" si="3"/>
        <v>3</v>
      </c>
      <c r="G28" s="55">
        <f t="shared" si="4"/>
        <v>36344.674500000001</v>
      </c>
      <c r="H28" s="46"/>
      <c r="I28" s="47"/>
      <c r="J28" s="54">
        <f t="shared" si="5"/>
        <v>0</v>
      </c>
      <c r="K28" s="49"/>
      <c r="L28" s="56">
        <f t="shared" si="6"/>
        <v>0</v>
      </c>
      <c r="N28" s="53">
        <v>1211489.1499999999</v>
      </c>
      <c r="P28">
        <f t="shared" si="0"/>
        <v>1</v>
      </c>
    </row>
    <row r="29" spans="1:16" x14ac:dyDescent="0.2">
      <c r="A29" s="5" t="s">
        <v>22</v>
      </c>
      <c r="B29" s="53">
        <f t="shared" si="1"/>
        <v>944722.33200000005</v>
      </c>
      <c r="C29" s="34">
        <v>5</v>
      </c>
      <c r="D29" s="35">
        <v>5</v>
      </c>
      <c r="E29" s="54">
        <f t="shared" si="2"/>
        <v>4723611.66</v>
      </c>
      <c r="F29" s="37">
        <f t="shared" si="3"/>
        <v>0</v>
      </c>
      <c r="G29" s="55">
        <f t="shared" si="4"/>
        <v>0</v>
      </c>
      <c r="H29" s="46"/>
      <c r="I29" s="47"/>
      <c r="J29" s="54">
        <f t="shared" si="5"/>
        <v>0</v>
      </c>
      <c r="K29" s="49"/>
      <c r="L29" s="56">
        <f t="shared" si="6"/>
        <v>0</v>
      </c>
      <c r="N29" s="53">
        <v>94472233.200000003</v>
      </c>
      <c r="P29">
        <f t="shared" si="0"/>
        <v>0</v>
      </c>
    </row>
    <row r="30" spans="1:16" x14ac:dyDescent="0.2">
      <c r="A30" s="5" t="s">
        <v>23</v>
      </c>
      <c r="B30" s="53">
        <f t="shared" si="1"/>
        <v>18487.490699999998</v>
      </c>
      <c r="C30" s="34">
        <v>5</v>
      </c>
      <c r="D30" s="35">
        <v>3</v>
      </c>
      <c r="E30" s="54">
        <f t="shared" si="2"/>
        <v>55462.472099999999</v>
      </c>
      <c r="F30" s="37">
        <f t="shared" si="3"/>
        <v>2</v>
      </c>
      <c r="G30" s="55">
        <f t="shared" si="4"/>
        <v>36974.981399999997</v>
      </c>
      <c r="H30" s="46"/>
      <c r="I30" s="47"/>
      <c r="J30" s="54">
        <f t="shared" si="5"/>
        <v>0</v>
      </c>
      <c r="K30" s="49"/>
      <c r="L30" s="56">
        <f t="shared" si="6"/>
        <v>0</v>
      </c>
      <c r="N30" s="53">
        <v>1848749.0699999998</v>
      </c>
      <c r="P30">
        <f t="shared" si="0"/>
        <v>1</v>
      </c>
    </row>
    <row r="31" spans="1:16" x14ac:dyDescent="0.2">
      <c r="A31" s="5" t="s">
        <v>24</v>
      </c>
      <c r="B31" s="53">
        <f t="shared" si="1"/>
        <v>37507.074699999997</v>
      </c>
      <c r="C31" s="34">
        <v>5</v>
      </c>
      <c r="D31" s="35">
        <v>2</v>
      </c>
      <c r="E31" s="54">
        <f t="shared" si="2"/>
        <v>75014.149399999995</v>
      </c>
      <c r="F31" s="37">
        <f t="shared" si="3"/>
        <v>3</v>
      </c>
      <c r="G31" s="55">
        <f t="shared" si="4"/>
        <v>112521.22409999999</v>
      </c>
      <c r="H31" s="46"/>
      <c r="I31" s="47"/>
      <c r="J31" s="54">
        <f t="shared" si="5"/>
        <v>0</v>
      </c>
      <c r="K31" s="49"/>
      <c r="L31" s="56">
        <f t="shared" si="6"/>
        <v>0</v>
      </c>
      <c r="N31" s="53">
        <v>3750707.4699999997</v>
      </c>
      <c r="P31">
        <f t="shared" si="0"/>
        <v>1</v>
      </c>
    </row>
    <row r="32" spans="1:16" x14ac:dyDescent="0.2">
      <c r="A32" s="5" t="s">
        <v>25</v>
      </c>
      <c r="B32" s="53">
        <f t="shared" si="1"/>
        <v>147214.5232</v>
      </c>
      <c r="C32" s="34">
        <v>5</v>
      </c>
      <c r="D32" s="35">
        <v>3</v>
      </c>
      <c r="E32" s="54">
        <f t="shared" si="2"/>
        <v>441643.56959999999</v>
      </c>
      <c r="F32" s="37">
        <f t="shared" si="3"/>
        <v>2</v>
      </c>
      <c r="G32" s="55">
        <f t="shared" si="4"/>
        <v>294429.04639999999</v>
      </c>
      <c r="H32" s="46"/>
      <c r="I32" s="47"/>
      <c r="J32" s="54">
        <f t="shared" si="5"/>
        <v>0</v>
      </c>
      <c r="K32" s="49"/>
      <c r="L32" s="56">
        <f t="shared" si="6"/>
        <v>0</v>
      </c>
      <c r="N32" s="53">
        <v>14721452.32</v>
      </c>
      <c r="P32">
        <f t="shared" si="0"/>
        <v>1</v>
      </c>
    </row>
    <row r="33" spans="1:16" x14ac:dyDescent="0.2">
      <c r="A33" s="5" t="s">
        <v>26</v>
      </c>
      <c r="B33" s="53">
        <f t="shared" si="1"/>
        <v>441177.20600000001</v>
      </c>
      <c r="C33" s="34">
        <v>5</v>
      </c>
      <c r="D33" s="35">
        <v>5</v>
      </c>
      <c r="E33" s="54">
        <f t="shared" si="2"/>
        <v>2205886.0300000003</v>
      </c>
      <c r="F33" s="37">
        <f t="shared" si="3"/>
        <v>0</v>
      </c>
      <c r="G33" s="55">
        <f t="shared" si="4"/>
        <v>0</v>
      </c>
      <c r="H33" s="46"/>
      <c r="I33" s="47"/>
      <c r="J33" s="54">
        <f t="shared" si="5"/>
        <v>0</v>
      </c>
      <c r="K33" s="49"/>
      <c r="L33" s="56">
        <f t="shared" si="6"/>
        <v>0</v>
      </c>
      <c r="N33" s="53">
        <v>44117720.600000001</v>
      </c>
      <c r="P33">
        <f t="shared" si="0"/>
        <v>0</v>
      </c>
    </row>
    <row r="34" spans="1:16" x14ac:dyDescent="0.2">
      <c r="A34" s="5" t="s">
        <v>27</v>
      </c>
      <c r="B34" s="53">
        <f t="shared" si="1"/>
        <v>364421.23800000007</v>
      </c>
      <c r="C34" s="34">
        <v>5</v>
      </c>
      <c r="D34" s="35">
        <v>4</v>
      </c>
      <c r="E34" s="54">
        <f t="shared" si="2"/>
        <v>1457684.9520000003</v>
      </c>
      <c r="F34" s="37">
        <f t="shared" si="3"/>
        <v>1</v>
      </c>
      <c r="G34" s="55">
        <f t="shared" si="4"/>
        <v>364421.23800000007</v>
      </c>
      <c r="H34" s="46"/>
      <c r="I34" s="47"/>
      <c r="J34" s="54">
        <f t="shared" si="5"/>
        <v>0</v>
      </c>
      <c r="K34" s="49"/>
      <c r="L34" s="56">
        <f t="shared" si="6"/>
        <v>0</v>
      </c>
      <c r="N34" s="53">
        <v>36442123.800000004</v>
      </c>
      <c r="P34">
        <f t="shared" si="0"/>
        <v>1</v>
      </c>
    </row>
    <row r="35" spans="1:16" x14ac:dyDescent="0.2">
      <c r="A35" s="5" t="s">
        <v>28</v>
      </c>
      <c r="B35" s="53">
        <f t="shared" si="1"/>
        <v>9621922.4700000007</v>
      </c>
      <c r="C35" s="34">
        <v>6</v>
      </c>
      <c r="D35" s="35">
        <v>6</v>
      </c>
      <c r="E35" s="54">
        <f t="shared" si="2"/>
        <v>57731534.820000008</v>
      </c>
      <c r="F35" s="37">
        <f t="shared" si="3"/>
        <v>0</v>
      </c>
      <c r="G35" s="55">
        <f t="shared" si="4"/>
        <v>0</v>
      </c>
      <c r="H35" s="46"/>
      <c r="I35" s="47"/>
      <c r="J35" s="54">
        <f t="shared" si="5"/>
        <v>0</v>
      </c>
      <c r="K35" s="49"/>
      <c r="L35" s="56">
        <f t="shared" si="6"/>
        <v>0</v>
      </c>
      <c r="N35" s="53">
        <v>962192247</v>
      </c>
      <c r="P35">
        <f t="shared" si="0"/>
        <v>0</v>
      </c>
    </row>
    <row r="36" spans="1:16" x14ac:dyDescent="0.2">
      <c r="A36" s="5" t="s">
        <v>29</v>
      </c>
      <c r="B36" s="53">
        <f t="shared" si="1"/>
        <v>44777.720499999996</v>
      </c>
      <c r="C36" s="34">
        <v>5</v>
      </c>
      <c r="D36" s="35">
        <v>3</v>
      </c>
      <c r="E36" s="54">
        <f t="shared" si="2"/>
        <v>134333.16149999999</v>
      </c>
      <c r="F36" s="37">
        <f t="shared" si="3"/>
        <v>2</v>
      </c>
      <c r="G36" s="55">
        <f t="shared" si="4"/>
        <v>89555.440999999992</v>
      </c>
      <c r="H36" s="46"/>
      <c r="I36" s="47"/>
      <c r="J36" s="54">
        <f t="shared" si="5"/>
        <v>0</v>
      </c>
      <c r="K36" s="49"/>
      <c r="L36" s="56">
        <f t="shared" si="6"/>
        <v>0</v>
      </c>
      <c r="N36" s="53">
        <v>4477772.05</v>
      </c>
      <c r="P36">
        <f t="shared" si="0"/>
        <v>1</v>
      </c>
    </row>
    <row r="37" spans="1:16" x14ac:dyDescent="0.2">
      <c r="A37" s="5" t="s">
        <v>30</v>
      </c>
      <c r="B37" s="53">
        <f t="shared" si="1"/>
        <v>1134212.031</v>
      </c>
      <c r="C37" s="34">
        <v>5</v>
      </c>
      <c r="D37" s="35">
        <v>4</v>
      </c>
      <c r="E37" s="54">
        <f t="shared" si="2"/>
        <v>4536848.1239999998</v>
      </c>
      <c r="F37" s="37">
        <f t="shared" si="3"/>
        <v>1</v>
      </c>
      <c r="G37" s="55">
        <f t="shared" si="4"/>
        <v>1134212.031</v>
      </c>
      <c r="H37" s="46"/>
      <c r="I37" s="47"/>
      <c r="J37" s="54">
        <f t="shared" si="5"/>
        <v>0</v>
      </c>
      <c r="K37" s="49"/>
      <c r="L37" s="56">
        <f t="shared" si="6"/>
        <v>0</v>
      </c>
      <c r="N37" s="53">
        <v>113421203.09999999</v>
      </c>
      <c r="P37">
        <f t="shared" si="0"/>
        <v>1</v>
      </c>
    </row>
    <row r="38" spans="1:16" x14ac:dyDescent="0.2">
      <c r="A38" s="5" t="s">
        <v>31</v>
      </c>
      <c r="B38" s="53">
        <f t="shared" si="1"/>
        <v>139819.15889999998</v>
      </c>
      <c r="C38" s="34">
        <v>5</v>
      </c>
      <c r="D38" s="35">
        <v>4</v>
      </c>
      <c r="E38" s="54">
        <f t="shared" si="2"/>
        <v>559276.63559999992</v>
      </c>
      <c r="F38" s="37">
        <f t="shared" si="3"/>
        <v>1</v>
      </c>
      <c r="G38" s="55">
        <f t="shared" si="4"/>
        <v>139819.15889999998</v>
      </c>
      <c r="H38" s="46"/>
      <c r="I38" s="47"/>
      <c r="J38" s="54">
        <f t="shared" si="5"/>
        <v>0</v>
      </c>
      <c r="K38" s="49"/>
      <c r="L38" s="56">
        <f t="shared" si="6"/>
        <v>0</v>
      </c>
      <c r="N38" s="53">
        <v>13981915.889999999</v>
      </c>
      <c r="P38">
        <f t="shared" si="0"/>
        <v>1</v>
      </c>
    </row>
    <row r="39" spans="1:16" x14ac:dyDescent="0.2">
      <c r="A39" s="5" t="s">
        <v>32</v>
      </c>
      <c r="B39" s="53">
        <f t="shared" si="1"/>
        <v>29414.658199999998</v>
      </c>
      <c r="C39" s="34">
        <v>5</v>
      </c>
      <c r="D39" s="35">
        <v>3</v>
      </c>
      <c r="E39" s="54">
        <f t="shared" si="2"/>
        <v>88243.974599999987</v>
      </c>
      <c r="F39" s="37">
        <f t="shared" si="3"/>
        <v>2</v>
      </c>
      <c r="G39" s="55">
        <f t="shared" si="4"/>
        <v>58829.316399999996</v>
      </c>
      <c r="H39" s="46"/>
      <c r="I39" s="47"/>
      <c r="J39" s="54">
        <f t="shared" si="5"/>
        <v>0</v>
      </c>
      <c r="K39" s="49"/>
      <c r="L39" s="56">
        <f t="shared" si="6"/>
        <v>0</v>
      </c>
      <c r="N39" s="53">
        <v>2941465.82</v>
      </c>
      <c r="P39">
        <f t="shared" si="0"/>
        <v>1</v>
      </c>
    </row>
    <row r="40" spans="1:16" x14ac:dyDescent="0.2">
      <c r="A40" s="5" t="s">
        <v>33</v>
      </c>
      <c r="B40" s="53">
        <f t="shared" si="1"/>
        <v>22870.510300000002</v>
      </c>
      <c r="C40" s="34">
        <v>4</v>
      </c>
      <c r="D40" s="35">
        <v>0</v>
      </c>
      <c r="E40" s="54">
        <f t="shared" si="2"/>
        <v>0</v>
      </c>
      <c r="F40" s="37">
        <f t="shared" si="3"/>
        <v>4</v>
      </c>
      <c r="G40" s="55">
        <f t="shared" si="4"/>
        <v>91482.041200000007</v>
      </c>
      <c r="H40" s="46"/>
      <c r="I40" s="47"/>
      <c r="J40" s="54">
        <f t="shared" si="5"/>
        <v>0</v>
      </c>
      <c r="K40" s="49"/>
      <c r="L40" s="56">
        <f t="shared" si="6"/>
        <v>0</v>
      </c>
      <c r="N40" s="53">
        <v>2287051.0300000003</v>
      </c>
      <c r="P40">
        <f t="shared" si="0"/>
        <v>1</v>
      </c>
    </row>
    <row r="41" spans="1:16" x14ac:dyDescent="0.2">
      <c r="A41" s="5" t="s">
        <v>34</v>
      </c>
      <c r="B41" s="53">
        <f t="shared" si="1"/>
        <v>1125239.28</v>
      </c>
      <c r="C41" s="34">
        <v>5</v>
      </c>
      <c r="D41" s="35">
        <v>4</v>
      </c>
      <c r="E41" s="54">
        <f t="shared" si="2"/>
        <v>4500957.12</v>
      </c>
      <c r="F41" s="37">
        <f t="shared" si="3"/>
        <v>1</v>
      </c>
      <c r="G41" s="55">
        <f t="shared" si="4"/>
        <v>1125239.28</v>
      </c>
      <c r="H41" s="46"/>
      <c r="I41" s="47"/>
      <c r="J41" s="54">
        <f t="shared" si="5"/>
        <v>0</v>
      </c>
      <c r="K41" s="49"/>
      <c r="L41" s="56">
        <f t="shared" si="6"/>
        <v>0</v>
      </c>
      <c r="N41" s="53">
        <v>112523928</v>
      </c>
      <c r="P41">
        <f t="shared" si="0"/>
        <v>1</v>
      </c>
    </row>
    <row r="42" spans="1:16" x14ac:dyDescent="0.2">
      <c r="A42" s="5" t="s">
        <v>35</v>
      </c>
      <c r="B42" s="53">
        <f t="shared" si="1"/>
        <v>13052292.68</v>
      </c>
      <c r="C42" s="34">
        <v>6</v>
      </c>
      <c r="D42" s="35">
        <v>5</v>
      </c>
      <c r="E42" s="54">
        <f t="shared" si="2"/>
        <v>65261463.399999999</v>
      </c>
      <c r="F42" s="37">
        <f t="shared" si="3"/>
        <v>1</v>
      </c>
      <c r="G42" s="55">
        <f t="shared" si="4"/>
        <v>13052292.68</v>
      </c>
      <c r="H42" s="46"/>
      <c r="I42" s="47"/>
      <c r="J42" s="54">
        <f t="shared" si="5"/>
        <v>0</v>
      </c>
      <c r="K42" s="49"/>
      <c r="L42" s="56">
        <f t="shared" si="6"/>
        <v>0</v>
      </c>
      <c r="N42" s="53">
        <v>1305229268</v>
      </c>
      <c r="P42">
        <f t="shared" si="0"/>
        <v>1</v>
      </c>
    </row>
    <row r="43" spans="1:16" x14ac:dyDescent="0.2">
      <c r="A43" s="5" t="s">
        <v>36</v>
      </c>
      <c r="B43" s="53">
        <f t="shared" si="1"/>
        <v>1534718.3319999999</v>
      </c>
      <c r="C43" s="34">
        <v>5</v>
      </c>
      <c r="D43" s="35">
        <v>5</v>
      </c>
      <c r="E43" s="54">
        <f t="shared" si="2"/>
        <v>7673591.6600000001</v>
      </c>
      <c r="F43" s="37">
        <f t="shared" si="3"/>
        <v>0</v>
      </c>
      <c r="G43" s="55">
        <f t="shared" si="4"/>
        <v>0</v>
      </c>
      <c r="H43" s="46"/>
      <c r="I43" s="47"/>
      <c r="J43" s="54">
        <f t="shared" si="5"/>
        <v>0</v>
      </c>
      <c r="K43" s="49"/>
      <c r="L43" s="56">
        <f t="shared" si="6"/>
        <v>0</v>
      </c>
      <c r="N43" s="53">
        <v>153471833.19999999</v>
      </c>
      <c r="P43">
        <f t="shared" si="0"/>
        <v>0</v>
      </c>
    </row>
    <row r="44" spans="1:16" x14ac:dyDescent="0.2">
      <c r="A44" s="5" t="s">
        <v>37</v>
      </c>
      <c r="B44" s="53">
        <f t="shared" si="1"/>
        <v>189157.59600000002</v>
      </c>
      <c r="C44" s="34">
        <v>5</v>
      </c>
      <c r="D44" s="35">
        <v>4</v>
      </c>
      <c r="E44" s="54">
        <f t="shared" si="2"/>
        <v>756630.38400000008</v>
      </c>
      <c r="F44" s="37">
        <f t="shared" si="3"/>
        <v>1</v>
      </c>
      <c r="G44" s="55">
        <f t="shared" si="4"/>
        <v>189157.59600000002</v>
      </c>
      <c r="H44" s="46"/>
      <c r="I44" s="47"/>
      <c r="J44" s="54">
        <f t="shared" si="5"/>
        <v>0</v>
      </c>
      <c r="K44" s="49"/>
      <c r="L44" s="56">
        <f t="shared" si="6"/>
        <v>0</v>
      </c>
      <c r="N44" s="53">
        <v>18915759.600000001</v>
      </c>
      <c r="P44">
        <f t="shared" si="0"/>
        <v>1</v>
      </c>
    </row>
    <row r="45" spans="1:16" x14ac:dyDescent="0.2">
      <c r="A45" s="5" t="s">
        <v>38</v>
      </c>
      <c r="B45" s="53">
        <f t="shared" si="1"/>
        <v>2298.0981999999999</v>
      </c>
      <c r="C45" s="34">
        <v>4</v>
      </c>
      <c r="D45" s="35">
        <v>0</v>
      </c>
      <c r="E45" s="54">
        <f t="shared" si="2"/>
        <v>0</v>
      </c>
      <c r="F45" s="37">
        <f t="shared" si="3"/>
        <v>4</v>
      </c>
      <c r="G45" s="55">
        <f t="shared" si="4"/>
        <v>9192.3927999999996</v>
      </c>
      <c r="H45" s="46"/>
      <c r="I45" s="47"/>
      <c r="J45" s="54">
        <f t="shared" si="5"/>
        <v>0</v>
      </c>
      <c r="K45" s="49"/>
      <c r="L45" s="56">
        <f t="shared" si="6"/>
        <v>0</v>
      </c>
      <c r="N45" s="53">
        <v>229809.82</v>
      </c>
      <c r="P45">
        <f t="shared" si="0"/>
        <v>1</v>
      </c>
    </row>
    <row r="46" spans="1:16" x14ac:dyDescent="0.2">
      <c r="A46" s="5" t="s">
        <v>39</v>
      </c>
      <c r="B46" s="53">
        <f t="shared" si="1"/>
        <v>56337.868699999992</v>
      </c>
      <c r="C46" s="34">
        <v>5</v>
      </c>
      <c r="D46" s="35">
        <v>5</v>
      </c>
      <c r="E46" s="54">
        <f t="shared" si="2"/>
        <v>281689.34349999996</v>
      </c>
      <c r="F46" s="37">
        <f t="shared" si="3"/>
        <v>0</v>
      </c>
      <c r="G46" s="55">
        <f t="shared" si="4"/>
        <v>0</v>
      </c>
      <c r="H46" s="46"/>
      <c r="I46" s="47"/>
      <c r="J46" s="54">
        <f t="shared" si="5"/>
        <v>0</v>
      </c>
      <c r="K46" s="49"/>
      <c r="L46" s="56">
        <f t="shared" si="6"/>
        <v>0</v>
      </c>
      <c r="N46" s="53">
        <v>5633786.8699999992</v>
      </c>
      <c r="P46">
        <f t="shared" si="0"/>
        <v>0</v>
      </c>
    </row>
    <row r="47" spans="1:16" x14ac:dyDescent="0.2">
      <c r="A47" s="5" t="s">
        <v>40</v>
      </c>
      <c r="B47" s="53">
        <f t="shared" si="1"/>
        <v>5889263.2199999997</v>
      </c>
      <c r="C47" s="34">
        <v>5</v>
      </c>
      <c r="D47" s="35">
        <v>5</v>
      </c>
      <c r="E47" s="54">
        <f t="shared" si="2"/>
        <v>29446316.099999998</v>
      </c>
      <c r="F47" s="37">
        <f t="shared" si="3"/>
        <v>0</v>
      </c>
      <c r="G47" s="55">
        <f t="shared" si="4"/>
        <v>0</v>
      </c>
      <c r="H47" s="46"/>
      <c r="I47" s="47"/>
      <c r="J47" s="54">
        <f t="shared" si="5"/>
        <v>0</v>
      </c>
      <c r="K47" s="49"/>
      <c r="L47" s="56">
        <f t="shared" si="6"/>
        <v>0</v>
      </c>
      <c r="N47" s="53">
        <v>588926322</v>
      </c>
      <c r="P47">
        <f t="shared" si="0"/>
        <v>0</v>
      </c>
    </row>
    <row r="48" spans="1:16" x14ac:dyDescent="0.2">
      <c r="A48" s="5" t="s">
        <v>41</v>
      </c>
      <c r="B48" s="53">
        <f t="shared" si="1"/>
        <v>1276710.8840000001</v>
      </c>
      <c r="C48" s="34">
        <v>5</v>
      </c>
      <c r="D48" s="35">
        <v>4</v>
      </c>
      <c r="E48" s="54">
        <f t="shared" si="2"/>
        <v>5106843.5360000003</v>
      </c>
      <c r="F48" s="37">
        <f t="shared" si="3"/>
        <v>1</v>
      </c>
      <c r="G48" s="55">
        <f t="shared" si="4"/>
        <v>1276710.8840000001</v>
      </c>
      <c r="H48" s="46"/>
      <c r="I48" s="47"/>
      <c r="J48" s="54">
        <f t="shared" si="5"/>
        <v>0</v>
      </c>
      <c r="K48" s="49"/>
      <c r="L48" s="56">
        <f t="shared" si="6"/>
        <v>0</v>
      </c>
      <c r="N48" s="53">
        <v>127671088.40000001</v>
      </c>
      <c r="P48">
        <f t="shared" si="0"/>
        <v>1</v>
      </c>
    </row>
    <row r="49" spans="1:16" x14ac:dyDescent="0.2">
      <c r="A49" s="5" t="s">
        <v>42</v>
      </c>
      <c r="B49" s="53">
        <f t="shared" si="1"/>
        <v>1076710.7879999999</v>
      </c>
      <c r="C49" s="34">
        <v>5</v>
      </c>
      <c r="D49" s="35">
        <v>5</v>
      </c>
      <c r="E49" s="54">
        <f t="shared" si="2"/>
        <v>5383553.9399999995</v>
      </c>
      <c r="F49" s="37">
        <f t="shared" si="3"/>
        <v>0</v>
      </c>
      <c r="G49" s="55">
        <f t="shared" si="4"/>
        <v>0</v>
      </c>
      <c r="H49" s="46"/>
      <c r="I49" s="47"/>
      <c r="J49" s="54">
        <f t="shared" si="5"/>
        <v>0</v>
      </c>
      <c r="K49" s="49"/>
      <c r="L49" s="56">
        <f t="shared" si="6"/>
        <v>0</v>
      </c>
      <c r="N49" s="53">
        <v>107671078.8</v>
      </c>
      <c r="P49">
        <f t="shared" si="0"/>
        <v>0</v>
      </c>
    </row>
    <row r="50" spans="1:16" x14ac:dyDescent="0.2">
      <c r="A50" s="5" t="s">
        <v>43</v>
      </c>
      <c r="B50" s="53">
        <f t="shared" si="1"/>
        <v>44883000</v>
      </c>
      <c r="C50" s="34">
        <v>3</v>
      </c>
      <c r="D50" s="35">
        <v>3</v>
      </c>
      <c r="E50" s="54">
        <f t="shared" si="2"/>
        <v>134649000</v>
      </c>
      <c r="F50" s="37">
        <f t="shared" si="3"/>
        <v>0</v>
      </c>
      <c r="G50" s="55">
        <f t="shared" si="4"/>
        <v>0</v>
      </c>
      <c r="H50" s="38">
        <v>3</v>
      </c>
      <c r="I50" s="34">
        <v>3</v>
      </c>
      <c r="J50" s="54">
        <f t="shared" si="5"/>
        <v>134649000</v>
      </c>
      <c r="K50" s="35">
        <f>(H50-I50)</f>
        <v>0</v>
      </c>
      <c r="L50" s="56">
        <f t="shared" si="6"/>
        <v>0</v>
      </c>
      <c r="N50" s="53">
        <v>4488300000</v>
      </c>
      <c r="P50">
        <f t="shared" si="0"/>
        <v>0</v>
      </c>
    </row>
    <row r="51" spans="1:16" x14ac:dyDescent="0.2">
      <c r="A51" s="5" t="s">
        <v>44</v>
      </c>
      <c r="B51" s="53">
        <f t="shared" si="1"/>
        <v>18756748</v>
      </c>
      <c r="C51" s="34">
        <v>7</v>
      </c>
      <c r="D51" s="35">
        <v>5</v>
      </c>
      <c r="E51" s="54">
        <f t="shared" si="2"/>
        <v>93783740</v>
      </c>
      <c r="F51" s="37">
        <f t="shared" si="3"/>
        <v>2</v>
      </c>
      <c r="G51" s="55">
        <f t="shared" si="4"/>
        <v>37513496</v>
      </c>
      <c r="H51" s="46"/>
      <c r="I51" s="47"/>
      <c r="J51" s="54">
        <f t="shared" si="5"/>
        <v>0</v>
      </c>
      <c r="K51" s="49"/>
      <c r="L51" s="56">
        <f t="shared" si="6"/>
        <v>0</v>
      </c>
      <c r="N51" s="53">
        <v>1875674800</v>
      </c>
      <c r="P51">
        <f t="shared" si="0"/>
        <v>1</v>
      </c>
    </row>
    <row r="52" spans="1:16" x14ac:dyDescent="0.2">
      <c r="A52" s="5" t="s">
        <v>45</v>
      </c>
      <c r="B52" s="53">
        <f t="shared" si="1"/>
        <v>1777584.2140000002</v>
      </c>
      <c r="C52" s="34">
        <v>5</v>
      </c>
      <c r="D52" s="35">
        <v>5</v>
      </c>
      <c r="E52" s="54">
        <f t="shared" si="2"/>
        <v>8887921.0700000003</v>
      </c>
      <c r="F52" s="37">
        <f t="shared" si="3"/>
        <v>0</v>
      </c>
      <c r="G52" s="55">
        <f t="shared" si="4"/>
        <v>0</v>
      </c>
      <c r="H52" s="46"/>
      <c r="I52" s="47"/>
      <c r="J52" s="54">
        <f t="shared" si="5"/>
        <v>0</v>
      </c>
      <c r="K52" s="49"/>
      <c r="L52" s="56">
        <f t="shared" si="6"/>
        <v>0</v>
      </c>
      <c r="N52" s="53">
        <v>177758421.40000001</v>
      </c>
      <c r="P52">
        <f t="shared" si="0"/>
        <v>0</v>
      </c>
    </row>
    <row r="53" spans="1:16" x14ac:dyDescent="0.2">
      <c r="A53" s="5" t="s">
        <v>46</v>
      </c>
      <c r="B53" s="53">
        <f t="shared" si="1"/>
        <v>8450880.870000001</v>
      </c>
      <c r="C53" s="34">
        <v>6</v>
      </c>
      <c r="D53" s="35">
        <v>5</v>
      </c>
      <c r="E53" s="54">
        <f t="shared" si="2"/>
        <v>42254404.350000009</v>
      </c>
      <c r="F53" s="37">
        <f t="shared" si="3"/>
        <v>1</v>
      </c>
      <c r="G53" s="55">
        <f t="shared" si="4"/>
        <v>8450880.870000001</v>
      </c>
      <c r="H53" s="46"/>
      <c r="I53" s="47"/>
      <c r="J53" s="54">
        <f t="shared" si="5"/>
        <v>0</v>
      </c>
      <c r="K53" s="49"/>
      <c r="L53" s="56">
        <f t="shared" si="6"/>
        <v>0</v>
      </c>
      <c r="N53" s="53">
        <v>845088087</v>
      </c>
      <c r="P53">
        <f t="shared" si="0"/>
        <v>1</v>
      </c>
    </row>
    <row r="54" spans="1:16" x14ac:dyDescent="0.2">
      <c r="A54" s="5" t="s">
        <v>47</v>
      </c>
      <c r="B54" s="53">
        <f t="shared" si="1"/>
        <v>159365.7757</v>
      </c>
      <c r="C54" s="34">
        <v>5</v>
      </c>
      <c r="D54" s="35">
        <v>3</v>
      </c>
      <c r="E54" s="54">
        <f t="shared" si="2"/>
        <v>478097.32709999999</v>
      </c>
      <c r="F54" s="37">
        <f t="shared" si="3"/>
        <v>2</v>
      </c>
      <c r="G54" s="55">
        <f t="shared" si="4"/>
        <v>318731.5514</v>
      </c>
      <c r="H54" s="46"/>
      <c r="I54" s="47"/>
      <c r="J54" s="54">
        <f t="shared" si="5"/>
        <v>0</v>
      </c>
      <c r="K54" s="49"/>
      <c r="L54" s="56">
        <f t="shared" si="6"/>
        <v>0</v>
      </c>
      <c r="N54" s="53">
        <v>15936577.57</v>
      </c>
      <c r="P54">
        <f t="shared" si="0"/>
        <v>1</v>
      </c>
    </row>
    <row r="55" spans="1:16" x14ac:dyDescent="0.2">
      <c r="A55" s="5" t="s">
        <v>48</v>
      </c>
      <c r="B55" s="53">
        <f t="shared" si="1"/>
        <v>50358000</v>
      </c>
      <c r="C55" s="34">
        <v>6</v>
      </c>
      <c r="D55" s="35">
        <v>6</v>
      </c>
      <c r="E55" s="54">
        <f t="shared" si="2"/>
        <v>302148000</v>
      </c>
      <c r="F55" s="37">
        <f t="shared" si="3"/>
        <v>0</v>
      </c>
      <c r="G55" s="55">
        <f t="shared" si="4"/>
        <v>0</v>
      </c>
      <c r="H55" s="46"/>
      <c r="I55" s="47"/>
      <c r="J55" s="54">
        <f t="shared" si="5"/>
        <v>0</v>
      </c>
      <c r="K55" s="49"/>
      <c r="L55" s="56">
        <f t="shared" si="6"/>
        <v>0</v>
      </c>
      <c r="N55" s="53">
        <v>5035800000</v>
      </c>
      <c r="P55">
        <f t="shared" si="0"/>
        <v>0</v>
      </c>
    </row>
    <row r="56" spans="1:16" x14ac:dyDescent="0.2">
      <c r="A56" s="5" t="s">
        <v>49</v>
      </c>
      <c r="B56" s="53">
        <f t="shared" si="1"/>
        <v>13664760.040000001</v>
      </c>
      <c r="C56" s="34">
        <v>6</v>
      </c>
      <c r="D56" s="35">
        <v>6</v>
      </c>
      <c r="E56" s="54">
        <f t="shared" si="2"/>
        <v>81988560.24000001</v>
      </c>
      <c r="F56" s="37">
        <f t="shared" si="3"/>
        <v>0</v>
      </c>
      <c r="G56" s="55">
        <f t="shared" si="4"/>
        <v>0</v>
      </c>
      <c r="H56" s="46"/>
      <c r="I56" s="47"/>
      <c r="J56" s="54">
        <f t="shared" si="5"/>
        <v>0</v>
      </c>
      <c r="K56" s="49"/>
      <c r="L56" s="56">
        <f t="shared" si="6"/>
        <v>0</v>
      </c>
      <c r="N56" s="53">
        <v>1366476004</v>
      </c>
      <c r="P56">
        <f t="shared" si="0"/>
        <v>0</v>
      </c>
    </row>
    <row r="57" spans="1:16" x14ac:dyDescent="0.2">
      <c r="A57" s="5" t="s">
        <v>50</v>
      </c>
      <c r="B57" s="53">
        <f t="shared" si="1"/>
        <v>13096789.720000001</v>
      </c>
      <c r="C57" s="34">
        <v>6</v>
      </c>
      <c r="D57" s="35">
        <v>6</v>
      </c>
      <c r="E57" s="54">
        <f t="shared" si="2"/>
        <v>78580738.320000008</v>
      </c>
      <c r="F57" s="37">
        <f t="shared" si="3"/>
        <v>0</v>
      </c>
      <c r="G57" s="55">
        <f t="shared" si="4"/>
        <v>0</v>
      </c>
      <c r="H57" s="46"/>
      <c r="I57" s="47"/>
      <c r="J57" s="54">
        <f t="shared" si="5"/>
        <v>0</v>
      </c>
      <c r="K57" s="49"/>
      <c r="L57" s="56">
        <f t="shared" si="6"/>
        <v>0</v>
      </c>
      <c r="N57" s="53">
        <v>1309678972</v>
      </c>
      <c r="P57">
        <f t="shared" si="0"/>
        <v>0</v>
      </c>
    </row>
    <row r="58" spans="1:16" x14ac:dyDescent="0.2">
      <c r="A58" s="5" t="s">
        <v>51</v>
      </c>
      <c r="B58" s="53">
        <f t="shared" si="1"/>
        <v>1175038.2450000001</v>
      </c>
      <c r="C58" s="34">
        <v>5</v>
      </c>
      <c r="D58" s="35">
        <v>5</v>
      </c>
      <c r="E58" s="54">
        <f t="shared" si="2"/>
        <v>5875191.2250000006</v>
      </c>
      <c r="F58" s="37">
        <f t="shared" si="3"/>
        <v>0</v>
      </c>
      <c r="G58" s="55">
        <f t="shared" si="4"/>
        <v>0</v>
      </c>
      <c r="H58" s="46"/>
      <c r="I58" s="47"/>
      <c r="J58" s="54">
        <f t="shared" si="5"/>
        <v>0</v>
      </c>
      <c r="K58" s="49"/>
      <c r="L58" s="56">
        <f t="shared" si="6"/>
        <v>0</v>
      </c>
      <c r="N58" s="53">
        <v>117503824.5</v>
      </c>
      <c r="P58">
        <f t="shared" si="0"/>
        <v>0</v>
      </c>
    </row>
    <row r="59" spans="1:16" x14ac:dyDescent="0.2">
      <c r="A59" s="5" t="s">
        <v>52</v>
      </c>
      <c r="B59" s="53">
        <f t="shared" si="1"/>
        <v>15605947.220000001</v>
      </c>
      <c r="C59" s="34">
        <v>6</v>
      </c>
      <c r="D59" s="35">
        <v>6</v>
      </c>
      <c r="E59" s="54">
        <f t="shared" si="2"/>
        <v>93635683.320000008</v>
      </c>
      <c r="F59" s="37">
        <f t="shared" si="3"/>
        <v>0</v>
      </c>
      <c r="G59" s="55">
        <f t="shared" si="4"/>
        <v>0</v>
      </c>
      <c r="H59" s="46"/>
      <c r="I59" s="47"/>
      <c r="J59" s="54">
        <f t="shared" si="5"/>
        <v>0</v>
      </c>
      <c r="K59" s="49"/>
      <c r="L59" s="56">
        <f t="shared" si="6"/>
        <v>0</v>
      </c>
      <c r="N59" s="53">
        <v>1560594722</v>
      </c>
      <c r="P59">
        <f t="shared" si="0"/>
        <v>0</v>
      </c>
    </row>
    <row r="60" spans="1:16" x14ac:dyDescent="0.2">
      <c r="A60" s="5" t="s">
        <v>53</v>
      </c>
      <c r="B60" s="53">
        <f t="shared" si="1"/>
        <v>4268438.83</v>
      </c>
      <c r="C60" s="34">
        <v>6</v>
      </c>
      <c r="D60" s="35">
        <v>5</v>
      </c>
      <c r="E60" s="54">
        <f t="shared" si="2"/>
        <v>21342194.149999999</v>
      </c>
      <c r="F60" s="37">
        <f t="shared" si="3"/>
        <v>1</v>
      </c>
      <c r="G60" s="55">
        <f t="shared" si="4"/>
        <v>4268438.83</v>
      </c>
      <c r="H60" s="46"/>
      <c r="I60" s="47"/>
      <c r="J60" s="54">
        <f t="shared" si="5"/>
        <v>0</v>
      </c>
      <c r="K60" s="49"/>
      <c r="L60" s="56">
        <f t="shared" si="6"/>
        <v>0</v>
      </c>
      <c r="N60" s="53">
        <v>426843883</v>
      </c>
      <c r="P60">
        <f t="shared" si="0"/>
        <v>1</v>
      </c>
    </row>
    <row r="61" spans="1:16" x14ac:dyDescent="0.2">
      <c r="A61" s="5" t="s">
        <v>54</v>
      </c>
      <c r="B61" s="53">
        <f t="shared" si="1"/>
        <v>201349.63000000003</v>
      </c>
      <c r="C61" s="34">
        <v>5</v>
      </c>
      <c r="D61" s="35">
        <v>4</v>
      </c>
      <c r="E61" s="54">
        <f t="shared" si="2"/>
        <v>805398.52000000014</v>
      </c>
      <c r="F61" s="37">
        <f t="shared" si="3"/>
        <v>1</v>
      </c>
      <c r="G61" s="55">
        <f t="shared" si="4"/>
        <v>201349.63000000003</v>
      </c>
      <c r="H61" s="46"/>
      <c r="I61" s="47"/>
      <c r="J61" s="54">
        <f t="shared" si="5"/>
        <v>0</v>
      </c>
      <c r="K61" s="49"/>
      <c r="L61" s="56">
        <f t="shared" si="6"/>
        <v>0</v>
      </c>
      <c r="N61" s="53">
        <v>20134963.000000004</v>
      </c>
      <c r="P61">
        <f t="shared" si="0"/>
        <v>1</v>
      </c>
    </row>
    <row r="62" spans="1:16" x14ac:dyDescent="0.2">
      <c r="A62" s="5" t="s">
        <v>87</v>
      </c>
      <c r="B62" s="53">
        <f t="shared" si="1"/>
        <v>5047637.37</v>
      </c>
      <c r="C62" s="34">
        <v>5</v>
      </c>
      <c r="D62" s="35">
        <v>5</v>
      </c>
      <c r="E62" s="54">
        <f t="shared" si="2"/>
        <v>25238186.850000001</v>
      </c>
      <c r="F62" s="37">
        <f t="shared" si="3"/>
        <v>0</v>
      </c>
      <c r="G62" s="55">
        <f t="shared" si="4"/>
        <v>0</v>
      </c>
      <c r="H62" s="46"/>
      <c r="I62" s="47"/>
      <c r="J62" s="54">
        <f t="shared" si="5"/>
        <v>0</v>
      </c>
      <c r="K62" s="49"/>
      <c r="L62" s="56">
        <f t="shared" si="6"/>
        <v>0</v>
      </c>
      <c r="N62" s="53">
        <v>504763737</v>
      </c>
      <c r="P62">
        <f t="shared" si="0"/>
        <v>0</v>
      </c>
    </row>
    <row r="63" spans="1:16" x14ac:dyDescent="0.2">
      <c r="A63" s="5" t="s">
        <v>88</v>
      </c>
      <c r="B63" s="53">
        <f t="shared" si="1"/>
        <v>1520438.2580000001</v>
      </c>
      <c r="C63" s="34">
        <v>5</v>
      </c>
      <c r="D63" s="35">
        <v>5</v>
      </c>
      <c r="E63" s="54">
        <f t="shared" si="2"/>
        <v>7602191.290000001</v>
      </c>
      <c r="F63" s="37">
        <f t="shared" si="3"/>
        <v>0</v>
      </c>
      <c r="G63" s="55">
        <f t="shared" si="4"/>
        <v>0</v>
      </c>
      <c r="H63" s="46"/>
      <c r="I63" s="47"/>
      <c r="J63" s="54">
        <f t="shared" si="5"/>
        <v>0</v>
      </c>
      <c r="K63" s="49"/>
      <c r="L63" s="56">
        <f t="shared" si="6"/>
        <v>0</v>
      </c>
      <c r="N63" s="53">
        <v>152043825.80000001</v>
      </c>
      <c r="P63">
        <f t="shared" si="0"/>
        <v>0</v>
      </c>
    </row>
    <row r="64" spans="1:16" x14ac:dyDescent="0.2">
      <c r="A64" s="5" t="s">
        <v>55</v>
      </c>
      <c r="B64" s="53">
        <f t="shared" si="1"/>
        <v>1402231.4819999998</v>
      </c>
      <c r="C64" s="34">
        <v>5</v>
      </c>
      <c r="D64" s="35">
        <v>5</v>
      </c>
      <c r="E64" s="54">
        <f t="shared" si="2"/>
        <v>7011157.4099999992</v>
      </c>
      <c r="F64" s="37">
        <f t="shared" si="3"/>
        <v>0</v>
      </c>
      <c r="G64" s="55">
        <f t="shared" si="4"/>
        <v>0</v>
      </c>
      <c r="H64" s="46"/>
      <c r="I64" s="47"/>
      <c r="J64" s="54">
        <f t="shared" si="5"/>
        <v>0</v>
      </c>
      <c r="K64" s="49"/>
      <c r="L64" s="56">
        <f t="shared" si="6"/>
        <v>0</v>
      </c>
      <c r="N64" s="53">
        <v>140223148.19999999</v>
      </c>
      <c r="P64">
        <f t="shared" si="0"/>
        <v>0</v>
      </c>
    </row>
    <row r="65" spans="1:16" x14ac:dyDescent="0.2">
      <c r="A65" s="5" t="s">
        <v>56</v>
      </c>
      <c r="B65" s="53">
        <f t="shared" si="1"/>
        <v>7627088.9400000004</v>
      </c>
      <c r="C65" s="34">
        <v>6</v>
      </c>
      <c r="D65" s="35">
        <v>6</v>
      </c>
      <c r="E65" s="54">
        <f t="shared" si="2"/>
        <v>45762533.640000001</v>
      </c>
      <c r="F65" s="37">
        <f t="shared" si="3"/>
        <v>0</v>
      </c>
      <c r="G65" s="55">
        <f t="shared" si="4"/>
        <v>0</v>
      </c>
      <c r="H65" s="46"/>
      <c r="I65" s="47"/>
      <c r="J65" s="54">
        <f t="shared" si="5"/>
        <v>0</v>
      </c>
      <c r="K65" s="49"/>
      <c r="L65" s="56">
        <f t="shared" si="6"/>
        <v>0</v>
      </c>
      <c r="N65" s="53">
        <v>762708894</v>
      </c>
      <c r="P65">
        <f t="shared" si="0"/>
        <v>0</v>
      </c>
    </row>
    <row r="66" spans="1:16" x14ac:dyDescent="0.2">
      <c r="A66" s="5" t="s">
        <v>57</v>
      </c>
      <c r="B66" s="53">
        <f t="shared" si="1"/>
        <v>1285669.7760000001</v>
      </c>
      <c r="C66" s="34">
        <v>5</v>
      </c>
      <c r="D66" s="35">
        <v>5</v>
      </c>
      <c r="E66" s="54">
        <f t="shared" si="2"/>
        <v>6428348.8800000008</v>
      </c>
      <c r="F66" s="37">
        <f t="shared" si="3"/>
        <v>0</v>
      </c>
      <c r="G66" s="55">
        <f t="shared" si="4"/>
        <v>0</v>
      </c>
      <c r="H66" s="46"/>
      <c r="I66" s="47"/>
      <c r="J66" s="54">
        <f t="shared" si="5"/>
        <v>0</v>
      </c>
      <c r="K66" s="49"/>
      <c r="L66" s="56">
        <f t="shared" si="6"/>
        <v>0</v>
      </c>
      <c r="N66" s="53">
        <v>128566977.59999999</v>
      </c>
      <c r="P66">
        <f t="shared" si="0"/>
        <v>0</v>
      </c>
    </row>
    <row r="67" spans="1:16" x14ac:dyDescent="0.2">
      <c r="A67" s="5" t="s">
        <v>58</v>
      </c>
      <c r="B67" s="53">
        <f t="shared" si="1"/>
        <v>631936.23100000003</v>
      </c>
      <c r="C67" s="34">
        <v>4</v>
      </c>
      <c r="D67" s="35">
        <v>0</v>
      </c>
      <c r="E67" s="54">
        <f t="shared" si="2"/>
        <v>0</v>
      </c>
      <c r="F67" s="37">
        <f t="shared" si="3"/>
        <v>4</v>
      </c>
      <c r="G67" s="55">
        <f t="shared" si="4"/>
        <v>2527744.9240000001</v>
      </c>
      <c r="H67" s="46"/>
      <c r="I67" s="47"/>
      <c r="J67" s="54">
        <f t="shared" si="5"/>
        <v>0</v>
      </c>
      <c r="K67" s="49"/>
      <c r="L67" s="56">
        <f t="shared" si="6"/>
        <v>0</v>
      </c>
      <c r="N67" s="53">
        <v>63193623.100000001</v>
      </c>
      <c r="P67">
        <f t="shared" si="0"/>
        <v>1</v>
      </c>
    </row>
    <row r="68" spans="1:16" x14ac:dyDescent="0.2">
      <c r="A68" s="5" t="s">
        <v>59</v>
      </c>
      <c r="B68" s="53">
        <f t="shared" si="1"/>
        <v>132560.3763</v>
      </c>
      <c r="C68" s="34">
        <v>5</v>
      </c>
      <c r="D68" s="35">
        <v>3</v>
      </c>
      <c r="E68" s="54">
        <f t="shared" si="2"/>
        <v>397681.12890000001</v>
      </c>
      <c r="F68" s="37">
        <f t="shared" si="3"/>
        <v>2</v>
      </c>
      <c r="G68" s="55">
        <f t="shared" si="4"/>
        <v>265120.75260000001</v>
      </c>
      <c r="H68" s="46"/>
      <c r="I68" s="47"/>
      <c r="J68" s="54">
        <f t="shared" si="5"/>
        <v>0</v>
      </c>
      <c r="K68" s="49"/>
      <c r="L68" s="56">
        <f t="shared" si="6"/>
        <v>0</v>
      </c>
      <c r="N68" s="53">
        <v>13256037.629999999</v>
      </c>
      <c r="P68">
        <f t="shared" si="0"/>
        <v>1</v>
      </c>
    </row>
    <row r="69" spans="1:16" x14ac:dyDescent="0.2">
      <c r="A69" s="5" t="s">
        <v>60</v>
      </c>
      <c r="B69" s="53">
        <f t="shared" si="1"/>
        <v>139350.90030000001</v>
      </c>
      <c r="C69" s="34">
        <v>5</v>
      </c>
      <c r="D69" s="35">
        <v>5</v>
      </c>
      <c r="E69" s="54">
        <f t="shared" si="2"/>
        <v>696754.50150000001</v>
      </c>
      <c r="F69" s="37">
        <f>(C69-D69)</f>
        <v>0</v>
      </c>
      <c r="G69" s="55">
        <f t="shared" si="4"/>
        <v>0</v>
      </c>
      <c r="H69" s="46"/>
      <c r="I69" s="47"/>
      <c r="J69" s="54">
        <f t="shared" si="5"/>
        <v>0</v>
      </c>
      <c r="K69" s="49"/>
      <c r="L69" s="56">
        <f t="shared" si="6"/>
        <v>0</v>
      </c>
      <c r="N69" s="53">
        <v>13935090.029999999</v>
      </c>
      <c r="P69">
        <f t="shared" si="0"/>
        <v>0</v>
      </c>
    </row>
    <row r="70" spans="1:16" x14ac:dyDescent="0.2">
      <c r="A70" s="5" t="s">
        <v>61</v>
      </c>
      <c r="B70" s="53">
        <f t="shared" si="1"/>
        <v>867.29320000000007</v>
      </c>
      <c r="C70" s="34">
        <v>4</v>
      </c>
      <c r="D70" s="35">
        <v>0</v>
      </c>
      <c r="E70" s="54">
        <f t="shared" si="2"/>
        <v>0</v>
      </c>
      <c r="F70" s="37">
        <f t="shared" si="3"/>
        <v>4</v>
      </c>
      <c r="G70" s="55">
        <f t="shared" si="4"/>
        <v>3469.1728000000003</v>
      </c>
      <c r="H70" s="46"/>
      <c r="I70" s="47"/>
      <c r="J70" s="54">
        <f t="shared" si="5"/>
        <v>0</v>
      </c>
      <c r="K70" s="49"/>
      <c r="L70" s="56">
        <f t="shared" si="6"/>
        <v>0</v>
      </c>
      <c r="N70" s="53">
        <v>86729.32</v>
      </c>
      <c r="P70">
        <f t="shared" si="0"/>
        <v>1</v>
      </c>
    </row>
    <row r="71" spans="1:16" x14ac:dyDescent="0.2">
      <c r="A71" s="5" t="s">
        <v>62</v>
      </c>
      <c r="B71" s="53">
        <f t="shared" si="1"/>
        <v>5673369.6299999999</v>
      </c>
      <c r="C71" s="34">
        <v>3</v>
      </c>
      <c r="D71" s="35">
        <v>3</v>
      </c>
      <c r="E71" s="54">
        <f t="shared" si="2"/>
        <v>17020108.890000001</v>
      </c>
      <c r="F71" s="37">
        <f t="shared" si="3"/>
        <v>0</v>
      </c>
      <c r="G71" s="55">
        <f t="shared" si="4"/>
        <v>0</v>
      </c>
      <c r="H71" s="38">
        <v>3</v>
      </c>
      <c r="I71" s="34">
        <v>3</v>
      </c>
      <c r="J71" s="54">
        <f t="shared" si="5"/>
        <v>17020108.890000001</v>
      </c>
      <c r="K71" s="35">
        <f>(H71-I71)</f>
        <v>0</v>
      </c>
      <c r="L71" s="56">
        <f t="shared" si="6"/>
        <v>0</v>
      </c>
      <c r="N71" s="53">
        <v>567336963</v>
      </c>
      <c r="P71">
        <f t="shared" si="0"/>
        <v>0</v>
      </c>
    </row>
    <row r="72" spans="1:16" x14ac:dyDescent="0.2">
      <c r="A72" s="5" t="s">
        <v>63</v>
      </c>
      <c r="B72" s="53">
        <f t="shared" si="1"/>
        <v>76632.075100000002</v>
      </c>
      <c r="C72" s="34">
        <v>5</v>
      </c>
      <c r="D72" s="35">
        <v>4</v>
      </c>
      <c r="E72" s="54">
        <f t="shared" si="2"/>
        <v>306528.30040000001</v>
      </c>
      <c r="F72" s="37">
        <f t="shared" si="3"/>
        <v>1</v>
      </c>
      <c r="G72" s="55">
        <f t="shared" si="4"/>
        <v>76632.075100000002</v>
      </c>
      <c r="H72" s="46"/>
      <c r="I72" s="47"/>
      <c r="J72" s="54">
        <f t="shared" si="5"/>
        <v>0</v>
      </c>
      <c r="K72" s="49"/>
      <c r="L72" s="56">
        <f t="shared" si="6"/>
        <v>0</v>
      </c>
      <c r="N72" s="53">
        <v>7663207.5099999998</v>
      </c>
      <c r="P72">
        <f t="shared" si="0"/>
        <v>1</v>
      </c>
    </row>
    <row r="73" spans="1:16" x14ac:dyDescent="0.2">
      <c r="A73" s="5" t="s">
        <v>64</v>
      </c>
      <c r="B73" s="53">
        <f t="shared" si="1"/>
        <v>12990324.75</v>
      </c>
      <c r="C73" s="34">
        <v>6</v>
      </c>
      <c r="D73" s="35">
        <v>5</v>
      </c>
      <c r="E73" s="54">
        <f t="shared" si="2"/>
        <v>64951623.75</v>
      </c>
      <c r="F73" s="37">
        <f t="shared" si="3"/>
        <v>1</v>
      </c>
      <c r="G73" s="55">
        <f t="shared" si="4"/>
        <v>12990324.75</v>
      </c>
      <c r="H73" s="46"/>
      <c r="I73" s="47"/>
      <c r="J73" s="54">
        <f t="shared" si="5"/>
        <v>0</v>
      </c>
      <c r="K73" s="49"/>
      <c r="L73" s="56">
        <f t="shared" si="6"/>
        <v>0</v>
      </c>
      <c r="N73" s="53">
        <v>1299032475</v>
      </c>
      <c r="P73">
        <f>IF(F73&gt;0,1,0)</f>
        <v>1</v>
      </c>
    </row>
    <row r="74" spans="1:16" x14ac:dyDescent="0.2">
      <c r="A74" s="5" t="s">
        <v>65</v>
      </c>
      <c r="B74" s="53">
        <f>(N74*0.01)</f>
        <v>43408.047699999996</v>
      </c>
      <c r="C74" s="34">
        <v>5</v>
      </c>
      <c r="D74" s="35">
        <v>3</v>
      </c>
      <c r="E74" s="54">
        <f>(B74*D74)</f>
        <v>130224.14309999999</v>
      </c>
      <c r="F74" s="37">
        <f>(C74-D74)</f>
        <v>2</v>
      </c>
      <c r="G74" s="55">
        <f>(B74*F74)</f>
        <v>86816.095399999991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4340804.7699999996</v>
      </c>
      <c r="P74">
        <f>IF(F74&gt;0,1,0)</f>
        <v>1</v>
      </c>
    </row>
    <row r="75" spans="1:16" x14ac:dyDescent="0.2">
      <c r="A75" s="5" t="s">
        <v>76</v>
      </c>
      <c r="B75" s="8">
        <f>SUM(B8:B74)</f>
        <v>306863567.08580005</v>
      </c>
      <c r="C75" s="9"/>
      <c r="D75" s="1"/>
      <c r="E75" s="40">
        <f>SUM(E8:E74)</f>
        <v>1546495274.9339004</v>
      </c>
      <c r="F75" s="1"/>
      <c r="G75" s="40">
        <f>SUM(G8:G74)</f>
        <v>106355965.77140002</v>
      </c>
      <c r="H75" s="10"/>
      <c r="I75" s="1"/>
      <c r="J75" s="40">
        <f>SUM(J8:J74)</f>
        <v>162611517.81</v>
      </c>
      <c r="K75" s="1"/>
      <c r="L75" s="43">
        <f>SUM(L8:L74)</f>
        <v>0</v>
      </c>
      <c r="N75" s="8">
        <f>SUM(N8:N74)</f>
        <v>30686356708.579998</v>
      </c>
      <c r="P75">
        <f>SUM(P8:P74)</f>
        <v>36</v>
      </c>
    </row>
    <row r="76" spans="1:16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6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6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6" x14ac:dyDescent="0.2">
      <c r="A79" s="73" t="s">
        <v>184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6" x14ac:dyDescent="0.2">
      <c r="A80" s="73" t="s">
        <v>182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185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183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4:L84"/>
    <mergeCell ref="A78:L78"/>
    <mergeCell ref="A79:L79"/>
    <mergeCell ref="A80:L80"/>
    <mergeCell ref="A81:L81"/>
    <mergeCell ref="A82:L82"/>
    <mergeCell ref="A83:L83"/>
    <mergeCell ref="A77:L77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2" fitToHeight="0" orientation="landscape" verticalDpi="0" r:id="rId1"/>
  <headerFooter>
    <oddHeader>&amp;C&amp;11Office of Economic and Demographic Research</oddHeader>
    <oddFooter>&amp;L&amp;11December 2022&amp;R&amp;11Page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5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4" thickBot="1" x14ac:dyDescent="0.4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 x14ac:dyDescent="0.3">
      <c r="A3" s="81" t="s">
        <v>175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x14ac:dyDescent="0.2">
      <c r="A6" s="13"/>
      <c r="B6" s="14" t="s">
        <v>85</v>
      </c>
      <c r="C6" s="14" t="s">
        <v>74</v>
      </c>
      <c r="D6" s="20">
        <v>2021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2021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 x14ac:dyDescent="0.25">
      <c r="A7" s="62" t="s">
        <v>0</v>
      </c>
      <c r="B7" s="31" t="s">
        <v>68</v>
      </c>
      <c r="C7" s="31" t="s">
        <v>70</v>
      </c>
      <c r="D7" s="63" t="s">
        <v>70</v>
      </c>
      <c r="E7" s="31" t="s">
        <v>75</v>
      </c>
      <c r="F7" s="64" t="s">
        <v>70</v>
      </c>
      <c r="G7" s="63" t="s">
        <v>75</v>
      </c>
      <c r="H7" s="65" t="s">
        <v>70</v>
      </c>
      <c r="I7" s="31" t="s">
        <v>70</v>
      </c>
      <c r="J7" s="31" t="s">
        <v>75</v>
      </c>
      <c r="K7" s="31" t="s">
        <v>70</v>
      </c>
      <c r="L7" s="66" t="s">
        <v>75</v>
      </c>
      <c r="N7" s="31" t="s">
        <v>176</v>
      </c>
    </row>
    <row r="8" spans="1:14" x14ac:dyDescent="0.2">
      <c r="A8" s="5" t="s">
        <v>2</v>
      </c>
      <c r="B8" s="6">
        <f>(N8*0.01)</f>
        <v>1173353.7032448002</v>
      </c>
      <c r="C8" s="32">
        <v>5</v>
      </c>
      <c r="D8" s="33">
        <v>5</v>
      </c>
      <c r="E8" s="39">
        <f>(B8*D8)</f>
        <v>5866768.5162240006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117335370.32448001</v>
      </c>
    </row>
    <row r="9" spans="1:14" x14ac:dyDescent="0.2">
      <c r="A9" s="5" t="s">
        <v>3</v>
      </c>
      <c r="B9" s="53">
        <f>(N9*0.01)</f>
        <v>25252.724358399999</v>
      </c>
      <c r="C9" s="34">
        <v>5</v>
      </c>
      <c r="D9" s="35">
        <v>3</v>
      </c>
      <c r="E9" s="54">
        <f>(B9*D9)</f>
        <v>75758.1730752</v>
      </c>
      <c r="F9" s="37">
        <f>(C9-D9)</f>
        <v>2</v>
      </c>
      <c r="G9" s="55">
        <f>(B9*F9)</f>
        <v>50505.448716799998</v>
      </c>
      <c r="H9" s="46"/>
      <c r="I9" s="47"/>
      <c r="J9" s="54">
        <f>(B9*I9)</f>
        <v>0</v>
      </c>
      <c r="K9" s="49"/>
      <c r="L9" s="56">
        <f>(B9*K9)</f>
        <v>0</v>
      </c>
      <c r="N9" s="53">
        <v>2525272.4358399999</v>
      </c>
    </row>
    <row r="10" spans="1:14" x14ac:dyDescent="0.2">
      <c r="A10" s="5" t="s">
        <v>4</v>
      </c>
      <c r="B10" s="53">
        <f t="shared" ref="B10:B73" si="0">(N10*0.01)</f>
        <v>8721078.0440784004</v>
      </c>
      <c r="C10" s="34">
        <v>5</v>
      </c>
      <c r="D10" s="35">
        <v>5</v>
      </c>
      <c r="E10" s="54">
        <f t="shared" ref="E10:E73" si="1">(B10*D10)</f>
        <v>43605390.220392004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872107804.40784001</v>
      </c>
    </row>
    <row r="11" spans="1:14" x14ac:dyDescent="0.2">
      <c r="A11" s="5" t="s">
        <v>5</v>
      </c>
      <c r="B11" s="53">
        <f t="shared" si="0"/>
        <v>48607.040081599996</v>
      </c>
      <c r="C11" s="34">
        <v>5</v>
      </c>
      <c r="D11" s="35">
        <v>4</v>
      </c>
      <c r="E11" s="54">
        <f t="shared" si="1"/>
        <v>194428.16032639999</v>
      </c>
      <c r="F11" s="37">
        <f t="shared" si="2"/>
        <v>1</v>
      </c>
      <c r="G11" s="55">
        <f t="shared" si="3"/>
        <v>48607.040081599996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4860704.0081599997</v>
      </c>
    </row>
    <row r="12" spans="1:14" x14ac:dyDescent="0.2">
      <c r="A12" s="5" t="s">
        <v>6</v>
      </c>
      <c r="B12" s="53">
        <f t="shared" si="0"/>
        <v>3430338.0858208002</v>
      </c>
      <c r="C12" s="34">
        <v>5</v>
      </c>
      <c r="D12" s="35">
        <v>5</v>
      </c>
      <c r="E12" s="54">
        <f t="shared" si="1"/>
        <v>17151690.429104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343033808.58208001</v>
      </c>
    </row>
    <row r="13" spans="1:14" x14ac:dyDescent="0.2">
      <c r="A13" s="5" t="s">
        <v>7</v>
      </c>
      <c r="B13" s="53">
        <f t="shared" si="0"/>
        <v>13758599.766912002</v>
      </c>
      <c r="C13" s="34">
        <v>6</v>
      </c>
      <c r="D13" s="35">
        <v>6</v>
      </c>
      <c r="E13" s="54">
        <f t="shared" si="1"/>
        <v>82551598.60147202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1375859976.6912003</v>
      </c>
    </row>
    <row r="14" spans="1:14" x14ac:dyDescent="0.2">
      <c r="A14" s="5" t="s">
        <v>8</v>
      </c>
      <c r="B14" s="53">
        <f t="shared" si="0"/>
        <v>1759.8962304000001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7039.5849216000006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175989.62304000001</v>
      </c>
    </row>
    <row r="15" spans="1:14" x14ac:dyDescent="0.2">
      <c r="A15" s="5" t="s">
        <v>9</v>
      </c>
      <c r="B15" s="53">
        <f t="shared" si="0"/>
        <v>1349711.728904</v>
      </c>
      <c r="C15" s="34">
        <v>5</v>
      </c>
      <c r="D15" s="35">
        <v>5</v>
      </c>
      <c r="E15" s="54">
        <f t="shared" si="1"/>
        <v>6748558.6445199996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134971172.89039999</v>
      </c>
    </row>
    <row r="16" spans="1:14" x14ac:dyDescent="0.2">
      <c r="A16" s="5" t="s">
        <v>10</v>
      </c>
      <c r="B16" s="53">
        <f t="shared" si="0"/>
        <v>569457.4479439999</v>
      </c>
      <c r="C16" s="34">
        <v>5</v>
      </c>
      <c r="D16" s="35">
        <v>5</v>
      </c>
      <c r="E16" s="54">
        <f t="shared" si="1"/>
        <v>2847287.2397199995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56945744.794399992</v>
      </c>
    </row>
    <row r="17" spans="1:14" x14ac:dyDescent="0.2">
      <c r="A17" s="5" t="s">
        <v>11</v>
      </c>
      <c r="B17" s="53">
        <f t="shared" si="0"/>
        <v>301037.86907040002</v>
      </c>
      <c r="C17" s="34">
        <v>5</v>
      </c>
      <c r="D17" s="35">
        <v>5</v>
      </c>
      <c r="E17" s="54">
        <f t="shared" si="1"/>
        <v>1505189.3453520001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30103786.90704</v>
      </c>
    </row>
    <row r="18" spans="1:14" x14ac:dyDescent="0.2">
      <c r="A18" s="5" t="s">
        <v>12</v>
      </c>
      <c r="B18" s="53">
        <f t="shared" si="0"/>
        <v>8722673.6398031991</v>
      </c>
      <c r="C18" s="34">
        <v>5</v>
      </c>
      <c r="D18" s="35">
        <v>5</v>
      </c>
      <c r="E18" s="54">
        <f t="shared" si="1"/>
        <v>43613368.199015997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872267363.98031986</v>
      </c>
    </row>
    <row r="19" spans="1:14" x14ac:dyDescent="0.2">
      <c r="A19" s="5" t="s">
        <v>13</v>
      </c>
      <c r="B19" s="53">
        <f t="shared" si="0"/>
        <v>371524.60612960003</v>
      </c>
      <c r="C19" s="34">
        <v>5</v>
      </c>
      <c r="D19" s="35">
        <v>5</v>
      </c>
      <c r="E19" s="54">
        <f t="shared" si="1"/>
        <v>1857623.0306480001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37152460.612960003</v>
      </c>
    </row>
    <row r="20" spans="1:14" x14ac:dyDescent="0.2">
      <c r="A20" s="5" t="s">
        <v>90</v>
      </c>
      <c r="B20" s="53">
        <f t="shared" si="0"/>
        <v>32019.761928</v>
      </c>
      <c r="C20" s="34">
        <v>5</v>
      </c>
      <c r="D20" s="35">
        <v>3</v>
      </c>
      <c r="E20" s="54">
        <f t="shared" si="1"/>
        <v>96059.285784000007</v>
      </c>
      <c r="F20" s="37">
        <f t="shared" si="2"/>
        <v>2</v>
      </c>
      <c r="G20" s="55">
        <f t="shared" si="3"/>
        <v>64039.523856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3201976.1927999998</v>
      </c>
    </row>
    <row r="21" spans="1:14" x14ac:dyDescent="0.2">
      <c r="A21" s="5" t="s">
        <v>14</v>
      </c>
      <c r="B21" s="53">
        <f t="shared" si="0"/>
        <v>49635.639345600001</v>
      </c>
      <c r="C21" s="34">
        <v>5</v>
      </c>
      <c r="D21" s="35">
        <v>3</v>
      </c>
      <c r="E21" s="54">
        <f t="shared" si="1"/>
        <v>148906.91803679999</v>
      </c>
      <c r="F21" s="37">
        <f t="shared" si="2"/>
        <v>2</v>
      </c>
      <c r="G21" s="55">
        <f t="shared" si="3"/>
        <v>99271.278691200001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4963563.93456</v>
      </c>
    </row>
    <row r="22" spans="1:14" x14ac:dyDescent="0.2">
      <c r="A22" s="5" t="s">
        <v>15</v>
      </c>
      <c r="B22" s="53">
        <f t="shared" si="0"/>
        <v>4549508.3590879999</v>
      </c>
      <c r="C22" s="34">
        <v>4</v>
      </c>
      <c r="D22" s="35">
        <v>4</v>
      </c>
      <c r="E22" s="54">
        <f t="shared" si="1"/>
        <v>18198033.436352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9099016.7181759998</v>
      </c>
      <c r="K22" s="35">
        <f>(H22-I22)</f>
        <v>0</v>
      </c>
      <c r="L22" s="56">
        <f t="shared" si="5"/>
        <v>0</v>
      </c>
      <c r="N22" s="53">
        <v>454950835.90879995</v>
      </c>
    </row>
    <row r="23" spans="1:14" x14ac:dyDescent="0.2">
      <c r="A23" s="5" t="s">
        <v>16</v>
      </c>
      <c r="B23" s="53">
        <f t="shared" si="0"/>
        <v>4227020.4434304005</v>
      </c>
      <c r="C23" s="34">
        <v>5</v>
      </c>
      <c r="D23" s="35">
        <v>5</v>
      </c>
      <c r="E23" s="54">
        <f t="shared" si="1"/>
        <v>21135102.217152003</v>
      </c>
      <c r="F23" s="37">
        <f t="shared" si="2"/>
        <v>0</v>
      </c>
      <c r="G23" s="55">
        <f t="shared" si="3"/>
        <v>0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422702044.34304005</v>
      </c>
    </row>
    <row r="24" spans="1:14" x14ac:dyDescent="0.2">
      <c r="A24" s="5" t="s">
        <v>17</v>
      </c>
      <c r="B24" s="53">
        <f t="shared" si="0"/>
        <v>877639.83285440004</v>
      </c>
      <c r="C24" s="34">
        <v>5</v>
      </c>
      <c r="D24" s="35">
        <v>5</v>
      </c>
      <c r="E24" s="54">
        <f t="shared" si="1"/>
        <v>4388199.1642720001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87763983.285439998</v>
      </c>
    </row>
    <row r="25" spans="1:14" x14ac:dyDescent="0.2">
      <c r="A25" s="5" t="s">
        <v>18</v>
      </c>
      <c r="B25" s="53">
        <f t="shared" si="0"/>
        <v>1214813.6273504</v>
      </c>
      <c r="C25" s="34">
        <v>5</v>
      </c>
      <c r="D25" s="35">
        <v>3</v>
      </c>
      <c r="E25" s="54">
        <f t="shared" si="1"/>
        <v>3644440.8820511997</v>
      </c>
      <c r="F25" s="37">
        <f t="shared" si="2"/>
        <v>2</v>
      </c>
      <c r="G25" s="55">
        <f t="shared" si="3"/>
        <v>2429627.2547007999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121481362.73503999</v>
      </c>
    </row>
    <row r="26" spans="1:14" x14ac:dyDescent="0.2">
      <c r="A26" s="5" t="s">
        <v>19</v>
      </c>
      <c r="B26" s="53">
        <f t="shared" si="0"/>
        <v>80703.439062400008</v>
      </c>
      <c r="C26" s="34">
        <v>5</v>
      </c>
      <c r="D26" s="35">
        <v>2</v>
      </c>
      <c r="E26" s="54">
        <f t="shared" si="1"/>
        <v>161406.87812480002</v>
      </c>
      <c r="F26" s="37">
        <f t="shared" si="2"/>
        <v>3</v>
      </c>
      <c r="G26" s="55">
        <f t="shared" si="3"/>
        <v>242110.31718720001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8070343.9062400004</v>
      </c>
    </row>
    <row r="27" spans="1:14" x14ac:dyDescent="0.2">
      <c r="A27" s="5" t="s">
        <v>20</v>
      </c>
      <c r="B27" s="53">
        <f t="shared" si="0"/>
        <v>65928.666496000005</v>
      </c>
      <c r="C27" s="34">
        <v>5</v>
      </c>
      <c r="D27" s="35">
        <v>3</v>
      </c>
      <c r="E27" s="54">
        <f t="shared" si="1"/>
        <v>197785.999488</v>
      </c>
      <c r="F27" s="37">
        <f t="shared" si="2"/>
        <v>2</v>
      </c>
      <c r="G27" s="55">
        <f t="shared" si="3"/>
        <v>131857.33299200001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6592866.6496000001</v>
      </c>
    </row>
    <row r="28" spans="1:14" x14ac:dyDescent="0.2">
      <c r="A28" s="5" t="s">
        <v>21</v>
      </c>
      <c r="B28" s="53">
        <f t="shared" si="0"/>
        <v>11918.910080000001</v>
      </c>
      <c r="C28" s="34">
        <v>5</v>
      </c>
      <c r="D28" s="35">
        <v>2</v>
      </c>
      <c r="E28" s="54">
        <f t="shared" si="1"/>
        <v>23837.820160000003</v>
      </c>
      <c r="F28" s="37">
        <f t="shared" si="2"/>
        <v>3</v>
      </c>
      <c r="G28" s="55">
        <f t="shared" si="3"/>
        <v>35756.730240000004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1191891.0080000001</v>
      </c>
    </row>
    <row r="29" spans="1:14" x14ac:dyDescent="0.2">
      <c r="A29" s="5" t="s">
        <v>22</v>
      </c>
      <c r="B29" s="53">
        <f t="shared" si="0"/>
        <v>935079.50338880008</v>
      </c>
      <c r="C29" s="34">
        <v>5</v>
      </c>
      <c r="D29" s="35">
        <v>5</v>
      </c>
      <c r="E29" s="54">
        <f t="shared" si="1"/>
        <v>4675397.5169440005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93507950.338880002</v>
      </c>
    </row>
    <row r="30" spans="1:14" x14ac:dyDescent="0.2">
      <c r="A30" s="5" t="s">
        <v>23</v>
      </c>
      <c r="B30" s="53">
        <f t="shared" si="0"/>
        <v>19206.708875199998</v>
      </c>
      <c r="C30" s="34">
        <v>5</v>
      </c>
      <c r="D30" s="35">
        <v>3</v>
      </c>
      <c r="E30" s="54">
        <f t="shared" si="1"/>
        <v>57620.126625599994</v>
      </c>
      <c r="F30" s="37">
        <f t="shared" si="2"/>
        <v>2</v>
      </c>
      <c r="G30" s="55">
        <f t="shared" si="3"/>
        <v>38413.417750399996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1920670.8875199999</v>
      </c>
    </row>
    <row r="31" spans="1:14" x14ac:dyDescent="0.2">
      <c r="A31" s="5" t="s">
        <v>24</v>
      </c>
      <c r="B31" s="53">
        <f t="shared" si="0"/>
        <v>36093.043447999997</v>
      </c>
      <c r="C31" s="34">
        <v>5</v>
      </c>
      <c r="D31" s="35">
        <v>2</v>
      </c>
      <c r="E31" s="54">
        <f t="shared" si="1"/>
        <v>72186.086895999993</v>
      </c>
      <c r="F31" s="37">
        <f t="shared" si="2"/>
        <v>3</v>
      </c>
      <c r="G31" s="55">
        <f t="shared" si="3"/>
        <v>108279.13034399999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3609304.3447999996</v>
      </c>
    </row>
    <row r="32" spans="1:14" x14ac:dyDescent="0.2">
      <c r="A32" s="5" t="s">
        <v>25</v>
      </c>
      <c r="B32" s="53">
        <f t="shared" si="0"/>
        <v>117057.1176544</v>
      </c>
      <c r="C32" s="34">
        <v>5</v>
      </c>
      <c r="D32" s="35">
        <v>3</v>
      </c>
      <c r="E32" s="54">
        <f t="shared" si="1"/>
        <v>351171.35296320001</v>
      </c>
      <c r="F32" s="37">
        <f t="shared" si="2"/>
        <v>2</v>
      </c>
      <c r="G32" s="55">
        <f t="shared" si="3"/>
        <v>234114.23530880001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11705711.76544</v>
      </c>
    </row>
    <row r="33" spans="1:14" x14ac:dyDescent="0.2">
      <c r="A33" s="5" t="s">
        <v>26</v>
      </c>
      <c r="B33" s="53">
        <f t="shared" si="0"/>
        <v>378568.94866559998</v>
      </c>
      <c r="C33" s="34">
        <v>5</v>
      </c>
      <c r="D33" s="35">
        <v>5</v>
      </c>
      <c r="E33" s="54">
        <f t="shared" si="1"/>
        <v>1892844.743328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37856894.866559997</v>
      </c>
    </row>
    <row r="34" spans="1:14" x14ac:dyDescent="0.2">
      <c r="A34" s="5" t="s">
        <v>27</v>
      </c>
      <c r="B34" s="53">
        <f t="shared" si="0"/>
        <v>326724.92936160002</v>
      </c>
      <c r="C34" s="34">
        <v>5</v>
      </c>
      <c r="D34" s="35">
        <v>4</v>
      </c>
      <c r="E34" s="54">
        <f t="shared" si="1"/>
        <v>1306899.7174464001</v>
      </c>
      <c r="F34" s="37">
        <f t="shared" si="2"/>
        <v>1</v>
      </c>
      <c r="G34" s="55">
        <f t="shared" si="3"/>
        <v>326724.92936160002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32672492.936160002</v>
      </c>
    </row>
    <row r="35" spans="1:14" x14ac:dyDescent="0.2">
      <c r="A35" s="5" t="s">
        <v>28</v>
      </c>
      <c r="B35" s="53">
        <f t="shared" si="0"/>
        <v>6438415.644707201</v>
      </c>
      <c r="C35" s="34">
        <v>6</v>
      </c>
      <c r="D35" s="35">
        <v>6</v>
      </c>
      <c r="E35" s="54">
        <f t="shared" si="1"/>
        <v>38630493.868243203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643841564.47072005</v>
      </c>
    </row>
    <row r="36" spans="1:14" x14ac:dyDescent="0.2">
      <c r="A36" s="5" t="s">
        <v>29</v>
      </c>
      <c r="B36" s="53">
        <f t="shared" si="0"/>
        <v>38079.2894944</v>
      </c>
      <c r="C36" s="34">
        <v>5</v>
      </c>
      <c r="D36" s="35">
        <v>3</v>
      </c>
      <c r="E36" s="54">
        <f t="shared" si="1"/>
        <v>114237.8684832</v>
      </c>
      <c r="F36" s="37">
        <f t="shared" si="2"/>
        <v>2</v>
      </c>
      <c r="G36" s="55">
        <f t="shared" si="3"/>
        <v>76158.5789888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3807928.9494399996</v>
      </c>
    </row>
    <row r="37" spans="1:14" x14ac:dyDescent="0.2">
      <c r="A37" s="5" t="s">
        <v>30</v>
      </c>
      <c r="B37" s="53">
        <f t="shared" si="0"/>
        <v>1037754.1171536</v>
      </c>
      <c r="C37" s="34">
        <v>5</v>
      </c>
      <c r="D37" s="35">
        <v>4</v>
      </c>
      <c r="E37" s="54">
        <f t="shared" si="1"/>
        <v>4151016.4686143999</v>
      </c>
      <c r="F37" s="37">
        <f t="shared" si="2"/>
        <v>1</v>
      </c>
      <c r="G37" s="55">
        <f t="shared" si="3"/>
        <v>1037754.1171536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103775411.71536</v>
      </c>
    </row>
    <row r="38" spans="1:14" x14ac:dyDescent="0.2">
      <c r="A38" s="5" t="s">
        <v>31</v>
      </c>
      <c r="B38" s="53">
        <f t="shared" si="0"/>
        <v>130932.33149919999</v>
      </c>
      <c r="C38" s="34">
        <v>5</v>
      </c>
      <c r="D38" s="35">
        <v>4</v>
      </c>
      <c r="E38" s="54">
        <f t="shared" si="1"/>
        <v>523729.32599679998</v>
      </c>
      <c r="F38" s="37">
        <f t="shared" si="2"/>
        <v>1</v>
      </c>
      <c r="G38" s="55">
        <f t="shared" si="3"/>
        <v>130932.33149919999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13093233.14992</v>
      </c>
    </row>
    <row r="39" spans="1:14" x14ac:dyDescent="0.2">
      <c r="A39" s="5" t="s">
        <v>32</v>
      </c>
      <c r="B39" s="53">
        <f t="shared" si="0"/>
        <v>18202.4597216</v>
      </c>
      <c r="C39" s="34">
        <v>5</v>
      </c>
      <c r="D39" s="35">
        <v>3</v>
      </c>
      <c r="E39" s="54">
        <f t="shared" si="1"/>
        <v>54607.379164800004</v>
      </c>
      <c r="F39" s="37">
        <f t="shared" si="2"/>
        <v>2</v>
      </c>
      <c r="G39" s="55">
        <f t="shared" si="3"/>
        <v>36404.9194432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1820245.9721599999</v>
      </c>
    </row>
    <row r="40" spans="1:14" x14ac:dyDescent="0.2">
      <c r="A40" s="5" t="s">
        <v>33</v>
      </c>
      <c r="B40" s="53">
        <f t="shared" si="0"/>
        <v>26199.752532799997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104799.01013119999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2619975.2532799998</v>
      </c>
    </row>
    <row r="41" spans="1:14" x14ac:dyDescent="0.2">
      <c r="A41" s="5" t="s">
        <v>34</v>
      </c>
      <c r="B41" s="53">
        <f t="shared" si="0"/>
        <v>876862.94412639993</v>
      </c>
      <c r="C41" s="34">
        <v>5</v>
      </c>
      <c r="D41" s="35">
        <v>4</v>
      </c>
      <c r="E41" s="54">
        <f t="shared" si="1"/>
        <v>3507451.7765055997</v>
      </c>
      <c r="F41" s="37">
        <f t="shared" si="2"/>
        <v>1</v>
      </c>
      <c r="G41" s="55">
        <f t="shared" si="3"/>
        <v>876862.94412639993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87686294.41263999</v>
      </c>
    </row>
    <row r="42" spans="1:14" x14ac:dyDescent="0.2">
      <c r="A42" s="5" t="s">
        <v>35</v>
      </c>
      <c r="B42" s="53">
        <f t="shared" si="0"/>
        <v>11330801.952870401</v>
      </c>
      <c r="C42" s="34">
        <v>6</v>
      </c>
      <c r="D42" s="35">
        <v>5</v>
      </c>
      <c r="E42" s="54">
        <f t="shared" si="1"/>
        <v>56654009.764352001</v>
      </c>
      <c r="F42" s="37">
        <f t="shared" si="2"/>
        <v>1</v>
      </c>
      <c r="G42" s="55">
        <f t="shared" si="3"/>
        <v>11330801.952870401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1133080195.28704</v>
      </c>
    </row>
    <row r="43" spans="1:14" x14ac:dyDescent="0.2">
      <c r="A43" s="5" t="s">
        <v>36</v>
      </c>
      <c r="B43" s="53">
        <f t="shared" si="0"/>
        <v>1094834.2532511998</v>
      </c>
      <c r="C43" s="34">
        <v>5</v>
      </c>
      <c r="D43" s="35">
        <v>5</v>
      </c>
      <c r="E43" s="54">
        <f t="shared" si="1"/>
        <v>5474171.266255999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109483425.32511999</v>
      </c>
    </row>
    <row r="44" spans="1:14" x14ac:dyDescent="0.2">
      <c r="A44" s="5" t="s">
        <v>37</v>
      </c>
      <c r="B44" s="53">
        <f t="shared" si="0"/>
        <v>193890.95904640001</v>
      </c>
      <c r="C44" s="34">
        <v>5</v>
      </c>
      <c r="D44" s="35">
        <v>4</v>
      </c>
      <c r="E44" s="54">
        <f t="shared" si="1"/>
        <v>775563.83618560003</v>
      </c>
      <c r="F44" s="37">
        <f t="shared" si="2"/>
        <v>1</v>
      </c>
      <c r="G44" s="55">
        <f t="shared" si="3"/>
        <v>193890.95904640001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19389095.90464</v>
      </c>
    </row>
    <row r="45" spans="1:14" x14ac:dyDescent="0.2">
      <c r="A45" s="5" t="s">
        <v>38</v>
      </c>
      <c r="B45" s="53">
        <f t="shared" si="0"/>
        <v>2019.7098767999998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8078.8395071999994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201970.98767999999</v>
      </c>
    </row>
    <row r="46" spans="1:14" x14ac:dyDescent="0.2">
      <c r="A46" s="5" t="s">
        <v>39</v>
      </c>
      <c r="B46" s="53">
        <f t="shared" si="0"/>
        <v>57042.046846400001</v>
      </c>
      <c r="C46" s="34">
        <v>5</v>
      </c>
      <c r="D46" s="35">
        <v>3</v>
      </c>
      <c r="E46" s="54">
        <f t="shared" si="1"/>
        <v>171126.14053919999</v>
      </c>
      <c r="F46" s="37">
        <f t="shared" si="2"/>
        <v>2</v>
      </c>
      <c r="G46" s="55">
        <f t="shared" si="3"/>
        <v>114084.0936928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5704204.6846399996</v>
      </c>
    </row>
    <row r="47" spans="1:14" x14ac:dyDescent="0.2">
      <c r="A47" s="5" t="s">
        <v>40</v>
      </c>
      <c r="B47" s="53">
        <f t="shared" si="0"/>
        <v>5231740.0146703999</v>
      </c>
      <c r="C47" s="34">
        <v>5</v>
      </c>
      <c r="D47" s="35">
        <v>5</v>
      </c>
      <c r="E47" s="54">
        <f t="shared" si="1"/>
        <v>26158700.073352002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523174001.46703994</v>
      </c>
    </row>
    <row r="48" spans="1:14" x14ac:dyDescent="0.2">
      <c r="A48" s="5" t="s">
        <v>41</v>
      </c>
      <c r="B48" s="53">
        <f t="shared" si="0"/>
        <v>1029006.4722784001</v>
      </c>
      <c r="C48" s="34">
        <v>5</v>
      </c>
      <c r="D48" s="35">
        <v>4</v>
      </c>
      <c r="E48" s="54">
        <f t="shared" si="1"/>
        <v>4116025.8891136004</v>
      </c>
      <c r="F48" s="37">
        <f t="shared" si="2"/>
        <v>1</v>
      </c>
      <c r="G48" s="55">
        <f t="shared" si="3"/>
        <v>1029006.4722784001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102900647.22784001</v>
      </c>
    </row>
    <row r="49" spans="1:14" x14ac:dyDescent="0.2">
      <c r="A49" s="5" t="s">
        <v>42</v>
      </c>
      <c r="B49" s="53">
        <f t="shared" si="0"/>
        <v>879469.37774079992</v>
      </c>
      <c r="C49" s="34">
        <v>5</v>
      </c>
      <c r="D49" s="35">
        <v>5</v>
      </c>
      <c r="E49" s="54">
        <f t="shared" si="1"/>
        <v>4397346.888704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87946937.774079993</v>
      </c>
    </row>
    <row r="50" spans="1:14" x14ac:dyDescent="0.2">
      <c r="A50" s="5" t="s">
        <v>43</v>
      </c>
      <c r="B50" s="53">
        <f t="shared" si="0"/>
        <v>27527690.944600001</v>
      </c>
      <c r="C50" s="34">
        <v>3</v>
      </c>
      <c r="D50" s="35">
        <v>3</v>
      </c>
      <c r="E50" s="54">
        <f t="shared" si="1"/>
        <v>82583072.833800003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82583072.833800003</v>
      </c>
      <c r="K50" s="35">
        <f>(H50-I50)</f>
        <v>0</v>
      </c>
      <c r="L50" s="56">
        <f t="shared" si="5"/>
        <v>0</v>
      </c>
      <c r="N50" s="53">
        <v>2752769094.46</v>
      </c>
    </row>
    <row r="51" spans="1:14" x14ac:dyDescent="0.2">
      <c r="A51" s="5" t="s">
        <v>44</v>
      </c>
      <c r="B51" s="53">
        <f t="shared" si="0"/>
        <v>15476758.666600004</v>
      </c>
      <c r="C51" s="34">
        <v>7</v>
      </c>
      <c r="D51" s="35">
        <v>5</v>
      </c>
      <c r="E51" s="54">
        <f t="shared" si="1"/>
        <v>77383793.333000019</v>
      </c>
      <c r="F51" s="37">
        <f t="shared" si="2"/>
        <v>2</v>
      </c>
      <c r="G51" s="55">
        <f t="shared" si="3"/>
        <v>30953517.333200008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1547675866.6600003</v>
      </c>
    </row>
    <row r="52" spans="1:14" x14ac:dyDescent="0.2">
      <c r="A52" s="5" t="s">
        <v>45</v>
      </c>
      <c r="B52" s="53">
        <f t="shared" si="0"/>
        <v>1397388.7849152</v>
      </c>
      <c r="C52" s="34">
        <v>5</v>
      </c>
      <c r="D52" s="35">
        <v>5</v>
      </c>
      <c r="E52" s="54">
        <f t="shared" si="1"/>
        <v>6986943.9245759994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139738878.49151999</v>
      </c>
    </row>
    <row r="53" spans="1:14" x14ac:dyDescent="0.2">
      <c r="A53" s="5" t="s">
        <v>46</v>
      </c>
      <c r="B53" s="53">
        <f t="shared" si="0"/>
        <v>8041168.5781504</v>
      </c>
      <c r="C53" s="34">
        <v>5</v>
      </c>
      <c r="D53" s="35">
        <v>5</v>
      </c>
      <c r="E53" s="54">
        <f t="shared" si="1"/>
        <v>40205842.890752003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804116857.81503999</v>
      </c>
    </row>
    <row r="54" spans="1:14" x14ac:dyDescent="0.2">
      <c r="A54" s="5" t="s">
        <v>47</v>
      </c>
      <c r="B54" s="53">
        <f t="shared" si="0"/>
        <v>141892.35343360002</v>
      </c>
      <c r="C54" s="34">
        <v>5</v>
      </c>
      <c r="D54" s="35">
        <v>3</v>
      </c>
      <c r="E54" s="54">
        <f t="shared" si="1"/>
        <v>425677.06030080002</v>
      </c>
      <c r="F54" s="37">
        <f t="shared" si="2"/>
        <v>2</v>
      </c>
      <c r="G54" s="55">
        <f t="shared" si="3"/>
        <v>283784.70686720003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14189235.343360001</v>
      </c>
    </row>
    <row r="55" spans="1:14" x14ac:dyDescent="0.2">
      <c r="A55" s="5" t="s">
        <v>48</v>
      </c>
      <c r="B55" s="53">
        <f t="shared" si="0"/>
        <v>23851196.627103996</v>
      </c>
      <c r="C55" s="34">
        <v>6</v>
      </c>
      <c r="D55" s="35">
        <v>6</v>
      </c>
      <c r="E55" s="54">
        <f t="shared" si="1"/>
        <v>143107179.76262397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2385119662.7103996</v>
      </c>
    </row>
    <row r="56" spans="1:14" x14ac:dyDescent="0.2">
      <c r="A56" s="5" t="s">
        <v>49</v>
      </c>
      <c r="B56" s="53">
        <f t="shared" si="0"/>
        <v>8172038.3595312005</v>
      </c>
      <c r="C56" s="34">
        <v>6</v>
      </c>
      <c r="D56" s="35">
        <v>6</v>
      </c>
      <c r="E56" s="54">
        <f t="shared" si="1"/>
        <v>49032230.157187201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817203835.95311999</v>
      </c>
    </row>
    <row r="57" spans="1:14" x14ac:dyDescent="0.2">
      <c r="A57" s="5" t="s">
        <v>50</v>
      </c>
      <c r="B57" s="53">
        <f t="shared" si="0"/>
        <v>9014385.3007824011</v>
      </c>
      <c r="C57" s="34">
        <v>6</v>
      </c>
      <c r="D57" s="35">
        <v>6</v>
      </c>
      <c r="E57" s="54">
        <f t="shared" si="1"/>
        <v>54086311.804694407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901438530.07824004</v>
      </c>
    </row>
    <row r="58" spans="1:14" x14ac:dyDescent="0.2">
      <c r="A58" s="5" t="s">
        <v>51</v>
      </c>
      <c r="B58" s="53">
        <f t="shared" si="0"/>
        <v>934390.11216319993</v>
      </c>
      <c r="C58" s="34">
        <v>5</v>
      </c>
      <c r="D58" s="35">
        <v>4</v>
      </c>
      <c r="E58" s="54">
        <f t="shared" si="1"/>
        <v>3737560.4486527997</v>
      </c>
      <c r="F58" s="37">
        <f t="shared" si="2"/>
        <v>1</v>
      </c>
      <c r="G58" s="55">
        <f t="shared" si="3"/>
        <v>934390.11216319993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93439011.216319993</v>
      </c>
    </row>
    <row r="59" spans="1:14" x14ac:dyDescent="0.2">
      <c r="A59" s="5" t="s">
        <v>52</v>
      </c>
      <c r="B59" s="53">
        <f t="shared" si="0"/>
        <v>12428699.222015999</v>
      </c>
      <c r="C59" s="34">
        <v>6</v>
      </c>
      <c r="D59" s="35">
        <v>6</v>
      </c>
      <c r="E59" s="54">
        <f t="shared" si="1"/>
        <v>74572195.332095996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1242869922.2015998</v>
      </c>
    </row>
    <row r="60" spans="1:14" x14ac:dyDescent="0.2">
      <c r="A60" s="5" t="s">
        <v>53</v>
      </c>
      <c r="B60" s="53">
        <f t="shared" si="0"/>
        <v>3218183.3782560006</v>
      </c>
      <c r="C60" s="34">
        <v>5</v>
      </c>
      <c r="D60" s="35">
        <v>5</v>
      </c>
      <c r="E60" s="54">
        <f t="shared" si="1"/>
        <v>16090916.891280003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321818337.82560003</v>
      </c>
    </row>
    <row r="61" spans="1:14" x14ac:dyDescent="0.2">
      <c r="A61" s="5" t="s">
        <v>54</v>
      </c>
      <c r="B61" s="53">
        <f t="shared" si="0"/>
        <v>181232.38967680003</v>
      </c>
      <c r="C61" s="34">
        <v>5</v>
      </c>
      <c r="D61" s="35">
        <v>4</v>
      </c>
      <c r="E61" s="54">
        <f t="shared" si="1"/>
        <v>724929.55870720011</v>
      </c>
      <c r="F61" s="37">
        <f t="shared" si="2"/>
        <v>1</v>
      </c>
      <c r="G61" s="55">
        <f t="shared" si="3"/>
        <v>181232.38967680003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18123238.967680003</v>
      </c>
    </row>
    <row r="62" spans="1:14" x14ac:dyDescent="0.2">
      <c r="A62" s="5" t="s">
        <v>87</v>
      </c>
      <c r="B62" s="53">
        <f t="shared" si="0"/>
        <v>4256933.3890160006</v>
      </c>
      <c r="C62" s="34">
        <v>5</v>
      </c>
      <c r="D62" s="35">
        <v>4</v>
      </c>
      <c r="E62" s="54">
        <f t="shared" si="1"/>
        <v>17027733.556064002</v>
      </c>
      <c r="F62" s="37">
        <f t="shared" si="2"/>
        <v>1</v>
      </c>
      <c r="G62" s="55">
        <f t="shared" si="3"/>
        <v>4256933.3890160006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425693338.9016</v>
      </c>
    </row>
    <row r="63" spans="1:14" x14ac:dyDescent="0.2">
      <c r="A63" s="5" t="s">
        <v>88</v>
      </c>
      <c r="B63" s="53">
        <f t="shared" si="0"/>
        <v>1221972.4417823998</v>
      </c>
      <c r="C63" s="34">
        <v>5</v>
      </c>
      <c r="D63" s="35">
        <v>5</v>
      </c>
      <c r="E63" s="54">
        <f t="shared" si="1"/>
        <v>6109862.2089119991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122197244.17823999</v>
      </c>
    </row>
    <row r="64" spans="1:14" x14ac:dyDescent="0.2">
      <c r="A64" s="5" t="s">
        <v>55</v>
      </c>
      <c r="B64" s="53">
        <f t="shared" si="0"/>
        <v>1282291.6234128003</v>
      </c>
      <c r="C64" s="34">
        <v>5</v>
      </c>
      <c r="D64" s="35">
        <v>5</v>
      </c>
      <c r="E64" s="54">
        <f t="shared" si="1"/>
        <v>6411458.117064001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128229162.34128001</v>
      </c>
    </row>
    <row r="65" spans="1:14" x14ac:dyDescent="0.2">
      <c r="A65" s="5" t="s">
        <v>56</v>
      </c>
      <c r="B65" s="53">
        <f t="shared" si="0"/>
        <v>6415915.9169952003</v>
      </c>
      <c r="C65" s="34">
        <v>5</v>
      </c>
      <c r="D65" s="35">
        <v>5</v>
      </c>
      <c r="E65" s="54">
        <f t="shared" si="1"/>
        <v>32079579.584976003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641591591.69951999</v>
      </c>
    </row>
    <row r="66" spans="1:14" x14ac:dyDescent="0.2">
      <c r="A66" s="5" t="s">
        <v>57</v>
      </c>
      <c r="B66" s="53">
        <f t="shared" si="0"/>
        <v>963676.5190975999</v>
      </c>
      <c r="C66" s="34">
        <v>5</v>
      </c>
      <c r="D66" s="35">
        <v>5</v>
      </c>
      <c r="E66" s="54">
        <f t="shared" si="1"/>
        <v>4818382.5954879997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96367651.909759983</v>
      </c>
    </row>
    <row r="67" spans="1:14" x14ac:dyDescent="0.2">
      <c r="A67" s="5" t="s">
        <v>58</v>
      </c>
      <c r="B67" s="53">
        <f t="shared" si="0"/>
        <v>502345.86642240005</v>
      </c>
      <c r="C67" s="34">
        <v>4</v>
      </c>
      <c r="D67" s="35">
        <v>0</v>
      </c>
      <c r="E67" s="54">
        <f t="shared" si="1"/>
        <v>0</v>
      </c>
      <c r="F67" s="37">
        <f t="shared" si="2"/>
        <v>4</v>
      </c>
      <c r="G67" s="55">
        <f t="shared" si="3"/>
        <v>2009383.4656896002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50234586.642240003</v>
      </c>
    </row>
    <row r="68" spans="1:14" x14ac:dyDescent="0.2">
      <c r="A68" s="5" t="s">
        <v>59</v>
      </c>
      <c r="B68" s="53">
        <f t="shared" si="0"/>
        <v>103904.3070912</v>
      </c>
      <c r="C68" s="34">
        <v>5</v>
      </c>
      <c r="D68" s="35">
        <v>3</v>
      </c>
      <c r="E68" s="54">
        <f t="shared" si="1"/>
        <v>311712.92127359996</v>
      </c>
      <c r="F68" s="37">
        <f t="shared" si="2"/>
        <v>2</v>
      </c>
      <c r="G68" s="55">
        <f t="shared" si="3"/>
        <v>207808.61418239999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10390430.70912</v>
      </c>
    </row>
    <row r="69" spans="1:14" x14ac:dyDescent="0.2">
      <c r="A69" s="5" t="s">
        <v>60</v>
      </c>
      <c r="B69" s="53">
        <f t="shared" si="0"/>
        <v>136697.94328959999</v>
      </c>
      <c r="C69" s="34">
        <v>5</v>
      </c>
      <c r="D69" s="35">
        <v>5</v>
      </c>
      <c r="E69" s="54">
        <f t="shared" si="1"/>
        <v>683489.71644799993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13669794.32896</v>
      </c>
    </row>
    <row r="70" spans="1:14" x14ac:dyDescent="0.2">
      <c r="A70" s="5" t="s">
        <v>61</v>
      </c>
      <c r="B70" s="53">
        <f t="shared" si="0"/>
        <v>921.96510559999979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3687.8604223999992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92196.510559999981</v>
      </c>
    </row>
    <row r="71" spans="1:14" x14ac:dyDescent="0.2">
      <c r="A71" s="5" t="s">
        <v>62</v>
      </c>
      <c r="B71" s="53">
        <f t="shared" si="0"/>
        <v>4916541.1751456</v>
      </c>
      <c r="C71" s="34">
        <v>3</v>
      </c>
      <c r="D71" s="35">
        <v>3</v>
      </c>
      <c r="E71" s="54">
        <f t="shared" si="1"/>
        <v>14749623.5254368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14749623.5254368</v>
      </c>
      <c r="K71" s="35">
        <f>(H71-I71)</f>
        <v>0</v>
      </c>
      <c r="L71" s="56">
        <f t="shared" si="5"/>
        <v>0</v>
      </c>
      <c r="N71" s="53">
        <v>491654117.51455998</v>
      </c>
    </row>
    <row r="72" spans="1:14" x14ac:dyDescent="0.2">
      <c r="A72" s="5" t="s">
        <v>63</v>
      </c>
      <c r="B72" s="53">
        <f t="shared" si="0"/>
        <v>66100.642731200001</v>
      </c>
      <c r="C72" s="34">
        <v>5</v>
      </c>
      <c r="D72" s="35">
        <v>4</v>
      </c>
      <c r="E72" s="54">
        <f t="shared" si="1"/>
        <v>264402.57092480001</v>
      </c>
      <c r="F72" s="37">
        <f t="shared" si="2"/>
        <v>1</v>
      </c>
      <c r="G72" s="55">
        <f t="shared" si="3"/>
        <v>66100.642731200001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6610064.27312</v>
      </c>
    </row>
    <row r="73" spans="1:14" x14ac:dyDescent="0.2">
      <c r="A73" s="5" t="s">
        <v>64</v>
      </c>
      <c r="B73" s="53">
        <f t="shared" si="0"/>
        <v>12795302.597739201</v>
      </c>
      <c r="C73" s="34">
        <v>6</v>
      </c>
      <c r="D73" s="35">
        <v>5</v>
      </c>
      <c r="E73" s="54">
        <f t="shared" si="1"/>
        <v>63976512.988696009</v>
      </c>
      <c r="F73" s="37">
        <f t="shared" si="2"/>
        <v>1</v>
      </c>
      <c r="G73" s="55">
        <f t="shared" si="3"/>
        <v>12795302.597739201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1279530259.7739201</v>
      </c>
    </row>
    <row r="74" spans="1:14" x14ac:dyDescent="0.2">
      <c r="A74" s="5" t="s">
        <v>65</v>
      </c>
      <c r="B74" s="53">
        <f>(N74*0.01)</f>
        <v>45548.363660799994</v>
      </c>
      <c r="C74" s="34">
        <v>5</v>
      </c>
      <c r="D74" s="35">
        <v>3</v>
      </c>
      <c r="E74" s="54">
        <f>(B74*D74)</f>
        <v>136645.0909824</v>
      </c>
      <c r="F74" s="37">
        <f>(C74-D74)</f>
        <v>2</v>
      </c>
      <c r="G74" s="55">
        <f>(B74*F74)</f>
        <v>91096.727321599988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4554836.3660799991</v>
      </c>
    </row>
    <row r="75" spans="1:14" x14ac:dyDescent="0.2">
      <c r="A75" s="5" t="s">
        <v>76</v>
      </c>
      <c r="B75" s="8">
        <f>SUM(B8:B74)</f>
        <v>222873742.27814078</v>
      </c>
      <c r="C75" s="9"/>
      <c r="D75" s="1"/>
      <c r="E75" s="40">
        <f>SUM(E8:E74)</f>
        <v>1102602090.1249201</v>
      </c>
      <c r="F75" s="1"/>
      <c r="G75" s="40">
        <f>SUM(G8:G74)</f>
        <v>70538358.281899214</v>
      </c>
      <c r="H75" s="10"/>
      <c r="I75" s="1"/>
      <c r="J75" s="40">
        <f>SUM(J8:J74)</f>
        <v>106431713.0774128</v>
      </c>
      <c r="K75" s="1"/>
      <c r="L75" s="43">
        <f>SUM(L8:L74)</f>
        <v>0</v>
      </c>
      <c r="N75" s="8">
        <f>SUM(N8:N74)</f>
        <v>22287374227.814087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177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178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174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179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1:L1"/>
    <mergeCell ref="A2:L2"/>
    <mergeCell ref="A3:L3"/>
    <mergeCell ref="C4:G4"/>
    <mergeCell ref="H4:L4"/>
    <mergeCell ref="A77:L77"/>
    <mergeCell ref="A83:L83"/>
    <mergeCell ref="A84:L84"/>
    <mergeCell ref="A78:L78"/>
    <mergeCell ref="A79:L79"/>
    <mergeCell ref="A80:L80"/>
    <mergeCell ref="A81:L81"/>
    <mergeCell ref="A82:L82"/>
  </mergeCells>
  <printOptions horizontalCentered="1"/>
  <pageMargins left="0.5" right="0.5" top="0.5" bottom="0.5" header="0.3" footer="0.3"/>
  <pageSetup scale="82" fitToHeight="0" orientation="landscape" r:id="rId1"/>
  <headerFooter>
    <oddHeader>&amp;C&amp;11Office of Economic and Demographic Research</oddHeader>
    <oddFooter>&amp;L&amp;11August 2021&amp;R&amp;11Page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5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4" thickBot="1" x14ac:dyDescent="0.4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 x14ac:dyDescent="0.3">
      <c r="A3" s="81" t="s">
        <v>168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x14ac:dyDescent="0.2">
      <c r="A6" s="13"/>
      <c r="B6" s="14" t="s">
        <v>85</v>
      </c>
      <c r="C6" s="14" t="s">
        <v>74</v>
      </c>
      <c r="D6" s="20">
        <v>2021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2021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169</v>
      </c>
    </row>
    <row r="8" spans="1:14" x14ac:dyDescent="0.2">
      <c r="A8" s="5" t="s">
        <v>2</v>
      </c>
      <c r="B8" s="6">
        <f>(N8*0.01)</f>
        <v>888217.38226579514</v>
      </c>
      <c r="C8" s="32">
        <v>5</v>
      </c>
      <c r="D8" s="33">
        <v>5</v>
      </c>
      <c r="E8" s="39">
        <f>(B8*D8)</f>
        <v>4441086.911328976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88821738.226579517</v>
      </c>
    </row>
    <row r="9" spans="1:14" x14ac:dyDescent="0.2">
      <c r="A9" s="5" t="s">
        <v>3</v>
      </c>
      <c r="B9" s="53">
        <f>(N9*0.01)</f>
        <v>6428.8836738244072</v>
      </c>
      <c r="C9" s="34">
        <v>5</v>
      </c>
      <c r="D9" s="35">
        <v>3</v>
      </c>
      <c r="E9" s="54">
        <f>(B9*D9)</f>
        <v>19286.651021473222</v>
      </c>
      <c r="F9" s="37">
        <f>(C9-D9)</f>
        <v>2</v>
      </c>
      <c r="G9" s="55">
        <f>(B9*F9)</f>
        <v>12857.767347648814</v>
      </c>
      <c r="H9" s="46"/>
      <c r="I9" s="47"/>
      <c r="J9" s="54">
        <f>(B9*I9)</f>
        <v>0</v>
      </c>
      <c r="K9" s="49"/>
      <c r="L9" s="56">
        <f>(B9*K9)</f>
        <v>0</v>
      </c>
      <c r="N9" s="53">
        <v>642888.36738244072</v>
      </c>
    </row>
    <row r="10" spans="1:14" x14ac:dyDescent="0.2">
      <c r="A10" s="5" t="s">
        <v>4</v>
      </c>
      <c r="B10" s="53">
        <f t="shared" ref="B10:B73" si="0">(N10*0.01)</f>
        <v>4470895.9047017163</v>
      </c>
      <c r="C10" s="34">
        <v>5</v>
      </c>
      <c r="D10" s="35">
        <v>5</v>
      </c>
      <c r="E10" s="54">
        <f t="shared" ref="E10:E73" si="1">(B10*D10)</f>
        <v>22354479.523508582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447089590.47017163</v>
      </c>
    </row>
    <row r="11" spans="1:14" x14ac:dyDescent="0.2">
      <c r="A11" s="5" t="s">
        <v>5</v>
      </c>
      <c r="B11" s="53">
        <f t="shared" si="0"/>
        <v>30009.729971650238</v>
      </c>
      <c r="C11" s="34">
        <v>5</v>
      </c>
      <c r="D11" s="35">
        <v>4</v>
      </c>
      <c r="E11" s="54">
        <f t="shared" si="1"/>
        <v>120038.91988660095</v>
      </c>
      <c r="F11" s="37">
        <f t="shared" si="2"/>
        <v>1</v>
      </c>
      <c r="G11" s="55">
        <f t="shared" si="3"/>
        <v>30009.729971650238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3000972.9971650238</v>
      </c>
    </row>
    <row r="12" spans="1:14" x14ac:dyDescent="0.2">
      <c r="A12" s="5" t="s">
        <v>6</v>
      </c>
      <c r="B12" s="53">
        <f t="shared" si="0"/>
        <v>2366816.0407629334</v>
      </c>
      <c r="C12" s="34">
        <v>5</v>
      </c>
      <c r="D12" s="35">
        <v>5</v>
      </c>
      <c r="E12" s="54">
        <f t="shared" si="1"/>
        <v>11834080.203814667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236681604.07629332</v>
      </c>
    </row>
    <row r="13" spans="1:14" x14ac:dyDescent="0.2">
      <c r="A13" s="5" t="s">
        <v>7</v>
      </c>
      <c r="B13" s="53">
        <f t="shared" si="0"/>
        <v>9846781.4308520015</v>
      </c>
      <c r="C13" s="34">
        <v>6</v>
      </c>
      <c r="D13" s="35">
        <v>6</v>
      </c>
      <c r="E13" s="54">
        <f t="shared" si="1"/>
        <v>59080688.585112005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984678143.08520019</v>
      </c>
    </row>
    <row r="14" spans="1:14" x14ac:dyDescent="0.2">
      <c r="A14" s="5" t="s">
        <v>8</v>
      </c>
      <c r="B14" s="53">
        <f t="shared" si="0"/>
        <v>1830.634174467659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7322.5366978706361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183063.4174467659</v>
      </c>
    </row>
    <row r="15" spans="1:14" x14ac:dyDescent="0.2">
      <c r="A15" s="5" t="s">
        <v>9</v>
      </c>
      <c r="B15" s="53">
        <f t="shared" si="0"/>
        <v>626088.18189781485</v>
      </c>
      <c r="C15" s="34">
        <v>5</v>
      </c>
      <c r="D15" s="35">
        <v>5</v>
      </c>
      <c r="E15" s="54">
        <f t="shared" si="1"/>
        <v>3130440.9094890743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62608818.189781487</v>
      </c>
    </row>
    <row r="16" spans="1:14" x14ac:dyDescent="0.2">
      <c r="A16" s="5" t="s">
        <v>10</v>
      </c>
      <c r="B16" s="53">
        <f t="shared" si="0"/>
        <v>296027.22881756001</v>
      </c>
      <c r="C16" s="34">
        <v>5</v>
      </c>
      <c r="D16" s="35">
        <v>5</v>
      </c>
      <c r="E16" s="54">
        <f t="shared" si="1"/>
        <v>1480136.1440878001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29602722.881756</v>
      </c>
    </row>
    <row r="17" spans="1:14" x14ac:dyDescent="0.2">
      <c r="A17" s="5" t="s">
        <v>11</v>
      </c>
      <c r="B17" s="53">
        <f t="shared" si="0"/>
        <v>169504.01341706899</v>
      </c>
      <c r="C17" s="34">
        <v>5</v>
      </c>
      <c r="D17" s="35">
        <v>5</v>
      </c>
      <c r="E17" s="54">
        <f t="shared" si="1"/>
        <v>847520.06708534493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16950401.341706898</v>
      </c>
    </row>
    <row r="18" spans="1:14" x14ac:dyDescent="0.2">
      <c r="A18" s="5" t="s">
        <v>12</v>
      </c>
      <c r="B18" s="53">
        <f t="shared" si="0"/>
        <v>4510773.9995013969</v>
      </c>
      <c r="C18" s="34">
        <v>5</v>
      </c>
      <c r="D18" s="35">
        <v>5</v>
      </c>
      <c r="E18" s="54">
        <f t="shared" si="1"/>
        <v>22553869.997506984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451077399.9501397</v>
      </c>
    </row>
    <row r="19" spans="1:14" x14ac:dyDescent="0.2">
      <c r="A19" s="5" t="s">
        <v>13</v>
      </c>
      <c r="B19" s="53">
        <f t="shared" si="0"/>
        <v>236790.39353201725</v>
      </c>
      <c r="C19" s="34">
        <v>5</v>
      </c>
      <c r="D19" s="35">
        <v>5</v>
      </c>
      <c r="E19" s="54">
        <f t="shared" si="1"/>
        <v>1183951.9676600862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23679039.353201725</v>
      </c>
    </row>
    <row r="20" spans="1:14" x14ac:dyDescent="0.2">
      <c r="A20" s="5" t="s">
        <v>90</v>
      </c>
      <c r="B20" s="53">
        <f t="shared" si="0"/>
        <v>18240.894722720936</v>
      </c>
      <c r="C20" s="34">
        <v>5</v>
      </c>
      <c r="D20" s="35">
        <v>3</v>
      </c>
      <c r="E20" s="54">
        <f t="shared" si="1"/>
        <v>54722.684168162807</v>
      </c>
      <c r="F20" s="37">
        <f t="shared" si="2"/>
        <v>2</v>
      </c>
      <c r="G20" s="55">
        <f t="shared" si="3"/>
        <v>36481.789445441871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1824089.4722720936</v>
      </c>
    </row>
    <row r="21" spans="1:14" x14ac:dyDescent="0.2">
      <c r="A21" s="5" t="s">
        <v>14</v>
      </c>
      <c r="B21" s="53">
        <f t="shared" si="0"/>
        <v>21618.783151510364</v>
      </c>
      <c r="C21" s="34">
        <v>5</v>
      </c>
      <c r="D21" s="35">
        <v>3</v>
      </c>
      <c r="E21" s="54">
        <f t="shared" si="1"/>
        <v>64856.349454531097</v>
      </c>
      <c r="F21" s="37">
        <f t="shared" si="2"/>
        <v>2</v>
      </c>
      <c r="G21" s="55">
        <f t="shared" si="3"/>
        <v>43237.566303020729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2161878.3151510363</v>
      </c>
    </row>
    <row r="22" spans="1:14" x14ac:dyDescent="0.2">
      <c r="A22" s="5" t="s">
        <v>15</v>
      </c>
      <c r="B22" s="53">
        <f t="shared" si="0"/>
        <v>3509453.7516388982</v>
      </c>
      <c r="C22" s="34">
        <v>4</v>
      </c>
      <c r="D22" s="35">
        <v>4</v>
      </c>
      <c r="E22" s="54">
        <f t="shared" si="1"/>
        <v>14037815.006555593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7018907.5032777963</v>
      </c>
      <c r="K22" s="35">
        <f>(H22-I22)</f>
        <v>0</v>
      </c>
      <c r="L22" s="56">
        <f t="shared" si="5"/>
        <v>0</v>
      </c>
      <c r="N22" s="53">
        <v>350945375.16388983</v>
      </c>
    </row>
    <row r="23" spans="1:14" x14ac:dyDescent="0.2">
      <c r="A23" s="5" t="s">
        <v>16</v>
      </c>
      <c r="B23" s="53">
        <f t="shared" si="0"/>
        <v>2316788.5735938116</v>
      </c>
      <c r="C23" s="34">
        <v>5</v>
      </c>
      <c r="D23" s="35">
        <v>4</v>
      </c>
      <c r="E23" s="54">
        <f t="shared" si="1"/>
        <v>9267154.2943752464</v>
      </c>
      <c r="F23" s="37">
        <f t="shared" si="2"/>
        <v>1</v>
      </c>
      <c r="G23" s="55">
        <f t="shared" si="3"/>
        <v>2316788.5735938116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231678857.35938114</v>
      </c>
    </row>
    <row r="24" spans="1:14" x14ac:dyDescent="0.2">
      <c r="A24" s="5" t="s">
        <v>17</v>
      </c>
      <c r="B24" s="53">
        <f t="shared" si="0"/>
        <v>429558.94355594879</v>
      </c>
      <c r="C24" s="34">
        <v>5</v>
      </c>
      <c r="D24" s="35">
        <v>5</v>
      </c>
      <c r="E24" s="54">
        <f t="shared" si="1"/>
        <v>2147794.717779744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42955894.355594881</v>
      </c>
    </row>
    <row r="25" spans="1:14" x14ac:dyDescent="0.2">
      <c r="A25" s="5" t="s">
        <v>18</v>
      </c>
      <c r="B25" s="53">
        <f t="shared" si="0"/>
        <v>488788.71283674164</v>
      </c>
      <c r="C25" s="34">
        <v>5</v>
      </c>
      <c r="D25" s="35">
        <v>2</v>
      </c>
      <c r="E25" s="54">
        <f t="shared" si="1"/>
        <v>977577.42567348329</v>
      </c>
      <c r="F25" s="37">
        <f t="shared" si="2"/>
        <v>3</v>
      </c>
      <c r="G25" s="55">
        <f t="shared" si="3"/>
        <v>1466366.1385102249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48878871.283674166</v>
      </c>
    </row>
    <row r="26" spans="1:14" x14ac:dyDescent="0.2">
      <c r="A26" s="5" t="s">
        <v>19</v>
      </c>
      <c r="B26" s="53">
        <f t="shared" si="0"/>
        <v>69541.810857507167</v>
      </c>
      <c r="C26" s="34">
        <v>5</v>
      </c>
      <c r="D26" s="35">
        <v>2</v>
      </c>
      <c r="E26" s="54">
        <f t="shared" si="1"/>
        <v>139083.62171501433</v>
      </c>
      <c r="F26" s="37">
        <f t="shared" si="2"/>
        <v>3</v>
      </c>
      <c r="G26" s="55">
        <f t="shared" si="3"/>
        <v>208625.4325725215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6954181.0857507167</v>
      </c>
    </row>
    <row r="27" spans="1:14" x14ac:dyDescent="0.2">
      <c r="A27" s="5" t="s">
        <v>20</v>
      </c>
      <c r="B27" s="53">
        <f t="shared" si="0"/>
        <v>22734.881851784899</v>
      </c>
      <c r="C27" s="34">
        <v>5</v>
      </c>
      <c r="D27" s="35">
        <v>3</v>
      </c>
      <c r="E27" s="54">
        <f t="shared" si="1"/>
        <v>68204.645555354698</v>
      </c>
      <c r="F27" s="37">
        <f t="shared" si="2"/>
        <v>2</v>
      </c>
      <c r="G27" s="55">
        <f t="shared" si="3"/>
        <v>45469.763703569799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2273488.1851784899</v>
      </c>
    </row>
    <row r="28" spans="1:14" x14ac:dyDescent="0.2">
      <c r="A28" s="5" t="s">
        <v>21</v>
      </c>
      <c r="B28" s="53">
        <f t="shared" si="0"/>
        <v>6915.3199377474293</v>
      </c>
      <c r="C28" s="34">
        <v>5</v>
      </c>
      <c r="D28" s="35">
        <v>2</v>
      </c>
      <c r="E28" s="54">
        <f t="shared" si="1"/>
        <v>13830.639875494859</v>
      </c>
      <c r="F28" s="37">
        <f t="shared" si="2"/>
        <v>3</v>
      </c>
      <c r="G28" s="55">
        <f t="shared" si="3"/>
        <v>20745.959813242287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691531.99377474294</v>
      </c>
    </row>
    <row r="29" spans="1:14" x14ac:dyDescent="0.2">
      <c r="A29" s="5" t="s">
        <v>22</v>
      </c>
      <c r="B29" s="53">
        <f t="shared" si="0"/>
        <v>303784.43221536005</v>
      </c>
      <c r="C29" s="34">
        <v>5</v>
      </c>
      <c r="D29" s="35">
        <v>5</v>
      </c>
      <c r="E29" s="54">
        <f t="shared" si="1"/>
        <v>1518922.1610768002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30378443.221536007</v>
      </c>
    </row>
    <row r="30" spans="1:14" x14ac:dyDescent="0.2">
      <c r="A30" s="5" t="s">
        <v>23</v>
      </c>
      <c r="B30" s="53">
        <f t="shared" si="0"/>
        <v>9747.992942056364</v>
      </c>
      <c r="C30" s="34">
        <v>5</v>
      </c>
      <c r="D30" s="35">
        <v>3</v>
      </c>
      <c r="E30" s="54">
        <f t="shared" si="1"/>
        <v>29243.978826169092</v>
      </c>
      <c r="F30" s="37">
        <f t="shared" si="2"/>
        <v>2</v>
      </c>
      <c r="G30" s="55">
        <f t="shared" si="3"/>
        <v>19495.985884112728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974799.29420563637</v>
      </c>
    </row>
    <row r="31" spans="1:14" x14ac:dyDescent="0.2">
      <c r="A31" s="5" t="s">
        <v>24</v>
      </c>
      <c r="B31" s="53">
        <f t="shared" si="0"/>
        <v>19333.434392877269</v>
      </c>
      <c r="C31" s="34">
        <v>4</v>
      </c>
      <c r="D31" s="35">
        <v>2</v>
      </c>
      <c r="E31" s="54">
        <f t="shared" si="1"/>
        <v>38666.868785754537</v>
      </c>
      <c r="F31" s="37">
        <f t="shared" si="2"/>
        <v>2</v>
      </c>
      <c r="G31" s="55">
        <f t="shared" si="3"/>
        <v>38666.868785754537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1933343.4392877268</v>
      </c>
    </row>
    <row r="32" spans="1:14" x14ac:dyDescent="0.2">
      <c r="A32" s="5" t="s">
        <v>25</v>
      </c>
      <c r="B32" s="53">
        <f t="shared" si="0"/>
        <v>62940.713738853316</v>
      </c>
      <c r="C32" s="34">
        <v>5</v>
      </c>
      <c r="D32" s="35">
        <v>3</v>
      </c>
      <c r="E32" s="54">
        <f t="shared" si="1"/>
        <v>188822.14121655995</v>
      </c>
      <c r="F32" s="37">
        <f t="shared" si="2"/>
        <v>2</v>
      </c>
      <c r="G32" s="55">
        <f t="shared" si="3"/>
        <v>125881.42747770663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6294071.3738853317</v>
      </c>
    </row>
    <row r="33" spans="1:14" x14ac:dyDescent="0.2">
      <c r="A33" s="5" t="s">
        <v>26</v>
      </c>
      <c r="B33" s="53">
        <f t="shared" si="0"/>
        <v>180650.45976029671</v>
      </c>
      <c r="C33" s="34">
        <v>5</v>
      </c>
      <c r="D33" s="35">
        <v>5</v>
      </c>
      <c r="E33" s="54">
        <f t="shared" si="1"/>
        <v>903252.29880148359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18065045.976029672</v>
      </c>
    </row>
    <row r="34" spans="1:14" x14ac:dyDescent="0.2">
      <c r="A34" s="5" t="s">
        <v>27</v>
      </c>
      <c r="B34" s="53">
        <f t="shared" si="0"/>
        <v>185134.53848304102</v>
      </c>
      <c r="C34" s="34">
        <v>5</v>
      </c>
      <c r="D34" s="35">
        <v>4</v>
      </c>
      <c r="E34" s="54">
        <f t="shared" si="1"/>
        <v>740538.15393216407</v>
      </c>
      <c r="F34" s="37">
        <f t="shared" si="2"/>
        <v>1</v>
      </c>
      <c r="G34" s="55">
        <f t="shared" si="3"/>
        <v>185134.53848304102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18513453.8483041</v>
      </c>
    </row>
    <row r="35" spans="1:14" x14ac:dyDescent="0.2">
      <c r="A35" s="5" t="s">
        <v>28</v>
      </c>
      <c r="B35" s="53">
        <f t="shared" si="0"/>
        <v>5002541.2622714145</v>
      </c>
      <c r="C35" s="34">
        <v>6</v>
      </c>
      <c r="D35" s="35">
        <v>6</v>
      </c>
      <c r="E35" s="54">
        <f t="shared" si="1"/>
        <v>30015247.573628485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500254126.22714144</v>
      </c>
    </row>
    <row r="36" spans="1:14" x14ac:dyDescent="0.2">
      <c r="A36" s="5" t="s">
        <v>29</v>
      </c>
      <c r="B36" s="53">
        <f t="shared" si="0"/>
        <v>26537.364690437018</v>
      </c>
      <c r="C36" s="34">
        <v>5</v>
      </c>
      <c r="D36" s="35">
        <v>3</v>
      </c>
      <c r="E36" s="54">
        <f t="shared" si="1"/>
        <v>79612.094071311061</v>
      </c>
      <c r="F36" s="37">
        <f t="shared" si="2"/>
        <v>2</v>
      </c>
      <c r="G36" s="55">
        <f t="shared" si="3"/>
        <v>53074.729380874036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2653736.4690437019</v>
      </c>
    </row>
    <row r="37" spans="1:14" x14ac:dyDescent="0.2">
      <c r="A37" s="5" t="s">
        <v>30</v>
      </c>
      <c r="B37" s="53">
        <f t="shared" si="0"/>
        <v>512411.817429066</v>
      </c>
      <c r="C37" s="34">
        <v>5</v>
      </c>
      <c r="D37" s="35">
        <v>4</v>
      </c>
      <c r="E37" s="54">
        <f t="shared" si="1"/>
        <v>2049647.269716264</v>
      </c>
      <c r="F37" s="37">
        <f t="shared" si="2"/>
        <v>1</v>
      </c>
      <c r="G37" s="55">
        <f t="shared" si="3"/>
        <v>512411.817429066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51241181.7429066</v>
      </c>
    </row>
    <row r="38" spans="1:14" x14ac:dyDescent="0.2">
      <c r="A38" s="5" t="s">
        <v>31</v>
      </c>
      <c r="B38" s="53">
        <f t="shared" si="0"/>
        <v>120953.74875766749</v>
      </c>
      <c r="C38" s="34">
        <v>5</v>
      </c>
      <c r="D38" s="35">
        <v>4</v>
      </c>
      <c r="E38" s="54">
        <f t="shared" si="1"/>
        <v>483814.99503066996</v>
      </c>
      <c r="F38" s="37">
        <f t="shared" si="2"/>
        <v>1</v>
      </c>
      <c r="G38" s="55">
        <f t="shared" si="3"/>
        <v>120953.74875766749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12095374.875766749</v>
      </c>
    </row>
    <row r="39" spans="1:14" x14ac:dyDescent="0.2">
      <c r="A39" s="5" t="s">
        <v>32</v>
      </c>
      <c r="B39" s="53">
        <f t="shared" si="0"/>
        <v>18155.782144650828</v>
      </c>
      <c r="C39" s="34">
        <v>5</v>
      </c>
      <c r="D39" s="35">
        <v>3</v>
      </c>
      <c r="E39" s="54">
        <f t="shared" si="1"/>
        <v>54467.34643395248</v>
      </c>
      <c r="F39" s="37">
        <f t="shared" si="2"/>
        <v>2</v>
      </c>
      <c r="G39" s="55">
        <f t="shared" si="3"/>
        <v>36311.564289301656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1815578.2144650826</v>
      </c>
    </row>
    <row r="40" spans="1:14" x14ac:dyDescent="0.2">
      <c r="A40" s="5" t="s">
        <v>33</v>
      </c>
      <c r="B40" s="53">
        <f t="shared" si="0"/>
        <v>14261.934263697907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57047.737054791629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1426193.4263697907</v>
      </c>
    </row>
    <row r="41" spans="1:14" x14ac:dyDescent="0.2">
      <c r="A41" s="5" t="s">
        <v>34</v>
      </c>
      <c r="B41" s="53">
        <f t="shared" si="0"/>
        <v>642662.82832597569</v>
      </c>
      <c r="C41" s="34">
        <v>5</v>
      </c>
      <c r="D41" s="35">
        <v>4</v>
      </c>
      <c r="E41" s="54">
        <f t="shared" si="1"/>
        <v>2570651.3133039027</v>
      </c>
      <c r="F41" s="37">
        <f t="shared" si="2"/>
        <v>1</v>
      </c>
      <c r="G41" s="55">
        <f t="shared" si="3"/>
        <v>642662.82832597569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64266282.832597569</v>
      </c>
    </row>
    <row r="42" spans="1:14" x14ac:dyDescent="0.2">
      <c r="A42" s="5" t="s">
        <v>35</v>
      </c>
      <c r="B42" s="53">
        <f t="shared" si="0"/>
        <v>5680236.6445553014</v>
      </c>
      <c r="C42" s="34">
        <v>6</v>
      </c>
      <c r="D42" s="35">
        <v>5</v>
      </c>
      <c r="E42" s="54">
        <f t="shared" si="1"/>
        <v>28401183.222776506</v>
      </c>
      <c r="F42" s="37">
        <f t="shared" si="2"/>
        <v>1</v>
      </c>
      <c r="G42" s="55">
        <f t="shared" si="3"/>
        <v>5680236.6445553014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568023664.45553017</v>
      </c>
    </row>
    <row r="43" spans="1:14" x14ac:dyDescent="0.2">
      <c r="A43" s="5" t="s">
        <v>36</v>
      </c>
      <c r="B43" s="53">
        <f t="shared" si="0"/>
        <v>1085107.6750984651</v>
      </c>
      <c r="C43" s="34">
        <v>5</v>
      </c>
      <c r="D43" s="35">
        <v>5</v>
      </c>
      <c r="E43" s="54">
        <f t="shared" si="1"/>
        <v>5425538.3754923251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108510767.50984649</v>
      </c>
    </row>
    <row r="44" spans="1:14" x14ac:dyDescent="0.2">
      <c r="A44" s="5" t="s">
        <v>37</v>
      </c>
      <c r="B44" s="53">
        <f t="shared" si="0"/>
        <v>97012.187835616918</v>
      </c>
      <c r="C44" s="34">
        <v>5</v>
      </c>
      <c r="D44" s="35">
        <v>4</v>
      </c>
      <c r="E44" s="54">
        <f t="shared" si="1"/>
        <v>388048.75134246767</v>
      </c>
      <c r="F44" s="37">
        <f t="shared" si="2"/>
        <v>1</v>
      </c>
      <c r="G44" s="55">
        <f t="shared" si="3"/>
        <v>97012.187835616918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9701218.7835616916</v>
      </c>
    </row>
    <row r="45" spans="1:14" x14ac:dyDescent="0.2">
      <c r="A45" s="5" t="s">
        <v>38</v>
      </c>
      <c r="B45" s="53">
        <f t="shared" si="0"/>
        <v>2207.8681982736448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8831.4727930945792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220786.8198273645</v>
      </c>
    </row>
    <row r="46" spans="1:14" x14ac:dyDescent="0.2">
      <c r="A46" s="5" t="s">
        <v>39</v>
      </c>
      <c r="B46" s="53">
        <f t="shared" si="0"/>
        <v>37416.723909167027</v>
      </c>
      <c r="C46" s="34">
        <v>5</v>
      </c>
      <c r="D46" s="35">
        <v>3</v>
      </c>
      <c r="E46" s="54">
        <f t="shared" si="1"/>
        <v>112250.17172750109</v>
      </c>
      <c r="F46" s="37">
        <f t="shared" si="2"/>
        <v>2</v>
      </c>
      <c r="G46" s="55">
        <f t="shared" si="3"/>
        <v>74833.447818334054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3741672.3909167023</v>
      </c>
    </row>
    <row r="47" spans="1:14" x14ac:dyDescent="0.2">
      <c r="A47" s="5" t="s">
        <v>40</v>
      </c>
      <c r="B47" s="53">
        <f t="shared" si="0"/>
        <v>2381806.8633406474</v>
      </c>
      <c r="C47" s="34">
        <v>5</v>
      </c>
      <c r="D47" s="35">
        <v>5</v>
      </c>
      <c r="E47" s="54">
        <f t="shared" si="1"/>
        <v>11909034.316703238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238180686.33406475</v>
      </c>
    </row>
    <row r="48" spans="1:14" x14ac:dyDescent="0.2">
      <c r="A48" s="5" t="s">
        <v>41</v>
      </c>
      <c r="B48" s="53">
        <f t="shared" si="0"/>
        <v>583144.71283508663</v>
      </c>
      <c r="C48" s="34">
        <v>5</v>
      </c>
      <c r="D48" s="35">
        <v>4</v>
      </c>
      <c r="E48" s="54">
        <f t="shared" si="1"/>
        <v>2332578.8513403465</v>
      </c>
      <c r="F48" s="37">
        <f t="shared" si="2"/>
        <v>1</v>
      </c>
      <c r="G48" s="55">
        <f t="shared" si="3"/>
        <v>583144.71283508663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58314471.283508658</v>
      </c>
    </row>
    <row r="49" spans="1:14" x14ac:dyDescent="0.2">
      <c r="A49" s="5" t="s">
        <v>42</v>
      </c>
      <c r="B49" s="53">
        <f t="shared" si="0"/>
        <v>467218.15142630698</v>
      </c>
      <c r="C49" s="34">
        <v>5</v>
      </c>
      <c r="D49" s="35">
        <v>5</v>
      </c>
      <c r="E49" s="54">
        <f t="shared" si="1"/>
        <v>2336090.7571315351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46721815.142630696</v>
      </c>
    </row>
    <row r="50" spans="1:14" x14ac:dyDescent="0.2">
      <c r="A50" s="5" t="s">
        <v>43</v>
      </c>
      <c r="B50" s="53">
        <f t="shared" si="0"/>
        <v>20600353.70767783</v>
      </c>
      <c r="C50" s="34">
        <v>3</v>
      </c>
      <c r="D50" s="35">
        <v>3</v>
      </c>
      <c r="E50" s="54">
        <f t="shared" si="1"/>
        <v>61801061.123033494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61801061.123033494</v>
      </c>
      <c r="K50" s="35">
        <f>(H50-I50)</f>
        <v>0</v>
      </c>
      <c r="L50" s="56">
        <f t="shared" si="5"/>
        <v>0</v>
      </c>
      <c r="N50" s="53">
        <v>2060035370.7677829</v>
      </c>
    </row>
    <row r="51" spans="1:14" x14ac:dyDescent="0.2">
      <c r="A51" s="5" t="s">
        <v>44</v>
      </c>
      <c r="B51" s="53">
        <f t="shared" si="0"/>
        <v>7534562.047155695</v>
      </c>
      <c r="C51" s="34">
        <v>7</v>
      </c>
      <c r="D51" s="35">
        <v>5</v>
      </c>
      <c r="E51" s="54">
        <f t="shared" si="1"/>
        <v>37672810.235778473</v>
      </c>
      <c r="F51" s="37">
        <f t="shared" si="2"/>
        <v>2</v>
      </c>
      <c r="G51" s="55">
        <f t="shared" si="3"/>
        <v>15069124.09431139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753456204.7155695</v>
      </c>
    </row>
    <row r="52" spans="1:14" x14ac:dyDescent="0.2">
      <c r="A52" s="5" t="s">
        <v>45</v>
      </c>
      <c r="B52" s="53">
        <f t="shared" si="0"/>
        <v>816843.66971717356</v>
      </c>
      <c r="C52" s="34">
        <v>5</v>
      </c>
      <c r="D52" s="35">
        <v>5</v>
      </c>
      <c r="E52" s="54">
        <f t="shared" si="1"/>
        <v>4084218.3485858678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81684366.971717358</v>
      </c>
    </row>
    <row r="53" spans="1:14" x14ac:dyDescent="0.2">
      <c r="A53" s="5" t="s">
        <v>46</v>
      </c>
      <c r="B53" s="53">
        <f t="shared" si="0"/>
        <v>4234033.8537376188</v>
      </c>
      <c r="C53" s="34">
        <v>5</v>
      </c>
      <c r="D53" s="35">
        <v>5</v>
      </c>
      <c r="E53" s="54">
        <f t="shared" si="1"/>
        <v>21170169.268688094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423403385.37376183</v>
      </c>
    </row>
    <row r="54" spans="1:14" x14ac:dyDescent="0.2">
      <c r="A54" s="5" t="s">
        <v>47</v>
      </c>
      <c r="B54" s="53">
        <f t="shared" si="0"/>
        <v>84770.066704367768</v>
      </c>
      <c r="C54" s="34">
        <v>5</v>
      </c>
      <c r="D54" s="35">
        <v>3</v>
      </c>
      <c r="E54" s="54">
        <f t="shared" si="1"/>
        <v>254310.20011310332</v>
      </c>
      <c r="F54" s="37">
        <f t="shared" si="2"/>
        <v>2</v>
      </c>
      <c r="G54" s="55">
        <f t="shared" si="3"/>
        <v>169540.13340873554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8477006.6704367772</v>
      </c>
    </row>
    <row r="55" spans="1:14" x14ac:dyDescent="0.2">
      <c r="A55" s="5" t="s">
        <v>48</v>
      </c>
      <c r="B55" s="53">
        <f t="shared" si="0"/>
        <v>30086838.794372678</v>
      </c>
      <c r="C55" s="34">
        <v>6</v>
      </c>
      <c r="D55" s="35">
        <v>6</v>
      </c>
      <c r="E55" s="54">
        <f t="shared" si="1"/>
        <v>180521032.76623607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3008683879.4372678</v>
      </c>
    </row>
    <row r="56" spans="1:14" x14ac:dyDescent="0.2">
      <c r="A56" s="5" t="s">
        <v>49</v>
      </c>
      <c r="B56" s="53">
        <f t="shared" si="0"/>
        <v>8001295.1706993803</v>
      </c>
      <c r="C56" s="34">
        <v>6</v>
      </c>
      <c r="D56" s="35">
        <v>6</v>
      </c>
      <c r="E56" s="54">
        <f t="shared" si="1"/>
        <v>48007771.024196282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800129517.06993806</v>
      </c>
    </row>
    <row r="57" spans="1:14" x14ac:dyDescent="0.2">
      <c r="A57" s="5" t="s">
        <v>50</v>
      </c>
      <c r="B57" s="53">
        <f t="shared" si="0"/>
        <v>5919403.4494134476</v>
      </c>
      <c r="C57" s="34">
        <v>6</v>
      </c>
      <c r="D57" s="35">
        <v>6</v>
      </c>
      <c r="E57" s="54">
        <f t="shared" si="1"/>
        <v>35516420.696480684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591940344.94134474</v>
      </c>
    </row>
    <row r="58" spans="1:14" x14ac:dyDescent="0.2">
      <c r="A58" s="5" t="s">
        <v>51</v>
      </c>
      <c r="B58" s="53">
        <f t="shared" si="0"/>
        <v>558253.30584533687</v>
      </c>
      <c r="C58" s="34">
        <v>5</v>
      </c>
      <c r="D58" s="35">
        <v>4</v>
      </c>
      <c r="E58" s="54">
        <f t="shared" si="1"/>
        <v>2233013.2233813475</v>
      </c>
      <c r="F58" s="37">
        <f t="shared" si="2"/>
        <v>1</v>
      </c>
      <c r="G58" s="55">
        <f t="shared" si="3"/>
        <v>558253.30584533687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55825330.584533684</v>
      </c>
    </row>
    <row r="59" spans="1:14" x14ac:dyDescent="0.2">
      <c r="A59" s="5" t="s">
        <v>52</v>
      </c>
      <c r="B59" s="53">
        <f t="shared" si="0"/>
        <v>7084171.5717330221</v>
      </c>
      <c r="C59" s="34">
        <v>6</v>
      </c>
      <c r="D59" s="35">
        <v>6</v>
      </c>
      <c r="E59" s="54">
        <f t="shared" si="1"/>
        <v>42505029.430398136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708417157.17330217</v>
      </c>
    </row>
    <row r="60" spans="1:14" x14ac:dyDescent="0.2">
      <c r="A60" s="5" t="s">
        <v>53</v>
      </c>
      <c r="B60" s="53">
        <f t="shared" si="0"/>
        <v>2110217.6684000962</v>
      </c>
      <c r="C60" s="34">
        <v>5</v>
      </c>
      <c r="D60" s="35">
        <v>5</v>
      </c>
      <c r="E60" s="54">
        <f t="shared" si="1"/>
        <v>10551088.342000481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211021766.8400096</v>
      </c>
    </row>
    <row r="61" spans="1:14" x14ac:dyDescent="0.2">
      <c r="A61" s="5" t="s">
        <v>54</v>
      </c>
      <c r="B61" s="53">
        <f t="shared" si="0"/>
        <v>86713.477590305047</v>
      </c>
      <c r="C61" s="34">
        <v>5</v>
      </c>
      <c r="D61" s="35">
        <v>4</v>
      </c>
      <c r="E61" s="54">
        <f t="shared" si="1"/>
        <v>346853.91036122019</v>
      </c>
      <c r="F61" s="37">
        <f t="shared" si="2"/>
        <v>1</v>
      </c>
      <c r="G61" s="55">
        <f t="shared" si="3"/>
        <v>86713.477590305047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8671347.7590305042</v>
      </c>
    </row>
    <row r="62" spans="1:14" x14ac:dyDescent="0.2">
      <c r="A62" s="5" t="s">
        <v>87</v>
      </c>
      <c r="B62" s="53">
        <f t="shared" si="0"/>
        <v>2374729.3959977301</v>
      </c>
      <c r="C62" s="34">
        <v>5</v>
      </c>
      <c r="D62" s="35">
        <v>4</v>
      </c>
      <c r="E62" s="54">
        <f t="shared" si="1"/>
        <v>9498917.5839909203</v>
      </c>
      <c r="F62" s="37">
        <f t="shared" si="2"/>
        <v>1</v>
      </c>
      <c r="G62" s="55">
        <f t="shared" si="3"/>
        <v>2374729.3959977301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237472939.59977302</v>
      </c>
    </row>
    <row r="63" spans="1:14" x14ac:dyDescent="0.2">
      <c r="A63" s="5" t="s">
        <v>88</v>
      </c>
      <c r="B63" s="53">
        <f t="shared" si="0"/>
        <v>775507.12213820999</v>
      </c>
      <c r="C63" s="34">
        <v>5</v>
      </c>
      <c r="D63" s="35">
        <v>5</v>
      </c>
      <c r="E63" s="54">
        <f t="shared" si="1"/>
        <v>3877535.6106910501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77550712.213820994</v>
      </c>
    </row>
    <row r="64" spans="1:14" x14ac:dyDescent="0.2">
      <c r="A64" s="5" t="s">
        <v>55</v>
      </c>
      <c r="B64" s="53">
        <f t="shared" si="0"/>
        <v>586940.26694639167</v>
      </c>
      <c r="C64" s="34">
        <v>5</v>
      </c>
      <c r="D64" s="35">
        <v>5</v>
      </c>
      <c r="E64" s="54">
        <f t="shared" si="1"/>
        <v>2934701.3347319583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58694026.694639161</v>
      </c>
    </row>
    <row r="65" spans="1:14" x14ac:dyDescent="0.2">
      <c r="A65" s="5" t="s">
        <v>56</v>
      </c>
      <c r="B65" s="53">
        <f t="shared" si="0"/>
        <v>3364068.2342659044</v>
      </c>
      <c r="C65" s="34">
        <v>5</v>
      </c>
      <c r="D65" s="35">
        <v>5</v>
      </c>
      <c r="E65" s="54">
        <f t="shared" si="1"/>
        <v>16820341.171329521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336406823.42659044</v>
      </c>
    </row>
    <row r="66" spans="1:14" x14ac:dyDescent="0.2">
      <c r="A66" s="5" t="s">
        <v>57</v>
      </c>
      <c r="B66" s="53">
        <f t="shared" si="0"/>
        <v>920735.34004858322</v>
      </c>
      <c r="C66" s="34">
        <v>5</v>
      </c>
      <c r="D66" s="35">
        <v>5</v>
      </c>
      <c r="E66" s="54">
        <f t="shared" si="1"/>
        <v>4603676.7002429161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92073534.004858315</v>
      </c>
    </row>
    <row r="67" spans="1:14" x14ac:dyDescent="0.2">
      <c r="A67" s="5" t="s">
        <v>58</v>
      </c>
      <c r="B67" s="53">
        <f t="shared" si="0"/>
        <v>304022.48509500059</v>
      </c>
      <c r="C67" s="34">
        <v>5</v>
      </c>
      <c r="D67" s="35">
        <v>0</v>
      </c>
      <c r="E67" s="54">
        <f>(B67*2*0.25)</f>
        <v>152011.2425475003</v>
      </c>
      <c r="F67" s="37">
        <f t="shared" si="2"/>
        <v>5</v>
      </c>
      <c r="G67" s="55">
        <f>(B67*F67)-E67</f>
        <v>1368101.1829275028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30402248.509500057</v>
      </c>
    </row>
    <row r="68" spans="1:14" x14ac:dyDescent="0.2">
      <c r="A68" s="5" t="s">
        <v>59</v>
      </c>
      <c r="B68" s="53">
        <f t="shared" si="0"/>
        <v>76438.211266791826</v>
      </c>
      <c r="C68" s="34">
        <v>5</v>
      </c>
      <c r="D68" s="35">
        <v>3</v>
      </c>
      <c r="E68" s="54">
        <f t="shared" si="1"/>
        <v>229314.63380037548</v>
      </c>
      <c r="F68" s="37">
        <f t="shared" si="2"/>
        <v>2</v>
      </c>
      <c r="G68" s="55">
        <f t="shared" si="3"/>
        <v>152876.42253358365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7643821.126679183</v>
      </c>
    </row>
    <row r="69" spans="1:14" x14ac:dyDescent="0.2">
      <c r="A69" s="5" t="s">
        <v>60</v>
      </c>
      <c r="B69" s="53">
        <f t="shared" si="0"/>
        <v>82584.062231370524</v>
      </c>
      <c r="C69" s="34">
        <v>5</v>
      </c>
      <c r="D69" s="35">
        <v>5</v>
      </c>
      <c r="E69" s="54">
        <f t="shared" si="1"/>
        <v>412920.31115685264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8258406.2231370527</v>
      </c>
    </row>
    <row r="70" spans="1:14" x14ac:dyDescent="0.2">
      <c r="A70" s="5" t="s">
        <v>61</v>
      </c>
      <c r="B70" s="53">
        <f t="shared" si="0"/>
        <v>332.404338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1329.617352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33240.433799999999</v>
      </c>
    </row>
    <row r="71" spans="1:14" x14ac:dyDescent="0.2">
      <c r="A71" s="5" t="s">
        <v>62</v>
      </c>
      <c r="B71" s="53">
        <f t="shared" si="0"/>
        <v>3053104.7212377097</v>
      </c>
      <c r="C71" s="34">
        <v>3</v>
      </c>
      <c r="D71" s="35">
        <v>3</v>
      </c>
      <c r="E71" s="54">
        <f t="shared" si="1"/>
        <v>9159314.1637131292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9159314.1637131292</v>
      </c>
      <c r="K71" s="35">
        <f>(H71-I71)</f>
        <v>0</v>
      </c>
      <c r="L71" s="56">
        <f t="shared" si="5"/>
        <v>0</v>
      </c>
      <c r="N71" s="53">
        <v>305310472.12377095</v>
      </c>
    </row>
    <row r="72" spans="1:14" x14ac:dyDescent="0.2">
      <c r="A72" s="5" t="s">
        <v>63</v>
      </c>
      <c r="B72" s="53">
        <f t="shared" si="0"/>
        <v>37481.650411852541</v>
      </c>
      <c r="C72" s="34">
        <v>5</v>
      </c>
      <c r="D72" s="35">
        <v>4</v>
      </c>
      <c r="E72" s="54">
        <f t="shared" si="1"/>
        <v>149926.60164741016</v>
      </c>
      <c r="F72" s="37">
        <f t="shared" si="2"/>
        <v>1</v>
      </c>
      <c r="G72" s="55">
        <f t="shared" si="3"/>
        <v>37481.650411852541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3748165.0411852538</v>
      </c>
    </row>
    <row r="73" spans="1:14" x14ac:dyDescent="0.2">
      <c r="A73" s="5" t="s">
        <v>64</v>
      </c>
      <c r="B73" s="53">
        <f t="shared" si="0"/>
        <v>5054767.7071175156</v>
      </c>
      <c r="C73" s="34">
        <v>6</v>
      </c>
      <c r="D73" s="35">
        <v>5</v>
      </c>
      <c r="E73" s="54">
        <f t="shared" si="1"/>
        <v>25273838.535587579</v>
      </c>
      <c r="F73" s="37">
        <f t="shared" si="2"/>
        <v>1</v>
      </c>
      <c r="G73" s="55">
        <f t="shared" si="3"/>
        <v>5054767.7071175156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505476770.71175152</v>
      </c>
    </row>
    <row r="74" spans="1:14" x14ac:dyDescent="0.2">
      <c r="A74" s="5" t="s">
        <v>65</v>
      </c>
      <c r="B74" s="53">
        <f>(N74*0.01)</f>
        <v>49069.268654512103</v>
      </c>
      <c r="C74" s="34">
        <v>5</v>
      </c>
      <c r="D74" s="35">
        <v>3</v>
      </c>
      <c r="E74" s="54">
        <f>(B74*D74)</f>
        <v>147207.80596353632</v>
      </c>
      <c r="F74" s="37">
        <f>(C74-D74)</f>
        <v>2</v>
      </c>
      <c r="G74" s="55">
        <f>(B74*F74)</f>
        <v>98138.537309024206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4906926.8654512102</v>
      </c>
    </row>
    <row r="75" spans="1:14" x14ac:dyDescent="0.2">
      <c r="A75" s="5" t="s">
        <v>76</v>
      </c>
      <c r="B75" s="8">
        <f>SUM(B8:B74)</f>
        <v>151564310.2851257</v>
      </c>
      <c r="C75" s="9"/>
      <c r="D75" s="1"/>
      <c r="E75" s="40">
        <f>SUM(E8:E74)</f>
        <v>761317714.17164743</v>
      </c>
      <c r="F75" s="1"/>
      <c r="G75" s="40">
        <f>SUM(G8:G74)</f>
        <v>37394660.494469695</v>
      </c>
      <c r="H75" s="10"/>
      <c r="I75" s="1"/>
      <c r="J75" s="40">
        <f>SUM(J8:J74)</f>
        <v>77979282.790024415</v>
      </c>
      <c r="K75" s="1"/>
      <c r="L75" s="43">
        <f>SUM(L8:L74)</f>
        <v>0</v>
      </c>
      <c r="N75" s="8">
        <f>SUM(N8:N74)</f>
        <v>15156431028.512573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172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170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3" t="s">
        <v>173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x14ac:dyDescent="0.2">
      <c r="A83" s="70" t="s">
        <v>72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ht="12.75" customHeight="1" x14ac:dyDescent="0.2">
      <c r="A84" s="73" t="s">
        <v>174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2"/>
    </row>
    <row r="85" spans="1:12" ht="13.5" customHeight="1" thickBot="1" x14ac:dyDescent="0.25">
      <c r="A85" s="67" t="s">
        <v>171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</sheetData>
  <mergeCells count="14">
    <mergeCell ref="A84:L84"/>
    <mergeCell ref="A85:L85"/>
    <mergeCell ref="A78:L78"/>
    <mergeCell ref="A79:L79"/>
    <mergeCell ref="A80:L80"/>
    <mergeCell ref="A81:L81"/>
    <mergeCell ref="A82:L82"/>
    <mergeCell ref="A83:L83"/>
    <mergeCell ref="A77:L77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2" fitToHeight="0" orientation="landscape" r:id="rId1"/>
  <headerFooter>
    <oddHeader>&amp;C&amp;11Office of Economic and Demographic Research</oddHeader>
    <oddFooter>&amp;L&amp;11December 2020&amp;R&amp;11Page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5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4" thickBot="1" x14ac:dyDescent="0.4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" x14ac:dyDescent="0.2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N2" s="12" t="s">
        <v>161</v>
      </c>
    </row>
    <row r="3" spans="1:14" ht="16.5" thickBot="1" x14ac:dyDescent="0.3">
      <c r="A3" s="81" t="s">
        <v>162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4" t="s">
        <v>78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83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79</v>
      </c>
    </row>
    <row r="6" spans="1:14" x14ac:dyDescent="0.2">
      <c r="A6" s="13"/>
      <c r="B6" s="14" t="s">
        <v>85</v>
      </c>
      <c r="C6" s="14" t="s">
        <v>74</v>
      </c>
      <c r="D6" s="20">
        <v>2019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2019</v>
      </c>
      <c r="J6" s="14" t="s">
        <v>69</v>
      </c>
      <c r="K6" s="14" t="s">
        <v>71</v>
      </c>
      <c r="L6" s="22" t="s">
        <v>66</v>
      </c>
      <c r="N6" s="14" t="s">
        <v>163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164</v>
      </c>
    </row>
    <row r="8" spans="1:14" x14ac:dyDescent="0.2">
      <c r="A8" s="5" t="s">
        <v>2</v>
      </c>
      <c r="B8" s="6">
        <f>(N8*0.01)</f>
        <v>1066709.1908399998</v>
      </c>
      <c r="C8" s="32">
        <v>5</v>
      </c>
      <c r="D8" s="33">
        <v>5</v>
      </c>
      <c r="E8" s="39">
        <f>(B8*D8)</f>
        <v>5333545.9541999996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106670919.08399999</v>
      </c>
    </row>
    <row r="9" spans="1:14" x14ac:dyDescent="0.2">
      <c r="A9" s="5" t="s">
        <v>3</v>
      </c>
      <c r="B9" s="53">
        <f>(N9*0.01)</f>
        <v>15090.651600000005</v>
      </c>
      <c r="C9" s="34">
        <v>5</v>
      </c>
      <c r="D9" s="35">
        <v>3</v>
      </c>
      <c r="E9" s="54">
        <f>(B9*D9)</f>
        <v>45271.954800000014</v>
      </c>
      <c r="F9" s="37">
        <f>(C9-D9)</f>
        <v>2</v>
      </c>
      <c r="G9" s="55">
        <f>(B9*F9)</f>
        <v>30181.303200000009</v>
      </c>
      <c r="H9" s="46"/>
      <c r="I9" s="47"/>
      <c r="J9" s="54">
        <f>(B9*I9)</f>
        <v>0</v>
      </c>
      <c r="K9" s="49"/>
      <c r="L9" s="56">
        <f>(B9*K9)</f>
        <v>0</v>
      </c>
      <c r="N9" s="53">
        <v>1509065.1600000004</v>
      </c>
    </row>
    <row r="10" spans="1:14" x14ac:dyDescent="0.2">
      <c r="A10" s="5" t="s">
        <v>4</v>
      </c>
      <c r="B10" s="53">
        <f t="shared" ref="B10:B73" si="0">(N10*0.01)</f>
        <v>4817783.972364001</v>
      </c>
      <c r="C10" s="34">
        <v>5</v>
      </c>
      <c r="D10" s="35">
        <v>5</v>
      </c>
      <c r="E10" s="54">
        <f t="shared" ref="E10:E73" si="1">(B10*D10)</f>
        <v>24088919.861820005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481778397.23640007</v>
      </c>
    </row>
    <row r="11" spans="1:14" x14ac:dyDescent="0.2">
      <c r="A11" s="5" t="s">
        <v>5</v>
      </c>
      <c r="B11" s="53">
        <f t="shared" si="0"/>
        <v>38837.953320000008</v>
      </c>
      <c r="C11" s="34">
        <v>5</v>
      </c>
      <c r="D11" s="35">
        <v>4</v>
      </c>
      <c r="E11" s="54">
        <f t="shared" si="1"/>
        <v>155351.81328000003</v>
      </c>
      <c r="F11" s="37">
        <f t="shared" si="2"/>
        <v>1</v>
      </c>
      <c r="G11" s="55">
        <f t="shared" si="3"/>
        <v>38837.953320000008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3883795.3320000004</v>
      </c>
    </row>
    <row r="12" spans="1:14" x14ac:dyDescent="0.2">
      <c r="A12" s="5" t="s">
        <v>6</v>
      </c>
      <c r="B12" s="53">
        <f t="shared" si="0"/>
        <v>3202120.0591920009</v>
      </c>
      <c r="C12" s="34">
        <v>5</v>
      </c>
      <c r="D12" s="35">
        <v>5</v>
      </c>
      <c r="E12" s="54">
        <f t="shared" si="1"/>
        <v>16010600.295960005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320212005.91920006</v>
      </c>
    </row>
    <row r="13" spans="1:14" x14ac:dyDescent="0.2">
      <c r="A13" s="5" t="s">
        <v>7</v>
      </c>
      <c r="B13" s="53">
        <f t="shared" si="0"/>
        <v>14263267.271990001</v>
      </c>
      <c r="C13" s="34">
        <v>6</v>
      </c>
      <c r="D13" s="35">
        <v>6</v>
      </c>
      <c r="E13" s="54">
        <f t="shared" si="1"/>
        <v>85579603.631940007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1426326727.1990001</v>
      </c>
    </row>
    <row r="14" spans="1:14" x14ac:dyDescent="0.2">
      <c r="A14" s="5" t="s">
        <v>8</v>
      </c>
      <c r="B14" s="53">
        <f t="shared" si="0"/>
        <v>1049.1653507999999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4196.6614031999998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104916.53508</v>
      </c>
    </row>
    <row r="15" spans="1:14" x14ac:dyDescent="0.2">
      <c r="A15" s="5" t="s">
        <v>9</v>
      </c>
      <c r="B15" s="53">
        <f t="shared" si="0"/>
        <v>890720.87672399986</v>
      </c>
      <c r="C15" s="34">
        <v>5</v>
      </c>
      <c r="D15" s="35">
        <v>5</v>
      </c>
      <c r="E15" s="54">
        <f t="shared" si="1"/>
        <v>4453604.3836199995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89072087.672399983</v>
      </c>
    </row>
    <row r="16" spans="1:14" x14ac:dyDescent="0.2">
      <c r="A16" s="5" t="s">
        <v>10</v>
      </c>
      <c r="B16" s="53">
        <f t="shared" si="0"/>
        <v>402461.50414799998</v>
      </c>
      <c r="C16" s="34">
        <v>5</v>
      </c>
      <c r="D16" s="35">
        <v>5</v>
      </c>
      <c r="E16" s="54">
        <f t="shared" si="1"/>
        <v>2012307.5207399998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40246150.414799996</v>
      </c>
    </row>
    <row r="17" spans="1:14" x14ac:dyDescent="0.2">
      <c r="A17" s="5" t="s">
        <v>11</v>
      </c>
      <c r="B17" s="53">
        <f t="shared" si="0"/>
        <v>243686.22777600001</v>
      </c>
      <c r="C17" s="34">
        <v>5</v>
      </c>
      <c r="D17" s="35">
        <v>5</v>
      </c>
      <c r="E17" s="54">
        <f t="shared" si="1"/>
        <v>1218431.13888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24368622.777600002</v>
      </c>
    </row>
    <row r="18" spans="1:14" x14ac:dyDescent="0.2">
      <c r="A18" s="5" t="s">
        <v>12</v>
      </c>
      <c r="B18" s="53">
        <f t="shared" si="0"/>
        <v>6217978.7826239988</v>
      </c>
      <c r="C18" s="34">
        <v>5</v>
      </c>
      <c r="D18" s="35">
        <v>5</v>
      </c>
      <c r="E18" s="54">
        <f t="shared" si="1"/>
        <v>31089893.913119994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621797878.26239991</v>
      </c>
    </row>
    <row r="19" spans="1:14" x14ac:dyDescent="0.2">
      <c r="A19" s="5" t="s">
        <v>13</v>
      </c>
      <c r="B19" s="53">
        <f t="shared" si="0"/>
        <v>314975.13565200003</v>
      </c>
      <c r="C19" s="34">
        <v>5</v>
      </c>
      <c r="D19" s="35">
        <v>5</v>
      </c>
      <c r="E19" s="54">
        <f t="shared" si="1"/>
        <v>1574875.6782600002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31497513.565200001</v>
      </c>
    </row>
    <row r="20" spans="1:14" x14ac:dyDescent="0.2">
      <c r="A20" s="5" t="s">
        <v>90</v>
      </c>
      <c r="B20" s="53">
        <f t="shared" si="0"/>
        <v>25228.998280000003</v>
      </c>
      <c r="C20" s="34">
        <v>5</v>
      </c>
      <c r="D20" s="35">
        <v>3</v>
      </c>
      <c r="E20" s="54">
        <f t="shared" si="1"/>
        <v>75686.994840000014</v>
      </c>
      <c r="F20" s="37">
        <f t="shared" si="2"/>
        <v>2</v>
      </c>
      <c r="G20" s="55">
        <f t="shared" si="3"/>
        <v>50457.996560000007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2522899.8280000002</v>
      </c>
    </row>
    <row r="21" spans="1:14" x14ac:dyDescent="0.2">
      <c r="A21" s="5" t="s">
        <v>14</v>
      </c>
      <c r="B21" s="53">
        <f t="shared" si="0"/>
        <v>28610.618900000005</v>
      </c>
      <c r="C21" s="34">
        <v>5</v>
      </c>
      <c r="D21" s="35">
        <v>3</v>
      </c>
      <c r="E21" s="54">
        <f t="shared" si="1"/>
        <v>85831.856700000018</v>
      </c>
      <c r="F21" s="37">
        <f t="shared" si="2"/>
        <v>2</v>
      </c>
      <c r="G21" s="55">
        <f t="shared" si="3"/>
        <v>57221.23780000001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2861061.8900000006</v>
      </c>
    </row>
    <row r="22" spans="1:14" x14ac:dyDescent="0.2">
      <c r="A22" s="5" t="s">
        <v>15</v>
      </c>
      <c r="B22" s="53">
        <f t="shared" si="0"/>
        <v>4507251.83</v>
      </c>
      <c r="C22" s="34">
        <v>4</v>
      </c>
      <c r="D22" s="35">
        <v>4</v>
      </c>
      <c r="E22" s="54">
        <f t="shared" si="1"/>
        <v>18029007.32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9014503.6600000001</v>
      </c>
      <c r="K22" s="35">
        <f>(H22-I22)</f>
        <v>0</v>
      </c>
      <c r="L22" s="56">
        <f t="shared" si="5"/>
        <v>0</v>
      </c>
      <c r="N22" s="53">
        <v>450725183</v>
      </c>
    </row>
    <row r="23" spans="1:14" x14ac:dyDescent="0.2">
      <c r="A23" s="5" t="s">
        <v>16</v>
      </c>
      <c r="B23" s="53">
        <f t="shared" si="0"/>
        <v>3204305.561445001</v>
      </c>
      <c r="C23" s="34">
        <v>5</v>
      </c>
      <c r="D23" s="35">
        <v>4</v>
      </c>
      <c r="E23" s="54">
        <f t="shared" si="1"/>
        <v>12817222.245780004</v>
      </c>
      <c r="F23" s="37">
        <f t="shared" si="2"/>
        <v>1</v>
      </c>
      <c r="G23" s="55">
        <f t="shared" si="3"/>
        <v>3204305.561445001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320430556.14450008</v>
      </c>
    </row>
    <row r="24" spans="1:14" x14ac:dyDescent="0.2">
      <c r="A24" s="5" t="s">
        <v>17</v>
      </c>
      <c r="B24" s="53">
        <f t="shared" si="0"/>
        <v>578509.73785200005</v>
      </c>
      <c r="C24" s="34">
        <v>5</v>
      </c>
      <c r="D24" s="35">
        <v>5</v>
      </c>
      <c r="E24" s="54">
        <f t="shared" si="1"/>
        <v>2892548.6892600004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57850973.7852</v>
      </c>
    </row>
    <row r="25" spans="1:14" x14ac:dyDescent="0.2">
      <c r="A25" s="5" t="s">
        <v>18</v>
      </c>
      <c r="B25" s="53">
        <f t="shared" si="0"/>
        <v>706843.54359000002</v>
      </c>
      <c r="C25" s="34">
        <v>5</v>
      </c>
      <c r="D25" s="35">
        <v>2</v>
      </c>
      <c r="E25" s="54">
        <f t="shared" si="1"/>
        <v>1413687.08718</v>
      </c>
      <c r="F25" s="37">
        <f t="shared" si="2"/>
        <v>3</v>
      </c>
      <c r="G25" s="55">
        <f t="shared" si="3"/>
        <v>2120530.6307700002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70684354.358999997</v>
      </c>
    </row>
    <row r="26" spans="1:14" x14ac:dyDescent="0.2">
      <c r="A26" s="5" t="s">
        <v>19</v>
      </c>
      <c r="B26" s="53">
        <f t="shared" si="0"/>
        <v>88069.213800000012</v>
      </c>
      <c r="C26" s="34">
        <v>5</v>
      </c>
      <c r="D26" s="35">
        <v>2</v>
      </c>
      <c r="E26" s="54">
        <f t="shared" si="1"/>
        <v>176138.42760000002</v>
      </c>
      <c r="F26" s="37">
        <f t="shared" si="2"/>
        <v>3</v>
      </c>
      <c r="G26" s="55">
        <f t="shared" si="3"/>
        <v>264207.64140000002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8806921.3800000008</v>
      </c>
    </row>
    <row r="27" spans="1:14" x14ac:dyDescent="0.2">
      <c r="A27" s="5" t="s">
        <v>20</v>
      </c>
      <c r="B27" s="53">
        <f t="shared" si="0"/>
        <v>30710.345850000002</v>
      </c>
      <c r="C27" s="34">
        <v>5</v>
      </c>
      <c r="D27" s="35">
        <v>2</v>
      </c>
      <c r="E27" s="54">
        <f t="shared" si="1"/>
        <v>61420.691700000003</v>
      </c>
      <c r="F27" s="37">
        <f t="shared" si="2"/>
        <v>3</v>
      </c>
      <c r="G27" s="55">
        <f t="shared" si="3"/>
        <v>92131.037550000008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3071034.585</v>
      </c>
    </row>
    <row r="28" spans="1:14" x14ac:dyDescent="0.2">
      <c r="A28" s="5" t="s">
        <v>21</v>
      </c>
      <c r="B28" s="53">
        <f t="shared" si="0"/>
        <v>9293.9250299999985</v>
      </c>
      <c r="C28" s="34">
        <v>5</v>
      </c>
      <c r="D28" s="35">
        <v>2</v>
      </c>
      <c r="E28" s="54">
        <f t="shared" si="1"/>
        <v>18587.850059999997</v>
      </c>
      <c r="F28" s="37">
        <f t="shared" si="2"/>
        <v>3</v>
      </c>
      <c r="G28" s="55">
        <f t="shared" si="3"/>
        <v>27881.775089999996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929392.50299999991</v>
      </c>
    </row>
    <row r="29" spans="1:14" x14ac:dyDescent="0.2">
      <c r="A29" s="5" t="s">
        <v>22</v>
      </c>
      <c r="B29" s="53">
        <f t="shared" si="0"/>
        <v>344977.4</v>
      </c>
      <c r="C29" s="34">
        <v>5</v>
      </c>
      <c r="D29" s="35">
        <v>5</v>
      </c>
      <c r="E29" s="54">
        <f t="shared" si="1"/>
        <v>1724887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34497740</v>
      </c>
    </row>
    <row r="30" spans="1:14" x14ac:dyDescent="0.2">
      <c r="A30" s="5" t="s">
        <v>23</v>
      </c>
      <c r="B30" s="53">
        <f t="shared" si="0"/>
        <v>13040.21754</v>
      </c>
      <c r="C30" s="34">
        <v>5</v>
      </c>
      <c r="D30" s="35">
        <v>3</v>
      </c>
      <c r="E30" s="54">
        <f t="shared" si="1"/>
        <v>39120.652620000001</v>
      </c>
      <c r="F30" s="37">
        <f t="shared" si="2"/>
        <v>2</v>
      </c>
      <c r="G30" s="55">
        <f t="shared" si="3"/>
        <v>26080.435079999999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1304021.754</v>
      </c>
    </row>
    <row r="31" spans="1:14" x14ac:dyDescent="0.2">
      <c r="A31" s="5" t="s">
        <v>24</v>
      </c>
      <c r="B31" s="53">
        <f t="shared" si="0"/>
        <v>25668.177810000001</v>
      </c>
      <c r="C31" s="34">
        <v>4</v>
      </c>
      <c r="D31" s="35">
        <v>2</v>
      </c>
      <c r="E31" s="54">
        <f t="shared" si="1"/>
        <v>51336.355620000002</v>
      </c>
      <c r="F31" s="37">
        <f t="shared" si="2"/>
        <v>2</v>
      </c>
      <c r="G31" s="55">
        <f t="shared" si="3"/>
        <v>51336.355620000002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2566817.781</v>
      </c>
    </row>
    <row r="32" spans="1:14" x14ac:dyDescent="0.2">
      <c r="A32" s="5" t="s">
        <v>25</v>
      </c>
      <c r="B32" s="53">
        <f t="shared" si="0"/>
        <v>90024.909600000028</v>
      </c>
      <c r="C32" s="34">
        <v>5</v>
      </c>
      <c r="D32" s="35">
        <v>3</v>
      </c>
      <c r="E32" s="54">
        <f t="shared" si="1"/>
        <v>270074.7288000001</v>
      </c>
      <c r="F32" s="37">
        <f t="shared" si="2"/>
        <v>2</v>
      </c>
      <c r="G32" s="55">
        <f t="shared" si="3"/>
        <v>180049.81920000006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9002490.9600000028</v>
      </c>
    </row>
    <row r="33" spans="1:14" x14ac:dyDescent="0.2">
      <c r="A33" s="5" t="s">
        <v>26</v>
      </c>
      <c r="B33" s="53">
        <f t="shared" si="0"/>
        <v>220868.28</v>
      </c>
      <c r="C33" s="34">
        <v>5</v>
      </c>
      <c r="D33" s="35">
        <v>5</v>
      </c>
      <c r="E33" s="54">
        <f t="shared" si="1"/>
        <v>1104341.3999999999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22086828</v>
      </c>
    </row>
    <row r="34" spans="1:14" x14ac:dyDescent="0.2">
      <c r="A34" s="5" t="s">
        <v>27</v>
      </c>
      <c r="B34" s="53">
        <f t="shared" si="0"/>
        <v>233385.99600000001</v>
      </c>
      <c r="C34" s="34">
        <v>5</v>
      </c>
      <c r="D34" s="35">
        <v>4</v>
      </c>
      <c r="E34" s="54">
        <f t="shared" si="1"/>
        <v>933543.98400000005</v>
      </c>
      <c r="F34" s="37">
        <f t="shared" si="2"/>
        <v>1</v>
      </c>
      <c r="G34" s="55">
        <f t="shared" si="3"/>
        <v>233385.99600000001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23338599.600000001</v>
      </c>
    </row>
    <row r="35" spans="1:14" x14ac:dyDescent="0.2">
      <c r="A35" s="5" t="s">
        <v>28</v>
      </c>
      <c r="B35" s="53">
        <f t="shared" si="0"/>
        <v>7160354.9674560009</v>
      </c>
      <c r="C35" s="34">
        <v>6</v>
      </c>
      <c r="D35" s="35">
        <v>6</v>
      </c>
      <c r="E35" s="54">
        <f t="shared" si="1"/>
        <v>42962129.804736003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716035496.7456001</v>
      </c>
    </row>
    <row r="36" spans="1:14" x14ac:dyDescent="0.2">
      <c r="A36" s="5" t="s">
        <v>29</v>
      </c>
      <c r="B36" s="53">
        <f t="shared" si="0"/>
        <v>34175.150060000007</v>
      </c>
      <c r="C36" s="34">
        <v>5</v>
      </c>
      <c r="D36" s="35">
        <v>3</v>
      </c>
      <c r="E36" s="54">
        <f t="shared" si="1"/>
        <v>102525.45018000001</v>
      </c>
      <c r="F36" s="37">
        <f t="shared" si="2"/>
        <v>2</v>
      </c>
      <c r="G36" s="55">
        <f t="shared" si="3"/>
        <v>68350.300120000014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3417515.0060000005</v>
      </c>
    </row>
    <row r="37" spans="1:14" x14ac:dyDescent="0.2">
      <c r="A37" s="5" t="s">
        <v>30</v>
      </c>
      <c r="B37" s="53">
        <f t="shared" si="0"/>
        <v>774144.76027469989</v>
      </c>
      <c r="C37" s="34">
        <v>5</v>
      </c>
      <c r="D37" s="35">
        <v>4</v>
      </c>
      <c r="E37" s="54">
        <f t="shared" si="1"/>
        <v>3096579.0410987996</v>
      </c>
      <c r="F37" s="37">
        <f t="shared" si="2"/>
        <v>1</v>
      </c>
      <c r="G37" s="55">
        <f t="shared" si="3"/>
        <v>774144.76027469989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77414476.027469993</v>
      </c>
    </row>
    <row r="38" spans="1:14" x14ac:dyDescent="0.2">
      <c r="A38" s="5" t="s">
        <v>31</v>
      </c>
      <c r="B38" s="53">
        <f t="shared" si="0"/>
        <v>93501.657799200009</v>
      </c>
      <c r="C38" s="34">
        <v>5</v>
      </c>
      <c r="D38" s="35">
        <v>4</v>
      </c>
      <c r="E38" s="54">
        <f t="shared" si="1"/>
        <v>374006.63119680004</v>
      </c>
      <c r="F38" s="37">
        <f t="shared" si="2"/>
        <v>1</v>
      </c>
      <c r="G38" s="55">
        <f t="shared" si="3"/>
        <v>93501.657799200009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9350165.7799200006</v>
      </c>
    </row>
    <row r="39" spans="1:14" x14ac:dyDescent="0.2">
      <c r="A39" s="5" t="s">
        <v>32</v>
      </c>
      <c r="B39" s="53">
        <f t="shared" si="0"/>
        <v>21806.463160000003</v>
      </c>
      <c r="C39" s="34">
        <v>5</v>
      </c>
      <c r="D39" s="35">
        <v>3</v>
      </c>
      <c r="E39" s="54">
        <f t="shared" si="1"/>
        <v>65419.389480000013</v>
      </c>
      <c r="F39" s="37">
        <f t="shared" si="2"/>
        <v>2</v>
      </c>
      <c r="G39" s="55">
        <f t="shared" si="3"/>
        <v>43612.926320000006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2180646.3160000001</v>
      </c>
    </row>
    <row r="40" spans="1:14" x14ac:dyDescent="0.2">
      <c r="A40" s="5" t="s">
        <v>33</v>
      </c>
      <c r="B40" s="53">
        <f t="shared" si="0"/>
        <v>11442.954039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45771.816156000001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1144295.4039</v>
      </c>
    </row>
    <row r="41" spans="1:14" x14ac:dyDescent="0.2">
      <c r="A41" s="5" t="s">
        <v>34</v>
      </c>
      <c r="B41" s="53">
        <f t="shared" si="0"/>
        <v>875163.96455459984</v>
      </c>
      <c r="C41" s="34">
        <v>5</v>
      </c>
      <c r="D41" s="35">
        <v>4</v>
      </c>
      <c r="E41" s="54">
        <f t="shared" si="1"/>
        <v>3500655.8582183993</v>
      </c>
      <c r="F41" s="37">
        <f t="shared" si="2"/>
        <v>1</v>
      </c>
      <c r="G41" s="55">
        <f t="shared" si="3"/>
        <v>875163.96455459984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87516396.455459982</v>
      </c>
    </row>
    <row r="42" spans="1:14" x14ac:dyDescent="0.2">
      <c r="A42" s="5" t="s">
        <v>35</v>
      </c>
      <c r="B42" s="53">
        <f t="shared" si="0"/>
        <v>8730690.9651720002</v>
      </c>
      <c r="C42" s="34">
        <v>6</v>
      </c>
      <c r="D42" s="35">
        <v>5</v>
      </c>
      <c r="E42" s="54">
        <f t="shared" si="1"/>
        <v>43653454.825860001</v>
      </c>
      <c r="F42" s="37">
        <f t="shared" si="2"/>
        <v>1</v>
      </c>
      <c r="G42" s="55">
        <f t="shared" si="3"/>
        <v>8730690.9651720002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873069096.51719999</v>
      </c>
    </row>
    <row r="43" spans="1:14" x14ac:dyDescent="0.2">
      <c r="A43" s="5" t="s">
        <v>36</v>
      </c>
      <c r="B43" s="53">
        <f t="shared" si="0"/>
        <v>1232892.7837816286</v>
      </c>
      <c r="C43" s="34">
        <v>5</v>
      </c>
      <c r="D43" s="35">
        <v>5</v>
      </c>
      <c r="E43" s="54">
        <f t="shared" si="1"/>
        <v>6164463.9189081434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123289278.37816285</v>
      </c>
    </row>
    <row r="44" spans="1:14" x14ac:dyDescent="0.2">
      <c r="A44" s="5" t="s">
        <v>37</v>
      </c>
      <c r="B44" s="53">
        <f t="shared" si="0"/>
        <v>127579.35516000004</v>
      </c>
      <c r="C44" s="34">
        <v>5</v>
      </c>
      <c r="D44" s="35">
        <v>2</v>
      </c>
      <c r="E44" s="54">
        <f t="shared" si="1"/>
        <v>255158.71032000007</v>
      </c>
      <c r="F44" s="37">
        <f t="shared" si="2"/>
        <v>3</v>
      </c>
      <c r="G44" s="55">
        <f t="shared" si="3"/>
        <v>382738.06548000011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12757935.516000003</v>
      </c>
    </row>
    <row r="45" spans="1:14" x14ac:dyDescent="0.2">
      <c r="A45" s="5" t="s">
        <v>38</v>
      </c>
      <c r="B45" s="53">
        <f t="shared" si="0"/>
        <v>1702.9643904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6811.8575615999998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170296.43904</v>
      </c>
    </row>
    <row r="46" spans="1:14" x14ac:dyDescent="0.2">
      <c r="A46" s="5" t="s">
        <v>39</v>
      </c>
      <c r="B46" s="53">
        <f t="shared" si="0"/>
        <v>49063.59926000001</v>
      </c>
      <c r="C46" s="34">
        <v>5</v>
      </c>
      <c r="D46" s="35">
        <v>3</v>
      </c>
      <c r="E46" s="54">
        <f t="shared" si="1"/>
        <v>147190.79778000002</v>
      </c>
      <c r="F46" s="37">
        <f t="shared" si="2"/>
        <v>2</v>
      </c>
      <c r="G46" s="55">
        <f t="shared" si="3"/>
        <v>98127.19852000002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4906359.9260000009</v>
      </c>
    </row>
    <row r="47" spans="1:14" x14ac:dyDescent="0.2">
      <c r="A47" s="5" t="s">
        <v>40</v>
      </c>
      <c r="B47" s="53">
        <f t="shared" si="0"/>
        <v>2908071.9356640005</v>
      </c>
      <c r="C47" s="34">
        <v>5</v>
      </c>
      <c r="D47" s="35">
        <v>5</v>
      </c>
      <c r="E47" s="54">
        <f t="shared" si="1"/>
        <v>14540359.678320002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290807193.56640005</v>
      </c>
    </row>
    <row r="48" spans="1:14" x14ac:dyDescent="0.2">
      <c r="A48" s="5" t="s">
        <v>41</v>
      </c>
      <c r="B48" s="53">
        <f t="shared" si="0"/>
        <v>768534.94000000006</v>
      </c>
      <c r="C48" s="34">
        <v>5</v>
      </c>
      <c r="D48" s="35">
        <v>4</v>
      </c>
      <c r="E48" s="54">
        <f t="shared" si="1"/>
        <v>3074139.7600000002</v>
      </c>
      <c r="F48" s="37">
        <f t="shared" si="2"/>
        <v>1</v>
      </c>
      <c r="G48" s="55">
        <f t="shared" si="3"/>
        <v>768534.94000000006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76853494</v>
      </c>
    </row>
    <row r="49" spans="1:14" x14ac:dyDescent="0.2">
      <c r="A49" s="5" t="s">
        <v>42</v>
      </c>
      <c r="B49" s="53">
        <f t="shared" si="0"/>
        <v>577109.01830159989</v>
      </c>
      <c r="C49" s="34">
        <v>5</v>
      </c>
      <c r="D49" s="35">
        <v>5</v>
      </c>
      <c r="E49" s="54">
        <f t="shared" si="1"/>
        <v>2885545.0915079992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57710901.830159992</v>
      </c>
    </row>
    <row r="50" spans="1:14" x14ac:dyDescent="0.2">
      <c r="A50" s="5" t="s">
        <v>43</v>
      </c>
      <c r="B50" s="53">
        <f t="shared" si="0"/>
        <v>16420592.861020001</v>
      </c>
      <c r="C50" s="34">
        <v>3</v>
      </c>
      <c r="D50" s="35">
        <v>3</v>
      </c>
      <c r="E50" s="54">
        <f t="shared" si="1"/>
        <v>49261778.583060004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49261778.583060004</v>
      </c>
      <c r="K50" s="35">
        <f>(H50-I50)</f>
        <v>0</v>
      </c>
      <c r="L50" s="56">
        <f t="shared" si="5"/>
        <v>0</v>
      </c>
      <c r="N50" s="53">
        <v>1642059286.102</v>
      </c>
    </row>
    <row r="51" spans="1:14" x14ac:dyDescent="0.2">
      <c r="A51" s="5" t="s">
        <v>44</v>
      </c>
      <c r="B51" s="53">
        <f t="shared" si="0"/>
        <v>10668655.359999999</v>
      </c>
      <c r="C51" s="34">
        <v>7</v>
      </c>
      <c r="D51" s="35">
        <v>5</v>
      </c>
      <c r="E51" s="54">
        <f t="shared" si="1"/>
        <v>53343276.799999997</v>
      </c>
      <c r="F51" s="37">
        <f t="shared" si="2"/>
        <v>2</v>
      </c>
      <c r="G51" s="55">
        <f t="shared" si="3"/>
        <v>21337310.719999999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1066865536</v>
      </c>
    </row>
    <row r="52" spans="1:14" x14ac:dyDescent="0.2">
      <c r="A52" s="5" t="s">
        <v>45</v>
      </c>
      <c r="B52" s="53">
        <f t="shared" si="0"/>
        <v>1407535.1310600003</v>
      </c>
      <c r="C52" s="34">
        <v>5</v>
      </c>
      <c r="D52" s="35">
        <v>5</v>
      </c>
      <c r="E52" s="54">
        <f t="shared" si="1"/>
        <v>7037675.6553000016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140753513.10600004</v>
      </c>
    </row>
    <row r="53" spans="1:14" x14ac:dyDescent="0.2">
      <c r="A53" s="5" t="s">
        <v>46</v>
      </c>
      <c r="B53" s="53">
        <f t="shared" si="0"/>
        <v>4741699.948752</v>
      </c>
      <c r="C53" s="34">
        <v>5</v>
      </c>
      <c r="D53" s="35">
        <v>5</v>
      </c>
      <c r="E53" s="54">
        <f t="shared" si="1"/>
        <v>23708499.743760001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474169994.87520003</v>
      </c>
    </row>
    <row r="54" spans="1:14" x14ac:dyDescent="0.2">
      <c r="A54" s="5" t="s">
        <v>47</v>
      </c>
      <c r="B54" s="53">
        <f t="shared" si="0"/>
        <v>114511.90396000003</v>
      </c>
      <c r="C54" s="34">
        <v>5</v>
      </c>
      <c r="D54" s="35">
        <v>3</v>
      </c>
      <c r="E54" s="54">
        <f t="shared" si="1"/>
        <v>343535.71188000008</v>
      </c>
      <c r="F54" s="37">
        <f t="shared" si="2"/>
        <v>2</v>
      </c>
      <c r="G54" s="55">
        <f t="shared" si="3"/>
        <v>229023.80792000005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11451190.396000002</v>
      </c>
    </row>
    <row r="55" spans="1:14" x14ac:dyDescent="0.2">
      <c r="A55" s="5" t="s">
        <v>48</v>
      </c>
      <c r="B55" s="53">
        <f t="shared" si="0"/>
        <v>44682595.700000003</v>
      </c>
      <c r="C55" s="34">
        <v>6</v>
      </c>
      <c r="D55" s="35">
        <v>6</v>
      </c>
      <c r="E55" s="54">
        <f t="shared" si="1"/>
        <v>268095574.20000002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4468259570</v>
      </c>
    </row>
    <row r="56" spans="1:14" x14ac:dyDescent="0.2">
      <c r="A56" s="5" t="s">
        <v>49</v>
      </c>
      <c r="B56" s="53">
        <f t="shared" si="0"/>
        <v>10476232.775860002</v>
      </c>
      <c r="C56" s="34">
        <v>6</v>
      </c>
      <c r="D56" s="35">
        <v>6</v>
      </c>
      <c r="E56" s="54">
        <f t="shared" si="1"/>
        <v>62857396.65516001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1047623277.5860002</v>
      </c>
    </row>
    <row r="57" spans="1:14" x14ac:dyDescent="0.2">
      <c r="A57" s="5" t="s">
        <v>50</v>
      </c>
      <c r="B57" s="53">
        <f t="shared" si="0"/>
        <v>8837643.9119700007</v>
      </c>
      <c r="C57" s="34">
        <v>6</v>
      </c>
      <c r="D57" s="35">
        <v>6</v>
      </c>
      <c r="E57" s="54">
        <f t="shared" si="1"/>
        <v>53025863.471820004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883764391.19700003</v>
      </c>
    </row>
    <row r="58" spans="1:14" x14ac:dyDescent="0.2">
      <c r="A58" s="5" t="s">
        <v>51</v>
      </c>
      <c r="B58" s="53">
        <f t="shared" si="0"/>
        <v>715876.55174999998</v>
      </c>
      <c r="C58" s="34">
        <v>5</v>
      </c>
      <c r="D58" s="35">
        <v>4</v>
      </c>
      <c r="E58" s="54">
        <f t="shared" si="1"/>
        <v>2863506.2069999999</v>
      </c>
      <c r="F58" s="37">
        <f t="shared" si="2"/>
        <v>1</v>
      </c>
      <c r="G58" s="55">
        <f t="shared" si="3"/>
        <v>715876.55174999998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71587655.174999997</v>
      </c>
    </row>
    <row r="59" spans="1:14" x14ac:dyDescent="0.2">
      <c r="A59" s="5" t="s">
        <v>52</v>
      </c>
      <c r="B59" s="53">
        <f t="shared" si="0"/>
        <v>9756241.550590001</v>
      </c>
      <c r="C59" s="34">
        <v>6</v>
      </c>
      <c r="D59" s="35">
        <v>6</v>
      </c>
      <c r="E59" s="54">
        <f t="shared" si="1"/>
        <v>58537449.303540006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975624155.05900002</v>
      </c>
    </row>
    <row r="60" spans="1:14" x14ac:dyDescent="0.2">
      <c r="A60" s="5" t="s">
        <v>53</v>
      </c>
      <c r="B60" s="53">
        <f t="shared" si="0"/>
        <v>2999606.3629920008</v>
      </c>
      <c r="C60" s="34">
        <v>5</v>
      </c>
      <c r="D60" s="35">
        <v>5</v>
      </c>
      <c r="E60" s="54">
        <f t="shared" si="1"/>
        <v>14998031.814960003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299960636.29920006</v>
      </c>
    </row>
    <row r="61" spans="1:14" x14ac:dyDescent="0.2">
      <c r="A61" s="5" t="s">
        <v>54</v>
      </c>
      <c r="B61" s="53">
        <f t="shared" si="0"/>
        <v>130171.48560900001</v>
      </c>
      <c r="C61" s="34">
        <v>5</v>
      </c>
      <c r="D61" s="35">
        <v>4</v>
      </c>
      <c r="E61" s="54">
        <f t="shared" si="1"/>
        <v>520685.94243600004</v>
      </c>
      <c r="F61" s="37">
        <f t="shared" si="2"/>
        <v>1</v>
      </c>
      <c r="G61" s="55">
        <f t="shared" si="3"/>
        <v>130171.48560900001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13017148.560900001</v>
      </c>
    </row>
    <row r="62" spans="1:14" x14ac:dyDescent="0.2">
      <c r="A62" s="5" t="s">
        <v>87</v>
      </c>
      <c r="B62" s="53">
        <f t="shared" si="0"/>
        <v>3131227.0709850001</v>
      </c>
      <c r="C62" s="34">
        <v>5</v>
      </c>
      <c r="D62" s="35">
        <v>4</v>
      </c>
      <c r="E62" s="54">
        <f t="shared" si="1"/>
        <v>12524908.28394</v>
      </c>
      <c r="F62" s="37">
        <f t="shared" si="2"/>
        <v>1</v>
      </c>
      <c r="G62" s="55">
        <f t="shared" si="3"/>
        <v>3131227.0709850001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313122707.09850001</v>
      </c>
    </row>
    <row r="63" spans="1:14" x14ac:dyDescent="0.2">
      <c r="A63" s="5" t="s">
        <v>88</v>
      </c>
      <c r="B63" s="53">
        <f t="shared" si="0"/>
        <v>460800.38215199992</v>
      </c>
      <c r="C63" s="34">
        <v>5</v>
      </c>
      <c r="D63" s="35">
        <v>5</v>
      </c>
      <c r="E63" s="54">
        <f t="shared" si="1"/>
        <v>2304001.9107599994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46080038.215199992</v>
      </c>
    </row>
    <row r="64" spans="1:14" x14ac:dyDescent="0.2">
      <c r="A64" s="5" t="s">
        <v>55</v>
      </c>
      <c r="B64" s="53">
        <f t="shared" si="0"/>
        <v>458814.63002400007</v>
      </c>
      <c r="C64" s="34">
        <v>5</v>
      </c>
      <c r="D64" s="35">
        <v>5</v>
      </c>
      <c r="E64" s="54">
        <f t="shared" si="1"/>
        <v>2294073.1501200004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45881463.002400003</v>
      </c>
    </row>
    <row r="65" spans="1:14" x14ac:dyDescent="0.2">
      <c r="A65" s="5" t="s">
        <v>56</v>
      </c>
      <c r="B65" s="53">
        <f t="shared" si="0"/>
        <v>4310522.845152</v>
      </c>
      <c r="C65" s="34">
        <v>5</v>
      </c>
      <c r="D65" s="35">
        <v>5</v>
      </c>
      <c r="E65" s="54">
        <f t="shared" si="1"/>
        <v>21552614.225759998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431052284.51520002</v>
      </c>
    </row>
    <row r="66" spans="1:14" x14ac:dyDescent="0.2">
      <c r="A66" s="5" t="s">
        <v>57</v>
      </c>
      <c r="B66" s="53">
        <f t="shared" si="0"/>
        <v>1106992.6857959998</v>
      </c>
      <c r="C66" s="34">
        <v>5</v>
      </c>
      <c r="D66" s="35">
        <v>5</v>
      </c>
      <c r="E66" s="54">
        <f t="shared" si="1"/>
        <v>5534963.4289799994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110699268.57959999</v>
      </c>
    </row>
    <row r="67" spans="1:14" x14ac:dyDescent="0.2">
      <c r="A67" s="5" t="s">
        <v>58</v>
      </c>
      <c r="B67" s="53">
        <f t="shared" si="0"/>
        <v>405757.40741999994</v>
      </c>
      <c r="C67" s="34">
        <v>5</v>
      </c>
      <c r="D67" s="35">
        <v>2</v>
      </c>
      <c r="E67" s="54">
        <f t="shared" si="1"/>
        <v>811514.81483999989</v>
      </c>
      <c r="F67" s="37">
        <f t="shared" si="2"/>
        <v>3</v>
      </c>
      <c r="G67" s="55">
        <f t="shared" si="3"/>
        <v>1217272.2222599997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40575740.741999991</v>
      </c>
    </row>
    <row r="68" spans="1:14" x14ac:dyDescent="0.2">
      <c r="A68" s="5" t="s">
        <v>59</v>
      </c>
      <c r="B68" s="53">
        <f t="shared" si="0"/>
        <v>92960.851080000037</v>
      </c>
      <c r="C68" s="34">
        <v>5</v>
      </c>
      <c r="D68" s="35">
        <v>3</v>
      </c>
      <c r="E68" s="54">
        <f t="shared" si="1"/>
        <v>278882.5532400001</v>
      </c>
      <c r="F68" s="37">
        <f t="shared" si="2"/>
        <v>2</v>
      </c>
      <c r="G68" s="55">
        <f t="shared" si="3"/>
        <v>185921.70216000007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9296085.1080000028</v>
      </c>
    </row>
    <row r="69" spans="1:14" x14ac:dyDescent="0.2">
      <c r="A69" s="5" t="s">
        <v>60</v>
      </c>
      <c r="B69" s="53">
        <f t="shared" si="0"/>
        <v>103230.31445999997</v>
      </c>
      <c r="C69" s="34">
        <v>5</v>
      </c>
      <c r="D69" s="35">
        <v>5</v>
      </c>
      <c r="E69" s="54">
        <f t="shared" si="1"/>
        <v>516151.57229999983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10323031.445999997</v>
      </c>
    </row>
    <row r="70" spans="1:14" x14ac:dyDescent="0.2">
      <c r="A70" s="5" t="s">
        <v>61</v>
      </c>
      <c r="B70" s="53">
        <f t="shared" si="0"/>
        <v>469.43633040000003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1877.7453216000001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46943.633040000001</v>
      </c>
    </row>
    <row r="71" spans="1:14" x14ac:dyDescent="0.2">
      <c r="A71" s="5" t="s">
        <v>62</v>
      </c>
      <c r="B71" s="53">
        <f t="shared" si="0"/>
        <v>3392616.1920600012</v>
      </c>
      <c r="C71" s="34">
        <v>3</v>
      </c>
      <c r="D71" s="35">
        <v>3</v>
      </c>
      <c r="E71" s="54">
        <f t="shared" si="1"/>
        <v>10177848.576180004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10177848.576180004</v>
      </c>
      <c r="K71" s="35">
        <f>(H71-I71)</f>
        <v>0</v>
      </c>
      <c r="L71" s="56">
        <f t="shared" si="5"/>
        <v>0</v>
      </c>
      <c r="N71" s="53">
        <v>339261619.20600009</v>
      </c>
    </row>
    <row r="72" spans="1:14" x14ac:dyDescent="0.2">
      <c r="A72" s="5" t="s">
        <v>63</v>
      </c>
      <c r="B72" s="53">
        <f t="shared" si="0"/>
        <v>51327.60009</v>
      </c>
      <c r="C72" s="34">
        <v>5</v>
      </c>
      <c r="D72" s="35">
        <v>4</v>
      </c>
      <c r="E72" s="54">
        <f t="shared" si="1"/>
        <v>205310.40036</v>
      </c>
      <c r="F72" s="37">
        <f t="shared" si="2"/>
        <v>1</v>
      </c>
      <c r="G72" s="55">
        <f t="shared" si="3"/>
        <v>51327.60009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5132760.0089999996</v>
      </c>
    </row>
    <row r="73" spans="1:14" x14ac:dyDescent="0.2">
      <c r="A73" s="5" t="s">
        <v>64</v>
      </c>
      <c r="B73" s="53">
        <f t="shared" si="0"/>
        <v>5661346.8238949999</v>
      </c>
      <c r="C73" s="34">
        <v>6</v>
      </c>
      <c r="D73" s="35">
        <v>4</v>
      </c>
      <c r="E73" s="54">
        <f t="shared" si="1"/>
        <v>22645387.29558</v>
      </c>
      <c r="F73" s="37">
        <f t="shared" si="2"/>
        <v>2</v>
      </c>
      <c r="G73" s="55">
        <f t="shared" si="3"/>
        <v>11322693.64779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566134682.38950002</v>
      </c>
    </row>
    <row r="74" spans="1:14" x14ac:dyDescent="0.2">
      <c r="A74" s="5" t="s">
        <v>65</v>
      </c>
      <c r="B74" s="53">
        <f>(N74*0.01)</f>
        <v>31536.125815800006</v>
      </c>
      <c r="C74" s="34">
        <v>5</v>
      </c>
      <c r="D74" s="35">
        <v>3</v>
      </c>
      <c r="E74" s="54">
        <f>(B74*D74)</f>
        <v>94608.377447400009</v>
      </c>
      <c r="F74" s="37">
        <f>(C74-D74)</f>
        <v>2</v>
      </c>
      <c r="G74" s="55">
        <f>(B74*F74)</f>
        <v>63072.251631600011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3153612.5815800005</v>
      </c>
    </row>
    <row r="75" spans="1:14" x14ac:dyDescent="0.2">
      <c r="A75" s="5" t="s">
        <v>76</v>
      </c>
      <c r="B75" s="8">
        <f>SUM(B8:B74)</f>
        <v>195106670.93517411</v>
      </c>
      <c r="C75" s="9"/>
      <c r="D75" s="1"/>
      <c r="E75" s="40">
        <f>SUM(E8:E74)</f>
        <v>1005611009.0668094</v>
      </c>
      <c r="F75" s="1"/>
      <c r="G75" s="40">
        <f>SUM(G8:G74)</f>
        <v>56654027.661913499</v>
      </c>
      <c r="H75" s="10"/>
      <c r="I75" s="1"/>
      <c r="J75" s="40">
        <f>SUM(J8:J74)</f>
        <v>68454130.819240004</v>
      </c>
      <c r="K75" s="1"/>
      <c r="L75" s="43">
        <f>SUM(L8:L74)</f>
        <v>0</v>
      </c>
      <c r="N75" s="8">
        <f>SUM(N8:N74)</f>
        <v>19510667093.517422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165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166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160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167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1:L1"/>
    <mergeCell ref="A2:L2"/>
    <mergeCell ref="A3:L3"/>
    <mergeCell ref="C4:G4"/>
    <mergeCell ref="H4:L4"/>
    <mergeCell ref="A77:L77"/>
    <mergeCell ref="A84:L84"/>
    <mergeCell ref="A78:L78"/>
    <mergeCell ref="A79:L79"/>
    <mergeCell ref="A80:L80"/>
    <mergeCell ref="A81:L81"/>
    <mergeCell ref="A82:L82"/>
    <mergeCell ref="A83:L83"/>
  </mergeCells>
  <printOptions horizontalCentered="1"/>
  <pageMargins left="0.5" right="0.5" top="0.5" bottom="0.5" header="0.3" footer="0.3"/>
  <pageSetup scale="82" fitToHeight="0" orientation="landscape" r:id="rId1"/>
  <headerFooter>
    <oddHeader>&amp;C&amp;11Office of Economic and Demographic Research</oddHeader>
    <oddFooter>&amp;L&amp;11October 2019&amp;R&amp;11Page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5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.75" thickBot="1" x14ac:dyDescent="0.3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2019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2019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156</v>
      </c>
    </row>
    <row r="8" spans="1:14" x14ac:dyDescent="0.2">
      <c r="A8" s="5" t="s">
        <v>2</v>
      </c>
      <c r="B8" s="6">
        <f>(N8*0.01)</f>
        <v>1103583.0325277387</v>
      </c>
      <c r="C8" s="32">
        <v>5</v>
      </c>
      <c r="D8" s="33">
        <v>5</v>
      </c>
      <c r="E8" s="39">
        <f>(B8*D8)</f>
        <v>5517915.162638694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110358303.25277387</v>
      </c>
    </row>
    <row r="9" spans="1:14" x14ac:dyDescent="0.2">
      <c r="A9" s="5" t="s">
        <v>3</v>
      </c>
      <c r="B9" s="53">
        <f>(N9*0.01)</f>
        <v>18447.975347398071</v>
      </c>
      <c r="C9" s="34">
        <v>5</v>
      </c>
      <c r="D9" s="35">
        <v>3</v>
      </c>
      <c r="E9" s="54">
        <f>(B9*D9)</f>
        <v>55343.926042194216</v>
      </c>
      <c r="F9" s="37">
        <f>(C9-D9)</f>
        <v>2</v>
      </c>
      <c r="G9" s="55">
        <f>(B9*F9)</f>
        <v>36895.950694796142</v>
      </c>
      <c r="H9" s="46"/>
      <c r="I9" s="47"/>
      <c r="J9" s="54">
        <f>(B9*I9)</f>
        <v>0</v>
      </c>
      <c r="K9" s="49"/>
      <c r="L9" s="56">
        <f>(B9*K9)</f>
        <v>0</v>
      </c>
      <c r="N9" s="53">
        <v>1844797.534739807</v>
      </c>
    </row>
    <row r="10" spans="1:14" x14ac:dyDescent="0.2">
      <c r="A10" s="5" t="s">
        <v>4</v>
      </c>
      <c r="B10" s="53">
        <f t="shared" ref="B10:B73" si="0">(N10*0.01)</f>
        <v>4977591.3638289971</v>
      </c>
      <c r="C10" s="34">
        <v>5</v>
      </c>
      <c r="D10" s="35">
        <v>5</v>
      </c>
      <c r="E10" s="54">
        <f t="shared" ref="E10:E73" si="1">(B10*D10)</f>
        <v>24887956.819144987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497759136.3828997</v>
      </c>
    </row>
    <row r="11" spans="1:14" x14ac:dyDescent="0.2">
      <c r="A11" s="5" t="s">
        <v>5</v>
      </c>
      <c r="B11" s="53">
        <f t="shared" si="0"/>
        <v>44804.256622990928</v>
      </c>
      <c r="C11" s="34">
        <v>5</v>
      </c>
      <c r="D11" s="35">
        <v>4</v>
      </c>
      <c r="E11" s="54">
        <f t="shared" si="1"/>
        <v>179217.02649196371</v>
      </c>
      <c r="F11" s="37">
        <f t="shared" si="2"/>
        <v>1</v>
      </c>
      <c r="G11" s="55">
        <f t="shared" si="3"/>
        <v>44804.256622990928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4480425.6622990929</v>
      </c>
    </row>
    <row r="12" spans="1:14" x14ac:dyDescent="0.2">
      <c r="A12" s="5" t="s">
        <v>6</v>
      </c>
      <c r="B12" s="53">
        <f t="shared" si="0"/>
        <v>3085703.0049874349</v>
      </c>
      <c r="C12" s="34">
        <v>5</v>
      </c>
      <c r="D12" s="35">
        <v>5</v>
      </c>
      <c r="E12" s="54">
        <f t="shared" si="1"/>
        <v>15428515.024937175</v>
      </c>
      <c r="F12" s="37">
        <f t="shared" si="2"/>
        <v>0</v>
      </c>
      <c r="G12" s="55">
        <f>(B12*F12)</f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308570300.49874347</v>
      </c>
    </row>
    <row r="13" spans="1:14" x14ac:dyDescent="0.2">
      <c r="A13" s="5" t="s">
        <v>7</v>
      </c>
      <c r="B13" s="53">
        <f t="shared" si="0"/>
        <v>15272347.571484817</v>
      </c>
      <c r="C13" s="34">
        <v>6</v>
      </c>
      <c r="D13" s="35">
        <v>6</v>
      </c>
      <c r="E13" s="54">
        <f t="shared" si="1"/>
        <v>91634085.428908899</v>
      </c>
      <c r="F13" s="37">
        <f t="shared" si="2"/>
        <v>0</v>
      </c>
      <c r="G13" s="55">
        <f>(B13*F13)</f>
        <v>0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1527234757.1484816</v>
      </c>
    </row>
    <row r="14" spans="1:14" x14ac:dyDescent="0.2">
      <c r="A14" s="5" t="s">
        <v>8</v>
      </c>
      <c r="B14" s="53">
        <f t="shared" si="0"/>
        <v>777.95086300000014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3111.8034520000006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77795.08630000001</v>
      </c>
    </row>
    <row r="15" spans="1:14" x14ac:dyDescent="0.2">
      <c r="A15" s="5" t="s">
        <v>9</v>
      </c>
      <c r="B15" s="53">
        <f t="shared" si="0"/>
        <v>861869.18490252423</v>
      </c>
      <c r="C15" s="34">
        <v>5</v>
      </c>
      <c r="D15" s="35">
        <v>5</v>
      </c>
      <c r="E15" s="54">
        <f t="shared" si="1"/>
        <v>4309345.924512621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86186918.49025242</v>
      </c>
    </row>
    <row r="16" spans="1:14" x14ac:dyDescent="0.2">
      <c r="A16" s="5" t="s">
        <v>10</v>
      </c>
      <c r="B16" s="53">
        <f t="shared" si="0"/>
        <v>393799.11913271324</v>
      </c>
      <c r="C16" s="34">
        <v>5</v>
      </c>
      <c r="D16" s="35">
        <v>5</v>
      </c>
      <c r="E16" s="54">
        <f t="shared" si="1"/>
        <v>1968995.5956635661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39379911.913271323</v>
      </c>
    </row>
    <row r="17" spans="1:14" x14ac:dyDescent="0.2">
      <c r="A17" s="5" t="s">
        <v>11</v>
      </c>
      <c r="B17" s="53">
        <f t="shared" si="0"/>
        <v>200000</v>
      </c>
      <c r="C17" s="34">
        <v>5</v>
      </c>
      <c r="D17" s="35">
        <v>5</v>
      </c>
      <c r="E17" s="54">
        <f t="shared" si="1"/>
        <v>1000000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20000000</v>
      </c>
    </row>
    <row r="18" spans="1:14" x14ac:dyDescent="0.2">
      <c r="A18" s="5" t="s">
        <v>12</v>
      </c>
      <c r="B18" s="53">
        <f t="shared" si="0"/>
        <v>5783693.9599434473</v>
      </c>
      <c r="C18" s="34">
        <v>5</v>
      </c>
      <c r="D18" s="35">
        <v>5</v>
      </c>
      <c r="E18" s="54">
        <f t="shared" si="1"/>
        <v>28918469.799717236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578369395.99434471</v>
      </c>
    </row>
    <row r="19" spans="1:14" x14ac:dyDescent="0.2">
      <c r="A19" s="5" t="s">
        <v>13</v>
      </c>
      <c r="B19" s="53">
        <f t="shared" si="0"/>
        <v>328122.55803133058</v>
      </c>
      <c r="C19" s="34">
        <v>5</v>
      </c>
      <c r="D19" s="35">
        <v>5</v>
      </c>
      <c r="E19" s="54">
        <f t="shared" si="1"/>
        <v>1640612.7901566529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32812255.803133059</v>
      </c>
    </row>
    <row r="20" spans="1:14" x14ac:dyDescent="0.2">
      <c r="A20" s="5" t="s">
        <v>90</v>
      </c>
      <c r="B20" s="53">
        <f t="shared" si="0"/>
        <v>29197.917850043435</v>
      </c>
      <c r="C20" s="34">
        <v>5</v>
      </c>
      <c r="D20" s="35">
        <v>3</v>
      </c>
      <c r="E20" s="54">
        <f t="shared" si="1"/>
        <v>87593.753550130306</v>
      </c>
      <c r="F20" s="37">
        <f t="shared" si="2"/>
        <v>2</v>
      </c>
      <c r="G20" s="55">
        <f t="shared" si="3"/>
        <v>58395.835700086871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2919791.7850043434</v>
      </c>
    </row>
    <row r="21" spans="1:14" x14ac:dyDescent="0.2">
      <c r="A21" s="5" t="s">
        <v>14</v>
      </c>
      <c r="B21" s="53">
        <f t="shared" si="0"/>
        <v>23340.763250000004</v>
      </c>
      <c r="C21" s="34">
        <v>5</v>
      </c>
      <c r="D21" s="35">
        <v>3</v>
      </c>
      <c r="E21" s="54">
        <f t="shared" si="1"/>
        <v>70022.289750000011</v>
      </c>
      <c r="F21" s="37">
        <f t="shared" si="2"/>
        <v>2</v>
      </c>
      <c r="G21" s="55">
        <f t="shared" si="3"/>
        <v>46681.526500000007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2334076.3250000002</v>
      </c>
    </row>
    <row r="22" spans="1:14" x14ac:dyDescent="0.2">
      <c r="A22" s="5" t="s">
        <v>15</v>
      </c>
      <c r="B22" s="53">
        <f t="shared" si="0"/>
        <v>4448294.2431033095</v>
      </c>
      <c r="C22" s="34">
        <v>4</v>
      </c>
      <c r="D22" s="35">
        <v>4</v>
      </c>
      <c r="E22" s="54">
        <f t="shared" si="1"/>
        <v>17793176.972413238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8896588.4862066191</v>
      </c>
      <c r="K22" s="35">
        <f>(H22-I22)</f>
        <v>0</v>
      </c>
      <c r="L22" s="56">
        <f t="shared" si="5"/>
        <v>0</v>
      </c>
      <c r="N22" s="53">
        <v>444829424.31033093</v>
      </c>
    </row>
    <row r="23" spans="1:14" x14ac:dyDescent="0.2">
      <c r="A23" s="5" t="s">
        <v>16</v>
      </c>
      <c r="B23" s="53">
        <f t="shared" si="0"/>
        <v>2857344.8760966714</v>
      </c>
      <c r="C23" s="34">
        <v>5</v>
      </c>
      <c r="D23" s="35">
        <v>4</v>
      </c>
      <c r="E23" s="54">
        <f t="shared" si="1"/>
        <v>11429379.504386686</v>
      </c>
      <c r="F23" s="37">
        <f t="shared" si="2"/>
        <v>1</v>
      </c>
      <c r="G23" s="55">
        <f t="shared" si="3"/>
        <v>2857344.8760966714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285734487.60966712</v>
      </c>
    </row>
    <row r="24" spans="1:14" x14ac:dyDescent="0.2">
      <c r="A24" s="5" t="s">
        <v>17</v>
      </c>
      <c r="B24" s="53">
        <f t="shared" si="0"/>
        <v>562926.2428684039</v>
      </c>
      <c r="C24" s="34">
        <v>5</v>
      </c>
      <c r="D24" s="35">
        <v>5</v>
      </c>
      <c r="E24" s="54">
        <f t="shared" si="1"/>
        <v>2814631.2143420195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56292624.286840394</v>
      </c>
    </row>
    <row r="25" spans="1:14" x14ac:dyDescent="0.2">
      <c r="A25" s="5" t="s">
        <v>18</v>
      </c>
      <c r="B25" s="53">
        <f t="shared" si="0"/>
        <v>655093.58868200728</v>
      </c>
      <c r="C25" s="34">
        <v>5</v>
      </c>
      <c r="D25" s="35">
        <v>2</v>
      </c>
      <c r="E25" s="54">
        <f t="shared" si="1"/>
        <v>1310187.1773640146</v>
      </c>
      <c r="F25" s="37">
        <f t="shared" si="2"/>
        <v>3</v>
      </c>
      <c r="G25" s="55">
        <f t="shared" si="3"/>
        <v>1965280.7660460218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65509358.868200727</v>
      </c>
    </row>
    <row r="26" spans="1:14" x14ac:dyDescent="0.2">
      <c r="A26" s="5" t="s">
        <v>19</v>
      </c>
      <c r="B26" s="53">
        <f t="shared" si="0"/>
        <v>67022.816572227122</v>
      </c>
      <c r="C26" s="34">
        <v>5</v>
      </c>
      <c r="D26" s="35">
        <v>2</v>
      </c>
      <c r="E26" s="54">
        <f t="shared" si="1"/>
        <v>134045.63314445424</v>
      </c>
      <c r="F26" s="37">
        <f t="shared" si="2"/>
        <v>3</v>
      </c>
      <c r="G26" s="55">
        <f t="shared" si="3"/>
        <v>201068.44971668138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6702281.6572227124</v>
      </c>
    </row>
    <row r="27" spans="1:14" x14ac:dyDescent="0.2">
      <c r="A27" s="5" t="s">
        <v>20</v>
      </c>
      <c r="B27" s="53">
        <f t="shared" si="0"/>
        <v>27131.629536340122</v>
      </c>
      <c r="C27" s="34">
        <v>5</v>
      </c>
      <c r="D27" s="35">
        <v>2</v>
      </c>
      <c r="E27" s="54">
        <f t="shared" si="1"/>
        <v>54263.259072680245</v>
      </c>
      <c r="F27" s="37">
        <f t="shared" si="2"/>
        <v>3</v>
      </c>
      <c r="G27" s="55">
        <f t="shared" si="3"/>
        <v>81394.88860902036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2713162.953634012</v>
      </c>
    </row>
    <row r="28" spans="1:14" x14ac:dyDescent="0.2">
      <c r="A28" s="5" t="s">
        <v>21</v>
      </c>
      <c r="B28" s="53">
        <f t="shared" si="0"/>
        <v>9137.0085118543411</v>
      </c>
      <c r="C28" s="34">
        <v>5</v>
      </c>
      <c r="D28" s="35">
        <v>2</v>
      </c>
      <c r="E28" s="54">
        <f t="shared" si="1"/>
        <v>18274.017023708682</v>
      </c>
      <c r="F28" s="37">
        <f t="shared" si="2"/>
        <v>3</v>
      </c>
      <c r="G28" s="55">
        <f t="shared" si="3"/>
        <v>27411.025535563022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913700.85118543415</v>
      </c>
    </row>
    <row r="29" spans="1:14" x14ac:dyDescent="0.2">
      <c r="A29" s="5" t="s">
        <v>22</v>
      </c>
      <c r="B29" s="53">
        <f t="shared" si="0"/>
        <v>442279.64954115928</v>
      </c>
      <c r="C29" s="34">
        <v>5</v>
      </c>
      <c r="D29" s="35">
        <v>5</v>
      </c>
      <c r="E29" s="54">
        <f t="shared" si="1"/>
        <v>2211398.2477057963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44227964.954115927</v>
      </c>
    </row>
    <row r="30" spans="1:14" x14ac:dyDescent="0.2">
      <c r="A30" s="5" t="s">
        <v>23</v>
      </c>
      <c r="B30" s="53">
        <f t="shared" si="0"/>
        <v>11956.080000332817</v>
      </c>
      <c r="C30" s="34">
        <v>5</v>
      </c>
      <c r="D30" s="35">
        <v>3</v>
      </c>
      <c r="E30" s="54">
        <f t="shared" si="1"/>
        <v>35868.240000998449</v>
      </c>
      <c r="F30" s="37">
        <f t="shared" si="2"/>
        <v>2</v>
      </c>
      <c r="G30" s="55">
        <f t="shared" si="3"/>
        <v>23912.160000665634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1195608.0000332817</v>
      </c>
    </row>
    <row r="31" spans="1:14" x14ac:dyDescent="0.2">
      <c r="A31" s="5" t="s">
        <v>24</v>
      </c>
      <c r="B31" s="53">
        <f t="shared" si="0"/>
        <v>24739.039109743051</v>
      </c>
      <c r="C31" s="34">
        <v>4</v>
      </c>
      <c r="D31" s="35">
        <v>2</v>
      </c>
      <c r="E31" s="54">
        <f t="shared" si="1"/>
        <v>49478.078219486102</v>
      </c>
      <c r="F31" s="37">
        <f t="shared" si="2"/>
        <v>2</v>
      </c>
      <c r="G31" s="55">
        <f t="shared" si="3"/>
        <v>49478.078219486102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2473903.9109743051</v>
      </c>
    </row>
    <row r="32" spans="1:14" x14ac:dyDescent="0.2">
      <c r="A32" s="5" t="s">
        <v>25</v>
      </c>
      <c r="B32" s="53">
        <f t="shared" si="0"/>
        <v>94556.872084867602</v>
      </c>
      <c r="C32" s="34">
        <v>5</v>
      </c>
      <c r="D32" s="35">
        <v>3</v>
      </c>
      <c r="E32" s="54">
        <f t="shared" si="1"/>
        <v>283670.61625460279</v>
      </c>
      <c r="F32" s="37">
        <f t="shared" si="2"/>
        <v>2</v>
      </c>
      <c r="G32" s="55">
        <f t="shared" si="3"/>
        <v>189113.7441697352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9455687.20848676</v>
      </c>
    </row>
    <row r="33" spans="1:14" x14ac:dyDescent="0.2">
      <c r="A33" s="5" t="s">
        <v>26</v>
      </c>
      <c r="B33" s="53">
        <f t="shared" si="0"/>
        <v>215896.21924682305</v>
      </c>
      <c r="C33" s="34">
        <v>5</v>
      </c>
      <c r="D33" s="35">
        <v>5</v>
      </c>
      <c r="E33" s="54">
        <f t="shared" si="1"/>
        <v>1079481.0962341153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21589621.924682304</v>
      </c>
    </row>
    <row r="34" spans="1:14" x14ac:dyDescent="0.2">
      <c r="A34" s="5" t="s">
        <v>27</v>
      </c>
      <c r="B34" s="53">
        <f t="shared" si="0"/>
        <v>190944.02462727268</v>
      </c>
      <c r="C34" s="34">
        <v>5</v>
      </c>
      <c r="D34" s="35">
        <v>4</v>
      </c>
      <c r="E34" s="54">
        <f t="shared" si="1"/>
        <v>763776.09850909072</v>
      </c>
      <c r="F34" s="37">
        <f t="shared" si="2"/>
        <v>1</v>
      </c>
      <c r="G34" s="55">
        <f t="shared" si="3"/>
        <v>190944.02462727268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19094402.462727267</v>
      </c>
    </row>
    <row r="35" spans="1:14" x14ac:dyDescent="0.2">
      <c r="A35" s="5" t="s">
        <v>28</v>
      </c>
      <c r="B35" s="53">
        <f t="shared" si="0"/>
        <v>6798397.6885461388</v>
      </c>
      <c r="C35" s="34">
        <v>6</v>
      </c>
      <c r="D35" s="35">
        <v>5</v>
      </c>
      <c r="E35" s="54">
        <f t="shared" si="1"/>
        <v>33991988.442730695</v>
      </c>
      <c r="F35" s="37">
        <f t="shared" si="2"/>
        <v>1</v>
      </c>
      <c r="G35" s="55">
        <f t="shared" si="3"/>
        <v>6798397.6885461388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679839768.8546139</v>
      </c>
    </row>
    <row r="36" spans="1:14" x14ac:dyDescent="0.2">
      <c r="A36" s="5" t="s">
        <v>29</v>
      </c>
      <c r="B36" s="53">
        <f t="shared" si="0"/>
        <v>22733.134399999999</v>
      </c>
      <c r="C36" s="34">
        <v>5</v>
      </c>
      <c r="D36" s="35">
        <v>3</v>
      </c>
      <c r="E36" s="54">
        <f t="shared" si="1"/>
        <v>68199.403200000001</v>
      </c>
      <c r="F36" s="37">
        <f t="shared" si="2"/>
        <v>2</v>
      </c>
      <c r="G36" s="55">
        <f t="shared" si="3"/>
        <v>45466.268799999998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2273313.44</v>
      </c>
    </row>
    <row r="37" spans="1:14" x14ac:dyDescent="0.2">
      <c r="A37" s="5" t="s">
        <v>30</v>
      </c>
      <c r="B37" s="53">
        <f t="shared" si="0"/>
        <v>776874.18189133808</v>
      </c>
      <c r="C37" s="34">
        <v>5</v>
      </c>
      <c r="D37" s="35">
        <v>4</v>
      </c>
      <c r="E37" s="54">
        <f t="shared" si="1"/>
        <v>3107496.7275653523</v>
      </c>
      <c r="F37" s="37">
        <f t="shared" si="2"/>
        <v>1</v>
      </c>
      <c r="G37" s="55">
        <f t="shared" si="3"/>
        <v>776874.18189133808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77687418.189133808</v>
      </c>
    </row>
    <row r="38" spans="1:14" x14ac:dyDescent="0.2">
      <c r="A38" s="5" t="s">
        <v>31</v>
      </c>
      <c r="B38" s="53">
        <f t="shared" si="0"/>
        <v>90512.028373790847</v>
      </c>
      <c r="C38" s="34">
        <v>5</v>
      </c>
      <c r="D38" s="35">
        <v>4</v>
      </c>
      <c r="E38" s="54">
        <f t="shared" si="1"/>
        <v>362048.11349516339</v>
      </c>
      <c r="F38" s="37">
        <f t="shared" si="2"/>
        <v>1</v>
      </c>
      <c r="G38" s="55">
        <f t="shared" si="3"/>
        <v>90512.028373790847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9051202.8373790849</v>
      </c>
    </row>
    <row r="39" spans="1:14" x14ac:dyDescent="0.2">
      <c r="A39" s="5" t="s">
        <v>32</v>
      </c>
      <c r="B39" s="53">
        <f t="shared" si="0"/>
        <v>19797.807902268836</v>
      </c>
      <c r="C39" s="34">
        <v>5</v>
      </c>
      <c r="D39" s="35">
        <v>3</v>
      </c>
      <c r="E39" s="54">
        <f t="shared" si="1"/>
        <v>59393.423706806512</v>
      </c>
      <c r="F39" s="37">
        <f t="shared" si="2"/>
        <v>2</v>
      </c>
      <c r="G39" s="55">
        <f t="shared" si="3"/>
        <v>39595.615804537672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1979780.7902268837</v>
      </c>
    </row>
    <row r="40" spans="1:14" x14ac:dyDescent="0.2">
      <c r="A40" s="5" t="s">
        <v>33</v>
      </c>
      <c r="B40" s="53">
        <f t="shared" si="0"/>
        <v>6458.8179930000006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25835.271972000002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645881.79930000007</v>
      </c>
    </row>
    <row r="41" spans="1:14" x14ac:dyDescent="0.2">
      <c r="A41" s="5" t="s">
        <v>34</v>
      </c>
      <c r="B41" s="53">
        <f t="shared" si="0"/>
        <v>869389.47407848667</v>
      </c>
      <c r="C41" s="34">
        <v>5</v>
      </c>
      <c r="D41" s="35">
        <v>4</v>
      </c>
      <c r="E41" s="54">
        <f t="shared" si="1"/>
        <v>3477557.8963139467</v>
      </c>
      <c r="F41" s="37">
        <f t="shared" si="2"/>
        <v>1</v>
      </c>
      <c r="G41" s="55">
        <f t="shared" si="3"/>
        <v>869389.47407848667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86938947.407848671</v>
      </c>
    </row>
    <row r="42" spans="1:14" x14ac:dyDescent="0.2">
      <c r="A42" s="5" t="s">
        <v>35</v>
      </c>
      <c r="B42" s="53">
        <f t="shared" si="0"/>
        <v>8686760.3387632929</v>
      </c>
      <c r="C42" s="34">
        <v>6</v>
      </c>
      <c r="D42" s="35">
        <v>5</v>
      </c>
      <c r="E42" s="54">
        <f t="shared" si="1"/>
        <v>43433801.693816468</v>
      </c>
      <c r="F42" s="37">
        <f t="shared" si="2"/>
        <v>1</v>
      </c>
      <c r="G42" s="55">
        <f t="shared" si="3"/>
        <v>8686760.3387632929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868676033.8763293</v>
      </c>
    </row>
    <row r="43" spans="1:14" x14ac:dyDescent="0.2">
      <c r="A43" s="5" t="s">
        <v>36</v>
      </c>
      <c r="B43" s="53">
        <f t="shared" si="0"/>
        <v>1226766.5155046831</v>
      </c>
      <c r="C43" s="34">
        <v>5</v>
      </c>
      <c r="D43" s="35">
        <v>5</v>
      </c>
      <c r="E43" s="54">
        <f t="shared" si="1"/>
        <v>6133832.5775234159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122676651.55046831</v>
      </c>
    </row>
    <row r="44" spans="1:14" x14ac:dyDescent="0.2">
      <c r="A44" s="5" t="s">
        <v>37</v>
      </c>
      <c r="B44" s="53">
        <f t="shared" si="0"/>
        <v>110258.73233459257</v>
      </c>
      <c r="C44" s="34">
        <v>5</v>
      </c>
      <c r="D44" s="35">
        <v>2</v>
      </c>
      <c r="E44" s="54">
        <f t="shared" si="1"/>
        <v>220517.46466918514</v>
      </c>
      <c r="F44" s="37">
        <f t="shared" si="2"/>
        <v>3</v>
      </c>
      <c r="G44" s="55">
        <f t="shared" si="3"/>
        <v>330776.19700377772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11025873.233459257</v>
      </c>
    </row>
    <row r="45" spans="1:14" x14ac:dyDescent="0.2">
      <c r="A45" s="5" t="s">
        <v>38</v>
      </c>
      <c r="B45" s="53">
        <f t="shared" si="0"/>
        <v>1037.608148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4150.4325920000001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103760.81479999999</v>
      </c>
    </row>
    <row r="46" spans="1:14" x14ac:dyDescent="0.2">
      <c r="A46" s="5" t="s">
        <v>39</v>
      </c>
      <c r="B46" s="53">
        <f t="shared" si="0"/>
        <v>43584.736958523172</v>
      </c>
      <c r="C46" s="34">
        <v>5</v>
      </c>
      <c r="D46" s="35">
        <v>3</v>
      </c>
      <c r="E46" s="54">
        <f t="shared" si="1"/>
        <v>130754.21087556952</v>
      </c>
      <c r="F46" s="37">
        <f t="shared" si="2"/>
        <v>2</v>
      </c>
      <c r="G46" s="55">
        <f t="shared" si="3"/>
        <v>87169.473917046344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4358473.6958523169</v>
      </c>
    </row>
    <row r="47" spans="1:14" x14ac:dyDescent="0.2">
      <c r="A47" s="5" t="s">
        <v>40</v>
      </c>
      <c r="B47" s="53">
        <f t="shared" si="0"/>
        <v>3002973.5830390295</v>
      </c>
      <c r="C47" s="34">
        <v>5</v>
      </c>
      <c r="D47" s="35">
        <v>5</v>
      </c>
      <c r="E47" s="54">
        <f t="shared" si="1"/>
        <v>15014867.915195148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300297358.30390292</v>
      </c>
    </row>
    <row r="48" spans="1:14" x14ac:dyDescent="0.2">
      <c r="A48" s="5" t="s">
        <v>41</v>
      </c>
      <c r="B48" s="53">
        <f t="shared" si="0"/>
        <v>801740.61298473482</v>
      </c>
      <c r="C48" s="34">
        <v>5</v>
      </c>
      <c r="D48" s="35">
        <v>4</v>
      </c>
      <c r="E48" s="54">
        <f t="shared" si="1"/>
        <v>3206962.4519389393</v>
      </c>
      <c r="F48" s="37">
        <f t="shared" si="2"/>
        <v>1</v>
      </c>
      <c r="G48" s="55">
        <f t="shared" si="3"/>
        <v>801740.61298473482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80174061.298473477</v>
      </c>
    </row>
    <row r="49" spans="1:14" x14ac:dyDescent="0.2">
      <c r="A49" s="5" t="s">
        <v>42</v>
      </c>
      <c r="B49" s="53">
        <f t="shared" si="0"/>
        <v>485114.93046668603</v>
      </c>
      <c r="C49" s="34">
        <v>5</v>
      </c>
      <c r="D49" s="35">
        <v>5</v>
      </c>
      <c r="E49" s="54">
        <f t="shared" si="1"/>
        <v>2425574.65233343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48511493.046668604</v>
      </c>
    </row>
    <row r="50" spans="1:14" x14ac:dyDescent="0.2">
      <c r="A50" s="5" t="s">
        <v>43</v>
      </c>
      <c r="B50" s="53">
        <f t="shared" si="0"/>
        <v>23619244.218945958</v>
      </c>
      <c r="C50" s="34">
        <v>3</v>
      </c>
      <c r="D50" s="35">
        <v>3</v>
      </c>
      <c r="E50" s="54">
        <f t="shared" si="1"/>
        <v>70857732.656837881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70857732.656837881</v>
      </c>
      <c r="K50" s="35">
        <f>(H50-I50)</f>
        <v>0</v>
      </c>
      <c r="L50" s="56">
        <f t="shared" si="5"/>
        <v>0</v>
      </c>
      <c r="N50" s="53">
        <v>2361924421.8945956</v>
      </c>
    </row>
    <row r="51" spans="1:14" x14ac:dyDescent="0.2">
      <c r="A51" s="5" t="s">
        <v>44</v>
      </c>
      <c r="B51" s="53">
        <f t="shared" si="0"/>
        <v>9066641.5380000006</v>
      </c>
      <c r="C51" s="34">
        <v>7</v>
      </c>
      <c r="D51" s="35">
        <v>5</v>
      </c>
      <c r="E51" s="54">
        <f t="shared" si="1"/>
        <v>45333207.690000005</v>
      </c>
      <c r="F51" s="37">
        <f t="shared" si="2"/>
        <v>2</v>
      </c>
      <c r="G51" s="55">
        <f t="shared" si="3"/>
        <v>18133283.076000001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906664153.80000007</v>
      </c>
    </row>
    <row r="52" spans="1:14" x14ac:dyDescent="0.2">
      <c r="A52" s="5" t="s">
        <v>45</v>
      </c>
      <c r="B52" s="53">
        <f t="shared" si="0"/>
        <v>1544623.8009609682</v>
      </c>
      <c r="C52" s="34">
        <v>5</v>
      </c>
      <c r="D52" s="35">
        <v>5</v>
      </c>
      <c r="E52" s="54">
        <f t="shared" si="1"/>
        <v>7723119.0048048412</v>
      </c>
      <c r="F52" s="37">
        <f t="shared" si="2"/>
        <v>0</v>
      </c>
      <c r="G52" s="55">
        <f t="shared" si="3"/>
        <v>0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154462380.09609681</v>
      </c>
    </row>
    <row r="53" spans="1:14" x14ac:dyDescent="0.2">
      <c r="A53" s="5" t="s">
        <v>46</v>
      </c>
      <c r="B53" s="53">
        <f t="shared" si="0"/>
        <v>4225460.5106933601</v>
      </c>
      <c r="C53" s="34">
        <v>5</v>
      </c>
      <c r="D53" s="35">
        <v>5</v>
      </c>
      <c r="E53" s="54">
        <f t="shared" si="1"/>
        <v>21127302.553466801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422546051.069336</v>
      </c>
    </row>
    <row r="54" spans="1:14" x14ac:dyDescent="0.2">
      <c r="A54" s="5" t="s">
        <v>47</v>
      </c>
      <c r="B54" s="53">
        <f t="shared" si="0"/>
        <v>125300.43887964491</v>
      </c>
      <c r="C54" s="34">
        <v>5</v>
      </c>
      <c r="D54" s="35">
        <v>3</v>
      </c>
      <c r="E54" s="54">
        <f t="shared" si="1"/>
        <v>375901.31663893472</v>
      </c>
      <c r="F54" s="37">
        <f t="shared" si="2"/>
        <v>2</v>
      </c>
      <c r="G54" s="55">
        <f t="shared" si="3"/>
        <v>250600.87775928981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12530043.887964491</v>
      </c>
    </row>
    <row r="55" spans="1:14" x14ac:dyDescent="0.2">
      <c r="A55" s="5" t="s">
        <v>48</v>
      </c>
      <c r="B55" s="53">
        <f t="shared" si="0"/>
        <v>46169704.292188071</v>
      </c>
      <c r="C55" s="34">
        <v>6</v>
      </c>
      <c r="D55" s="35">
        <v>6</v>
      </c>
      <c r="E55" s="54">
        <f t="shared" si="1"/>
        <v>277018225.75312841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4616970429.2188072</v>
      </c>
    </row>
    <row r="56" spans="1:14" x14ac:dyDescent="0.2">
      <c r="A56" s="5" t="s">
        <v>49</v>
      </c>
      <c r="B56" s="53">
        <f t="shared" si="0"/>
        <v>9953071.8851402346</v>
      </c>
      <c r="C56" s="34">
        <v>6</v>
      </c>
      <c r="D56" s="35">
        <v>6</v>
      </c>
      <c r="E56" s="54">
        <f t="shared" si="1"/>
        <v>59718431.310841411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995307188.51402342</v>
      </c>
    </row>
    <row r="57" spans="1:14" x14ac:dyDescent="0.2">
      <c r="A57" s="5" t="s">
        <v>50</v>
      </c>
      <c r="B57" s="53">
        <f t="shared" si="0"/>
        <v>9205314.4535188563</v>
      </c>
      <c r="C57" s="34">
        <v>6</v>
      </c>
      <c r="D57" s="35">
        <v>6</v>
      </c>
      <c r="E57" s="54">
        <f t="shared" si="1"/>
        <v>55231886.721113138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920531445.35188568</v>
      </c>
    </row>
    <row r="58" spans="1:14" x14ac:dyDescent="0.2">
      <c r="A58" s="5" t="s">
        <v>51</v>
      </c>
      <c r="B58" s="53">
        <f t="shared" si="0"/>
        <v>657768.29037703981</v>
      </c>
      <c r="C58" s="34">
        <v>5</v>
      </c>
      <c r="D58" s="35">
        <v>4</v>
      </c>
      <c r="E58" s="54">
        <f t="shared" si="1"/>
        <v>2631073.1615081592</v>
      </c>
      <c r="F58" s="37">
        <f t="shared" si="2"/>
        <v>1</v>
      </c>
      <c r="G58" s="55">
        <f t="shared" si="3"/>
        <v>657768.29037703981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65776829.037703983</v>
      </c>
    </row>
    <row r="59" spans="1:14" x14ac:dyDescent="0.2">
      <c r="A59" s="5" t="s">
        <v>52</v>
      </c>
      <c r="B59" s="53">
        <f t="shared" si="0"/>
        <v>9934088.9221154843</v>
      </c>
      <c r="C59" s="34">
        <v>6</v>
      </c>
      <c r="D59" s="35">
        <v>6</v>
      </c>
      <c r="E59" s="54">
        <f t="shared" si="1"/>
        <v>59604533.532692909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993408892.21154845</v>
      </c>
    </row>
    <row r="60" spans="1:14" x14ac:dyDescent="0.2">
      <c r="A60" s="5" t="s">
        <v>53</v>
      </c>
      <c r="B60" s="53">
        <f t="shared" si="0"/>
        <v>2812777.4010134698</v>
      </c>
      <c r="C60" s="34">
        <v>5</v>
      </c>
      <c r="D60" s="35">
        <v>5</v>
      </c>
      <c r="E60" s="54">
        <f t="shared" si="1"/>
        <v>14063887.005067348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281277740.10134697</v>
      </c>
    </row>
    <row r="61" spans="1:14" x14ac:dyDescent="0.2">
      <c r="A61" s="5" t="s">
        <v>54</v>
      </c>
      <c r="B61" s="53">
        <f t="shared" si="0"/>
        <v>135777.45368421919</v>
      </c>
      <c r="C61" s="34">
        <v>5</v>
      </c>
      <c r="D61" s="35">
        <v>4</v>
      </c>
      <c r="E61" s="54">
        <f t="shared" si="1"/>
        <v>543109.81473687675</v>
      </c>
      <c r="F61" s="37">
        <f t="shared" si="2"/>
        <v>1</v>
      </c>
      <c r="G61" s="55">
        <f t="shared" si="3"/>
        <v>135777.45368421919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13577745.36842192</v>
      </c>
    </row>
    <row r="62" spans="1:14" x14ac:dyDescent="0.2">
      <c r="A62" s="5" t="s">
        <v>87</v>
      </c>
      <c r="B62" s="53">
        <f t="shared" si="0"/>
        <v>2851372.1966224005</v>
      </c>
      <c r="C62" s="34">
        <v>5</v>
      </c>
      <c r="D62" s="35">
        <v>4</v>
      </c>
      <c r="E62" s="54">
        <f t="shared" si="1"/>
        <v>11405488.786489602</v>
      </c>
      <c r="F62" s="37">
        <f t="shared" si="2"/>
        <v>1</v>
      </c>
      <c r="G62" s="55">
        <f t="shared" si="3"/>
        <v>2851372.1966224005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285137219.66224003</v>
      </c>
    </row>
    <row r="63" spans="1:14" x14ac:dyDescent="0.2">
      <c r="A63" s="5" t="s">
        <v>88</v>
      </c>
      <c r="B63" s="53">
        <f t="shared" si="0"/>
        <v>875610.87386178109</v>
      </c>
      <c r="C63" s="34">
        <v>5</v>
      </c>
      <c r="D63" s="35">
        <v>5</v>
      </c>
      <c r="E63" s="54">
        <f t="shared" si="1"/>
        <v>4378054.3693089057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87561087.386178106</v>
      </c>
    </row>
    <row r="64" spans="1:14" x14ac:dyDescent="0.2">
      <c r="A64" s="5" t="s">
        <v>55</v>
      </c>
      <c r="B64" s="53">
        <f t="shared" si="0"/>
        <v>629521.24011660996</v>
      </c>
      <c r="C64" s="34">
        <v>5</v>
      </c>
      <c r="D64" s="35">
        <v>5</v>
      </c>
      <c r="E64" s="54">
        <f t="shared" si="1"/>
        <v>3147606.20058305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62952124.011660993</v>
      </c>
    </row>
    <row r="65" spans="1:14" x14ac:dyDescent="0.2">
      <c r="A65" s="5" t="s">
        <v>56</v>
      </c>
      <c r="B65" s="53">
        <f t="shared" si="0"/>
        <v>4005204.7629946386</v>
      </c>
      <c r="C65" s="34">
        <v>5</v>
      </c>
      <c r="D65" s="35">
        <v>5</v>
      </c>
      <c r="E65" s="54">
        <f t="shared" si="1"/>
        <v>20026023.814973194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400520476.29946387</v>
      </c>
    </row>
    <row r="66" spans="1:14" x14ac:dyDescent="0.2">
      <c r="A66" s="5" t="s">
        <v>57</v>
      </c>
      <c r="B66" s="53">
        <f t="shared" si="0"/>
        <v>1177320.7760611284</v>
      </c>
      <c r="C66" s="34">
        <v>5</v>
      </c>
      <c r="D66" s="35">
        <v>5</v>
      </c>
      <c r="E66" s="54">
        <f t="shared" si="1"/>
        <v>5886603.8803056423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117732077.60611284</v>
      </c>
    </row>
    <row r="67" spans="1:14" x14ac:dyDescent="0.2">
      <c r="A67" s="5" t="s">
        <v>58</v>
      </c>
      <c r="B67" s="53">
        <f t="shared" si="0"/>
        <v>401155.28667915869</v>
      </c>
      <c r="C67" s="34">
        <v>5</v>
      </c>
      <c r="D67" s="35">
        <v>2</v>
      </c>
      <c r="E67" s="54">
        <f t="shared" si="1"/>
        <v>802310.57335831737</v>
      </c>
      <c r="F67" s="37">
        <f t="shared" si="2"/>
        <v>3</v>
      </c>
      <c r="G67" s="55">
        <f t="shared" si="3"/>
        <v>1203465.8600374761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40115528.667915866</v>
      </c>
    </row>
    <row r="68" spans="1:14" x14ac:dyDescent="0.2">
      <c r="A68" s="5" t="s">
        <v>59</v>
      </c>
      <c r="B68" s="53">
        <f t="shared" si="0"/>
        <v>78780.843440592667</v>
      </c>
      <c r="C68" s="34">
        <v>5</v>
      </c>
      <c r="D68" s="35">
        <v>3</v>
      </c>
      <c r="E68" s="54">
        <f t="shared" si="1"/>
        <v>236342.530321778</v>
      </c>
      <c r="F68" s="37">
        <f t="shared" si="2"/>
        <v>2</v>
      </c>
      <c r="G68" s="55">
        <f t="shared" si="3"/>
        <v>157561.68688118533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7878084.3440592671</v>
      </c>
    </row>
    <row r="69" spans="1:14" x14ac:dyDescent="0.2">
      <c r="A69" s="5" t="s">
        <v>60</v>
      </c>
      <c r="B69" s="53">
        <f t="shared" si="0"/>
        <v>99405.659832278005</v>
      </c>
      <c r="C69" s="34">
        <v>5</v>
      </c>
      <c r="D69" s="35">
        <v>5</v>
      </c>
      <c r="E69" s="54">
        <f t="shared" si="1"/>
        <v>497028.29916139005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9940565.9832278006</v>
      </c>
    </row>
    <row r="70" spans="1:14" x14ac:dyDescent="0.2">
      <c r="A70" s="5" t="s">
        <v>61</v>
      </c>
      <c r="B70" s="53">
        <f t="shared" si="0"/>
        <v>132.851461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531.405844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13285.1461</v>
      </c>
    </row>
    <row r="71" spans="1:14" x14ac:dyDescent="0.2">
      <c r="A71" s="5" t="s">
        <v>62</v>
      </c>
      <c r="B71" s="53">
        <f t="shared" si="0"/>
        <v>3816456.9768602327</v>
      </c>
      <c r="C71" s="34">
        <v>3</v>
      </c>
      <c r="D71" s="35">
        <v>3</v>
      </c>
      <c r="E71" s="54">
        <f t="shared" si="1"/>
        <v>11449370.930580698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11449370.930580698</v>
      </c>
      <c r="K71" s="35">
        <f>(H71-I71)</f>
        <v>0</v>
      </c>
      <c r="L71" s="56">
        <f t="shared" si="5"/>
        <v>0</v>
      </c>
      <c r="N71" s="53">
        <v>381645697.68602324</v>
      </c>
    </row>
    <row r="72" spans="1:14" x14ac:dyDescent="0.2">
      <c r="A72" s="5" t="s">
        <v>63</v>
      </c>
      <c r="B72" s="53">
        <f t="shared" si="0"/>
        <v>42026.759447711818</v>
      </c>
      <c r="C72" s="34">
        <v>5</v>
      </c>
      <c r="D72" s="35">
        <v>4</v>
      </c>
      <c r="E72" s="54">
        <f t="shared" si="1"/>
        <v>168107.03779084727</v>
      </c>
      <c r="F72" s="37">
        <f t="shared" si="2"/>
        <v>1</v>
      </c>
      <c r="G72" s="55">
        <f t="shared" si="3"/>
        <v>42026.759447711818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4202675.9447711818</v>
      </c>
    </row>
    <row r="73" spans="1:14" x14ac:dyDescent="0.2">
      <c r="A73" s="5" t="s">
        <v>64</v>
      </c>
      <c r="B73" s="53">
        <f t="shared" si="0"/>
        <v>5616574.6384990253</v>
      </c>
      <c r="C73" s="34">
        <v>6</v>
      </c>
      <c r="D73" s="35">
        <v>4</v>
      </c>
      <c r="E73" s="54">
        <f t="shared" si="1"/>
        <v>22466298.553996101</v>
      </c>
      <c r="F73" s="37">
        <f t="shared" si="2"/>
        <v>2</v>
      </c>
      <c r="G73" s="55">
        <f t="shared" si="3"/>
        <v>11233149.276998051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561657463.84990251</v>
      </c>
    </row>
    <row r="74" spans="1:14" x14ac:dyDescent="0.2">
      <c r="A74" s="5" t="s">
        <v>65</v>
      </c>
      <c r="B74" s="53">
        <f>(N74*0.01)</f>
        <v>31084.393346988807</v>
      </c>
      <c r="C74" s="34">
        <v>5</v>
      </c>
      <c r="D74" s="35">
        <v>3</v>
      </c>
      <c r="E74" s="54">
        <f>(B74*D74)</f>
        <v>93253.180040966428</v>
      </c>
      <c r="F74" s="37">
        <f>(C74-D74)</f>
        <v>2</v>
      </c>
      <c r="G74" s="55">
        <f>(B74*F74)</f>
        <v>62168.786693977614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3108439.3346988806</v>
      </c>
    </row>
    <row r="75" spans="1:14" x14ac:dyDescent="0.2">
      <c r="A75" s="5" t="s">
        <v>76</v>
      </c>
      <c r="B75" s="8">
        <f>SUM(B8:B74)</f>
        <v>201747421.60487884</v>
      </c>
      <c r="C75" s="9"/>
      <c r="D75" s="1"/>
      <c r="E75" s="40">
        <f>SUM(E8:E74)</f>
        <v>1020093597.3472967</v>
      </c>
      <c r="F75" s="1"/>
      <c r="G75" s="40">
        <f>SUM(G8:G74)</f>
        <v>59060210.641063489</v>
      </c>
      <c r="H75" s="10"/>
      <c r="I75" s="1"/>
      <c r="J75" s="40">
        <f>SUM(J8:J74)</f>
        <v>91203692.073625207</v>
      </c>
      <c r="K75" s="1"/>
      <c r="L75" s="43">
        <f>SUM(L8:L74)</f>
        <v>0</v>
      </c>
      <c r="N75" s="8">
        <f>SUM(N8:N74)</f>
        <v>20174742160.487881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159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157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160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158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4:L84"/>
    <mergeCell ref="A78:L78"/>
    <mergeCell ref="A79:L79"/>
    <mergeCell ref="A80:L80"/>
    <mergeCell ref="A81:L81"/>
    <mergeCell ref="A82:L82"/>
    <mergeCell ref="A83:L83"/>
    <mergeCell ref="A77:L77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&amp;L&amp;11January 2019&amp;R&amp;11Page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.75" thickBot="1" x14ac:dyDescent="0.3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2018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2018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150</v>
      </c>
    </row>
    <row r="8" spans="1:14" x14ac:dyDescent="0.2">
      <c r="A8" s="5" t="s">
        <v>2</v>
      </c>
      <c r="B8" s="6">
        <f>(N8*0.01)</f>
        <v>1018817.894396759</v>
      </c>
      <c r="C8" s="32">
        <v>5</v>
      </c>
      <c r="D8" s="33">
        <v>5</v>
      </c>
      <c r="E8" s="39">
        <f>(B8*D8)</f>
        <v>5094089.4719837951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101881789.4396759</v>
      </c>
    </row>
    <row r="9" spans="1:14" x14ac:dyDescent="0.2">
      <c r="A9" s="5" t="s">
        <v>3</v>
      </c>
      <c r="B9" s="53">
        <f>(N9*0.01)</f>
        <v>14024.126581053135</v>
      </c>
      <c r="C9" s="34">
        <v>5</v>
      </c>
      <c r="D9" s="35">
        <v>3</v>
      </c>
      <c r="E9" s="54">
        <f>(B9*D9)</f>
        <v>42072.379743159407</v>
      </c>
      <c r="F9" s="37">
        <f>(C9-D9)</f>
        <v>2</v>
      </c>
      <c r="G9" s="55">
        <f>(B9*F9)</f>
        <v>28048.25316210627</v>
      </c>
      <c r="H9" s="46"/>
      <c r="I9" s="47"/>
      <c r="J9" s="54">
        <f>(B9*I9)</f>
        <v>0</v>
      </c>
      <c r="K9" s="49"/>
      <c r="L9" s="56">
        <f>(B9*K9)</f>
        <v>0</v>
      </c>
      <c r="N9" s="53">
        <v>1402412.6581053135</v>
      </c>
    </row>
    <row r="10" spans="1:14" x14ac:dyDescent="0.2">
      <c r="A10" s="5" t="s">
        <v>4</v>
      </c>
      <c r="B10" s="53">
        <f t="shared" ref="B10:B73" si="0">(N10*0.01)</f>
        <v>4300361.9571192907</v>
      </c>
      <c r="C10" s="34">
        <v>5</v>
      </c>
      <c r="D10" s="35">
        <v>5</v>
      </c>
      <c r="E10" s="54">
        <f t="shared" ref="E10:E73" si="1">(B10*D10)</f>
        <v>21501809.785596453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430036195.71192908</v>
      </c>
    </row>
    <row r="11" spans="1:14" x14ac:dyDescent="0.2">
      <c r="A11" s="5" t="s">
        <v>5</v>
      </c>
      <c r="B11" s="53">
        <f t="shared" si="0"/>
        <v>31158.946810645801</v>
      </c>
      <c r="C11" s="34">
        <v>5</v>
      </c>
      <c r="D11" s="35">
        <v>4</v>
      </c>
      <c r="E11" s="54">
        <f t="shared" si="1"/>
        <v>124635.7872425832</v>
      </c>
      <c r="F11" s="37">
        <f t="shared" si="2"/>
        <v>1</v>
      </c>
      <c r="G11" s="55">
        <f t="shared" si="3"/>
        <v>31158.946810645801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3115894.6810645801</v>
      </c>
    </row>
    <row r="12" spans="1:14" x14ac:dyDescent="0.2">
      <c r="A12" s="5" t="s">
        <v>6</v>
      </c>
      <c r="B12" s="53">
        <f t="shared" si="0"/>
        <v>2499741.3248302154</v>
      </c>
      <c r="C12" s="34">
        <v>5</v>
      </c>
      <c r="D12" s="35">
        <v>5</v>
      </c>
      <c r="E12" s="54">
        <f t="shared" si="1"/>
        <v>12498706.624151077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249974132.48302156</v>
      </c>
    </row>
    <row r="13" spans="1:14" x14ac:dyDescent="0.2">
      <c r="A13" s="5" t="s">
        <v>7</v>
      </c>
      <c r="B13" s="53">
        <f t="shared" si="0"/>
        <v>12671762.292824427</v>
      </c>
      <c r="C13" s="34">
        <v>6</v>
      </c>
      <c r="D13" s="35">
        <v>6</v>
      </c>
      <c r="E13" s="54">
        <f>(B13*5)+(B13*1*0.5)</f>
        <v>69694692.61053434</v>
      </c>
      <c r="F13" s="37">
        <f t="shared" si="2"/>
        <v>0</v>
      </c>
      <c r="G13" s="55">
        <f>(B13*1*0.5)</f>
        <v>6335881.1464122133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1267176229.2824426</v>
      </c>
    </row>
    <row r="14" spans="1:14" x14ac:dyDescent="0.2">
      <c r="A14" s="5" t="s">
        <v>8</v>
      </c>
      <c r="B14" s="53">
        <f t="shared" si="0"/>
        <v>843.80142804251943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3375.2057121700777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84380.14280425194</v>
      </c>
    </row>
    <row r="15" spans="1:14" x14ac:dyDescent="0.2">
      <c r="A15" s="5" t="s">
        <v>9</v>
      </c>
      <c r="B15" s="53">
        <f t="shared" si="0"/>
        <v>779903.20001982362</v>
      </c>
      <c r="C15" s="34">
        <v>5</v>
      </c>
      <c r="D15" s="35">
        <v>5</v>
      </c>
      <c r="E15" s="54">
        <f t="shared" si="1"/>
        <v>3899516.0000991179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77990320.001982361</v>
      </c>
    </row>
    <row r="16" spans="1:14" x14ac:dyDescent="0.2">
      <c r="A16" s="5" t="s">
        <v>10</v>
      </c>
      <c r="B16" s="53">
        <f t="shared" si="0"/>
        <v>333178.15791718737</v>
      </c>
      <c r="C16" s="34">
        <v>5</v>
      </c>
      <c r="D16" s="35">
        <v>5</v>
      </c>
      <c r="E16" s="54">
        <f t="shared" si="1"/>
        <v>1665890.7895859368</v>
      </c>
      <c r="F16" s="37">
        <f t="shared" si="2"/>
        <v>0</v>
      </c>
      <c r="G16" s="55">
        <f t="shared" si="3"/>
        <v>0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33317815.791718736</v>
      </c>
    </row>
    <row r="17" spans="1:14" x14ac:dyDescent="0.2">
      <c r="A17" s="5" t="s">
        <v>11</v>
      </c>
      <c r="B17" s="53">
        <f t="shared" si="0"/>
        <v>211048.94136858455</v>
      </c>
      <c r="C17" s="34">
        <v>5</v>
      </c>
      <c r="D17" s="35">
        <v>5</v>
      </c>
      <c r="E17" s="54">
        <f t="shared" si="1"/>
        <v>1055244.7068429228</v>
      </c>
      <c r="F17" s="37">
        <f t="shared" si="2"/>
        <v>0</v>
      </c>
      <c r="G17" s="55">
        <f t="shared" si="3"/>
        <v>0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21104894.136858456</v>
      </c>
    </row>
    <row r="18" spans="1:14" x14ac:dyDescent="0.2">
      <c r="A18" s="5" t="s">
        <v>12</v>
      </c>
      <c r="B18" s="53">
        <f t="shared" si="0"/>
        <v>5704446.7888888596</v>
      </c>
      <c r="C18" s="34">
        <v>5</v>
      </c>
      <c r="D18" s="35">
        <v>5</v>
      </c>
      <c r="E18" s="54">
        <f t="shared" si="1"/>
        <v>28522233.944444299</v>
      </c>
      <c r="F18" s="37">
        <f t="shared" si="2"/>
        <v>0</v>
      </c>
      <c r="G18" s="55">
        <f t="shared" si="3"/>
        <v>0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570444678.88888597</v>
      </c>
    </row>
    <row r="19" spans="1:14" x14ac:dyDescent="0.2">
      <c r="A19" s="5" t="s">
        <v>13</v>
      </c>
      <c r="B19" s="53">
        <f t="shared" si="0"/>
        <v>322892.44448312884</v>
      </c>
      <c r="C19" s="34">
        <v>5</v>
      </c>
      <c r="D19" s="35">
        <v>5</v>
      </c>
      <c r="E19" s="54">
        <f t="shared" si="1"/>
        <v>1614462.2224156442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32289244.448312882</v>
      </c>
    </row>
    <row r="20" spans="1:14" x14ac:dyDescent="0.2">
      <c r="A20" s="5" t="s">
        <v>90</v>
      </c>
      <c r="B20" s="53">
        <f t="shared" si="0"/>
        <v>27164.265849021616</v>
      </c>
      <c r="C20" s="34">
        <v>5</v>
      </c>
      <c r="D20" s="35">
        <v>3</v>
      </c>
      <c r="E20" s="54">
        <f t="shared" si="1"/>
        <v>81492.797547064853</v>
      </c>
      <c r="F20" s="37">
        <f t="shared" si="2"/>
        <v>2</v>
      </c>
      <c r="G20" s="55">
        <f t="shared" si="3"/>
        <v>54328.531698043233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2716426.5849021617</v>
      </c>
    </row>
    <row r="21" spans="1:14" x14ac:dyDescent="0.2">
      <c r="A21" s="5" t="s">
        <v>14</v>
      </c>
      <c r="B21" s="53">
        <f t="shared" si="0"/>
        <v>20781.799281434764</v>
      </c>
      <c r="C21" s="34">
        <v>5</v>
      </c>
      <c r="D21" s="35">
        <v>3</v>
      </c>
      <c r="E21" s="54">
        <f t="shared" si="1"/>
        <v>62345.397844304287</v>
      </c>
      <c r="F21" s="37">
        <f t="shared" si="2"/>
        <v>2</v>
      </c>
      <c r="G21" s="55">
        <f t="shared" si="3"/>
        <v>41563.598562869527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2078179.9281434761</v>
      </c>
    </row>
    <row r="22" spans="1:14" x14ac:dyDescent="0.2">
      <c r="A22" s="5" t="s">
        <v>15</v>
      </c>
      <c r="B22" s="53">
        <f t="shared" si="0"/>
        <v>3799200.0367970783</v>
      </c>
      <c r="C22" s="34">
        <v>4</v>
      </c>
      <c r="D22" s="35">
        <v>4</v>
      </c>
      <c r="E22" s="54">
        <f t="shared" si="1"/>
        <v>15196800.147188313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7598400.0735941567</v>
      </c>
      <c r="K22" s="35">
        <f>(H22-I22)</f>
        <v>0</v>
      </c>
      <c r="L22" s="56">
        <f t="shared" si="5"/>
        <v>0</v>
      </c>
      <c r="N22" s="53">
        <v>379920003.67970783</v>
      </c>
    </row>
    <row r="23" spans="1:14" x14ac:dyDescent="0.2">
      <c r="A23" s="5" t="s">
        <v>16</v>
      </c>
      <c r="B23" s="53">
        <f t="shared" si="0"/>
        <v>2564505.4743544594</v>
      </c>
      <c r="C23" s="34">
        <v>5</v>
      </c>
      <c r="D23" s="35">
        <v>4</v>
      </c>
      <c r="E23" s="54">
        <f t="shared" si="1"/>
        <v>10258021.897417838</v>
      </c>
      <c r="F23" s="37">
        <f t="shared" si="2"/>
        <v>1</v>
      </c>
      <c r="G23" s="55">
        <f t="shared" si="3"/>
        <v>2564505.4743544594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256450547.43544593</v>
      </c>
    </row>
    <row r="24" spans="1:14" x14ac:dyDescent="0.2">
      <c r="A24" s="5" t="s">
        <v>17</v>
      </c>
      <c r="B24" s="53">
        <f t="shared" si="0"/>
        <v>539252.97117831383</v>
      </c>
      <c r="C24" s="34">
        <v>5</v>
      </c>
      <c r="D24" s="35">
        <v>5</v>
      </c>
      <c r="E24" s="54">
        <f t="shared" si="1"/>
        <v>2696264.8558915691</v>
      </c>
      <c r="F24" s="37">
        <f t="shared" si="2"/>
        <v>0</v>
      </c>
      <c r="G24" s="55">
        <f t="shared" si="3"/>
        <v>0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53925297.117831387</v>
      </c>
    </row>
    <row r="25" spans="1:14" x14ac:dyDescent="0.2">
      <c r="A25" s="5" t="s">
        <v>18</v>
      </c>
      <c r="B25" s="53">
        <f t="shared" si="0"/>
        <v>596755.40618146001</v>
      </c>
      <c r="C25" s="34">
        <v>5</v>
      </c>
      <c r="D25" s="35">
        <v>2</v>
      </c>
      <c r="E25" s="54">
        <f t="shared" si="1"/>
        <v>1193510.81236292</v>
      </c>
      <c r="F25" s="37">
        <f t="shared" si="2"/>
        <v>3</v>
      </c>
      <c r="G25" s="55">
        <f t="shared" si="3"/>
        <v>1790266.21854438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59675540.618145995</v>
      </c>
    </row>
    <row r="26" spans="1:14" x14ac:dyDescent="0.2">
      <c r="A26" s="5" t="s">
        <v>19</v>
      </c>
      <c r="B26" s="53">
        <f t="shared" si="0"/>
        <v>62095.958624056191</v>
      </c>
      <c r="C26" s="34">
        <v>5</v>
      </c>
      <c r="D26" s="35">
        <v>2</v>
      </c>
      <c r="E26" s="54">
        <f t="shared" si="1"/>
        <v>124191.91724811238</v>
      </c>
      <c r="F26" s="37">
        <f t="shared" si="2"/>
        <v>3</v>
      </c>
      <c r="G26" s="55">
        <f t="shared" si="3"/>
        <v>186287.87587216857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6209595.8624056187</v>
      </c>
    </row>
    <row r="27" spans="1:14" x14ac:dyDescent="0.2">
      <c r="A27" s="5" t="s">
        <v>20</v>
      </c>
      <c r="B27" s="53">
        <f t="shared" si="0"/>
        <v>21233.459696899921</v>
      </c>
      <c r="C27" s="34">
        <v>5</v>
      </c>
      <c r="D27" s="35">
        <v>2</v>
      </c>
      <c r="E27" s="54">
        <f t="shared" si="1"/>
        <v>42466.919393799843</v>
      </c>
      <c r="F27" s="37">
        <f t="shared" si="2"/>
        <v>3</v>
      </c>
      <c r="G27" s="55">
        <f t="shared" si="3"/>
        <v>63700.37909069976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2123345.9696899923</v>
      </c>
    </row>
    <row r="28" spans="1:14" x14ac:dyDescent="0.2">
      <c r="A28" s="5" t="s">
        <v>21</v>
      </c>
      <c r="B28" s="53">
        <f t="shared" si="0"/>
        <v>12694.943028115847</v>
      </c>
      <c r="C28" s="34">
        <v>5</v>
      </c>
      <c r="D28" s="35">
        <v>2</v>
      </c>
      <c r="E28" s="54">
        <f t="shared" si="1"/>
        <v>25389.886056231695</v>
      </c>
      <c r="F28" s="37">
        <f t="shared" si="2"/>
        <v>3</v>
      </c>
      <c r="G28" s="55">
        <f t="shared" si="3"/>
        <v>38084.829084347541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1269494.3028115847</v>
      </c>
    </row>
    <row r="29" spans="1:14" x14ac:dyDescent="0.2">
      <c r="A29" s="5" t="s">
        <v>22</v>
      </c>
      <c r="B29" s="53">
        <f t="shared" si="0"/>
        <v>389008.82393884304</v>
      </c>
      <c r="C29" s="34">
        <v>5</v>
      </c>
      <c r="D29" s="35">
        <v>5</v>
      </c>
      <c r="E29" s="54">
        <f t="shared" si="1"/>
        <v>1945044.1196942152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38900882.393884301</v>
      </c>
    </row>
    <row r="30" spans="1:14" x14ac:dyDescent="0.2">
      <c r="A30" s="5" t="s">
        <v>23</v>
      </c>
      <c r="B30" s="53">
        <f t="shared" si="0"/>
        <v>9318.1805418926833</v>
      </c>
      <c r="C30" s="34">
        <v>5</v>
      </c>
      <c r="D30" s="35">
        <v>3</v>
      </c>
      <c r="E30" s="54">
        <f t="shared" si="1"/>
        <v>27954.541625678052</v>
      </c>
      <c r="F30" s="37">
        <f t="shared" si="2"/>
        <v>2</v>
      </c>
      <c r="G30" s="55">
        <f t="shared" si="3"/>
        <v>18636.361083785367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931818.05418926827</v>
      </c>
    </row>
    <row r="31" spans="1:14" x14ac:dyDescent="0.2">
      <c r="A31" s="5" t="s">
        <v>24</v>
      </c>
      <c r="B31" s="53">
        <f t="shared" si="0"/>
        <v>21066.155799999997</v>
      </c>
      <c r="C31" s="34">
        <v>4</v>
      </c>
      <c r="D31" s="35">
        <v>2</v>
      </c>
      <c r="E31" s="54">
        <f t="shared" si="1"/>
        <v>42132.311599999994</v>
      </c>
      <c r="F31" s="37">
        <f t="shared" si="2"/>
        <v>2</v>
      </c>
      <c r="G31" s="55">
        <f t="shared" si="3"/>
        <v>42132.311599999994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2106615.5799999996</v>
      </c>
    </row>
    <row r="32" spans="1:14" x14ac:dyDescent="0.2">
      <c r="A32" s="5" t="s">
        <v>25</v>
      </c>
      <c r="B32" s="53">
        <f t="shared" si="0"/>
        <v>76130.988671297921</v>
      </c>
      <c r="C32" s="34">
        <v>5</v>
      </c>
      <c r="D32" s="35">
        <v>3</v>
      </c>
      <c r="E32" s="54">
        <f t="shared" si="1"/>
        <v>228392.96601389378</v>
      </c>
      <c r="F32" s="37">
        <f t="shared" si="2"/>
        <v>2</v>
      </c>
      <c r="G32" s="55">
        <f t="shared" si="3"/>
        <v>152261.97734259584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7613098.8671297915</v>
      </c>
    </row>
    <row r="33" spans="1:14" x14ac:dyDescent="0.2">
      <c r="A33" s="5" t="s">
        <v>26</v>
      </c>
      <c r="B33" s="53">
        <f t="shared" si="0"/>
        <v>173526.10873482883</v>
      </c>
      <c r="C33" s="34">
        <v>5</v>
      </c>
      <c r="D33" s="35">
        <v>5</v>
      </c>
      <c r="E33" s="54">
        <f t="shared" si="1"/>
        <v>867630.5436741442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17352610.873482883</v>
      </c>
    </row>
    <row r="34" spans="1:14" x14ac:dyDescent="0.2">
      <c r="A34" s="5" t="s">
        <v>27</v>
      </c>
      <c r="B34" s="53">
        <f t="shared" si="0"/>
        <v>200637.76787749448</v>
      </c>
      <c r="C34" s="34">
        <v>5</v>
      </c>
      <c r="D34" s="35">
        <v>2</v>
      </c>
      <c r="E34" s="54">
        <f t="shared" si="1"/>
        <v>401275.53575498896</v>
      </c>
      <c r="F34" s="37">
        <f t="shared" si="2"/>
        <v>3</v>
      </c>
      <c r="G34" s="55">
        <f t="shared" si="3"/>
        <v>601913.30363248347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20063776.787749447</v>
      </c>
    </row>
    <row r="35" spans="1:14" x14ac:dyDescent="0.2">
      <c r="A35" s="5" t="s">
        <v>28</v>
      </c>
      <c r="B35" s="53">
        <f t="shared" si="0"/>
        <v>6092585.5625040112</v>
      </c>
      <c r="C35" s="34">
        <v>5</v>
      </c>
      <c r="D35" s="35">
        <v>5</v>
      </c>
      <c r="E35" s="54">
        <f t="shared" si="1"/>
        <v>30462927.812520057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609258556.25040114</v>
      </c>
    </row>
    <row r="36" spans="1:14" x14ac:dyDescent="0.2">
      <c r="A36" s="5" t="s">
        <v>29</v>
      </c>
      <c r="B36" s="53">
        <f t="shared" si="0"/>
        <v>21585.537806844342</v>
      </c>
      <c r="C36" s="34">
        <v>5</v>
      </c>
      <c r="D36" s="35">
        <v>2</v>
      </c>
      <c r="E36" s="54">
        <f t="shared" si="1"/>
        <v>43171.075613688685</v>
      </c>
      <c r="F36" s="37">
        <f t="shared" si="2"/>
        <v>3</v>
      </c>
      <c r="G36" s="55">
        <f t="shared" si="3"/>
        <v>64756.613420533031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2158553.7806844343</v>
      </c>
    </row>
    <row r="37" spans="1:14" x14ac:dyDescent="0.2">
      <c r="A37" s="5" t="s">
        <v>30</v>
      </c>
      <c r="B37" s="53">
        <f t="shared" si="0"/>
        <v>655713.96427150478</v>
      </c>
      <c r="C37" s="34">
        <v>5</v>
      </c>
      <c r="D37" s="35">
        <v>4</v>
      </c>
      <c r="E37" s="54">
        <f t="shared" si="1"/>
        <v>2622855.8570860191</v>
      </c>
      <c r="F37" s="37">
        <f t="shared" si="2"/>
        <v>1</v>
      </c>
      <c r="G37" s="55">
        <f t="shared" si="3"/>
        <v>655713.96427150478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65571396.42715048</v>
      </c>
    </row>
    <row r="38" spans="1:14" x14ac:dyDescent="0.2">
      <c r="A38" s="5" t="s">
        <v>31</v>
      </c>
      <c r="B38" s="53">
        <f t="shared" si="0"/>
        <v>72914.344837365614</v>
      </c>
      <c r="C38" s="34">
        <v>5</v>
      </c>
      <c r="D38" s="35">
        <v>4</v>
      </c>
      <c r="E38" s="54">
        <f t="shared" si="1"/>
        <v>291657.37934946246</v>
      </c>
      <c r="F38" s="37">
        <f t="shared" si="2"/>
        <v>1</v>
      </c>
      <c r="G38" s="55">
        <f t="shared" si="3"/>
        <v>72914.344837365614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7291434.4837365607</v>
      </c>
    </row>
    <row r="39" spans="1:14" x14ac:dyDescent="0.2">
      <c r="A39" s="5" t="s">
        <v>32</v>
      </c>
      <c r="B39" s="53">
        <f t="shared" si="0"/>
        <v>17112.574123573162</v>
      </c>
      <c r="C39" s="34">
        <v>5</v>
      </c>
      <c r="D39" s="35">
        <v>3</v>
      </c>
      <c r="E39" s="54">
        <f t="shared" si="1"/>
        <v>51337.722370719486</v>
      </c>
      <c r="F39" s="37">
        <f t="shared" si="2"/>
        <v>2</v>
      </c>
      <c r="G39" s="55">
        <f t="shared" si="3"/>
        <v>34225.148247146324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1711257.4123573164</v>
      </c>
    </row>
    <row r="40" spans="1:14" x14ac:dyDescent="0.2">
      <c r="A40" s="5" t="s">
        <v>33</v>
      </c>
      <c r="B40" s="53">
        <f t="shared" si="0"/>
        <v>4489.172448744881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17956.689794979524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448917.2448744881</v>
      </c>
    </row>
    <row r="41" spans="1:14" x14ac:dyDescent="0.2">
      <c r="A41" s="5" t="s">
        <v>34</v>
      </c>
      <c r="B41" s="53">
        <f t="shared" si="0"/>
        <v>719671.0550695695</v>
      </c>
      <c r="C41" s="34">
        <v>5</v>
      </c>
      <c r="D41" s="35">
        <v>4</v>
      </c>
      <c r="E41" s="54">
        <f t="shared" si="1"/>
        <v>2878684.220278278</v>
      </c>
      <c r="F41" s="37">
        <f t="shared" si="2"/>
        <v>1</v>
      </c>
      <c r="G41" s="55">
        <f t="shared" si="3"/>
        <v>719671.0550695695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71967105.50695695</v>
      </c>
    </row>
    <row r="42" spans="1:14" x14ac:dyDescent="0.2">
      <c r="A42" s="5" t="s">
        <v>35</v>
      </c>
      <c r="B42" s="53">
        <f t="shared" si="0"/>
        <v>8292610.3511113087</v>
      </c>
      <c r="C42" s="34">
        <v>6</v>
      </c>
      <c r="D42" s="35">
        <v>5</v>
      </c>
      <c r="E42" s="54">
        <f t="shared" si="1"/>
        <v>41463051.755556546</v>
      </c>
      <c r="F42" s="37">
        <f t="shared" si="2"/>
        <v>1</v>
      </c>
      <c r="G42" s="55">
        <f t="shared" si="3"/>
        <v>8292610.3511113087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829261035.11113083</v>
      </c>
    </row>
    <row r="43" spans="1:14" x14ac:dyDescent="0.2">
      <c r="A43" s="5" t="s">
        <v>36</v>
      </c>
      <c r="B43" s="53">
        <f t="shared" si="0"/>
        <v>1082937.6751322346</v>
      </c>
      <c r="C43" s="34">
        <v>5</v>
      </c>
      <c r="D43" s="35">
        <v>5</v>
      </c>
      <c r="E43" s="54">
        <f t="shared" si="1"/>
        <v>5414688.3756611729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108293767.51322345</v>
      </c>
    </row>
    <row r="44" spans="1:14" x14ac:dyDescent="0.2">
      <c r="A44" s="5" t="s">
        <v>37</v>
      </c>
      <c r="B44" s="53">
        <f t="shared" si="0"/>
        <v>110120.97204736067</v>
      </c>
      <c r="C44" s="34">
        <v>5</v>
      </c>
      <c r="D44" s="35">
        <v>2</v>
      </c>
      <c r="E44" s="54">
        <f t="shared" si="1"/>
        <v>220241.94409472134</v>
      </c>
      <c r="F44" s="37">
        <f t="shared" si="2"/>
        <v>3</v>
      </c>
      <c r="G44" s="55">
        <f t="shared" si="3"/>
        <v>330362.91614208202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11012097.204736067</v>
      </c>
    </row>
    <row r="45" spans="1:14" x14ac:dyDescent="0.2">
      <c r="A45" s="5" t="s">
        <v>38</v>
      </c>
      <c r="B45" s="53">
        <f t="shared" si="0"/>
        <v>874.65472451229334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3498.6188980491734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87465.472451229332</v>
      </c>
    </row>
    <row r="46" spans="1:14" x14ac:dyDescent="0.2">
      <c r="A46" s="5" t="s">
        <v>39</v>
      </c>
      <c r="B46" s="53">
        <f t="shared" si="0"/>
        <v>34740.241472690948</v>
      </c>
      <c r="C46" s="34">
        <v>5</v>
      </c>
      <c r="D46" s="35">
        <v>3</v>
      </c>
      <c r="E46" s="54">
        <f t="shared" si="1"/>
        <v>104220.72441807284</v>
      </c>
      <c r="F46" s="37">
        <f t="shared" si="2"/>
        <v>2</v>
      </c>
      <c r="G46" s="55">
        <f t="shared" si="3"/>
        <v>69480.482945381897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3474024.1472690948</v>
      </c>
    </row>
    <row r="47" spans="1:14" x14ac:dyDescent="0.2">
      <c r="A47" s="5" t="s">
        <v>40</v>
      </c>
      <c r="B47" s="53">
        <f t="shared" si="0"/>
        <v>2652070.2329085451</v>
      </c>
      <c r="C47" s="34">
        <v>5</v>
      </c>
      <c r="D47" s="35">
        <v>5</v>
      </c>
      <c r="E47" s="54">
        <f t="shared" si="1"/>
        <v>13260351.164542725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265207023.29085451</v>
      </c>
    </row>
    <row r="48" spans="1:14" x14ac:dyDescent="0.2">
      <c r="A48" s="5" t="s">
        <v>41</v>
      </c>
      <c r="B48" s="53">
        <f t="shared" si="0"/>
        <v>695432.44570475351</v>
      </c>
      <c r="C48" s="34">
        <v>5</v>
      </c>
      <c r="D48" s="35">
        <v>4</v>
      </c>
      <c r="E48" s="54">
        <f t="shared" si="1"/>
        <v>2781729.782819014</v>
      </c>
      <c r="F48" s="37">
        <f t="shared" si="2"/>
        <v>1</v>
      </c>
      <c r="G48" s="55">
        <f t="shared" si="3"/>
        <v>695432.44570475351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69543244.570475355</v>
      </c>
    </row>
    <row r="49" spans="1:14" x14ac:dyDescent="0.2">
      <c r="A49" s="5" t="s">
        <v>42</v>
      </c>
      <c r="B49" s="53">
        <f t="shared" si="0"/>
        <v>419871.89705128717</v>
      </c>
      <c r="C49" s="34">
        <v>5</v>
      </c>
      <c r="D49" s="35">
        <v>5</v>
      </c>
      <c r="E49" s="54">
        <f t="shared" si="1"/>
        <v>2099359.4852564358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41987189.705128714</v>
      </c>
    </row>
    <row r="50" spans="1:14" x14ac:dyDescent="0.2">
      <c r="A50" s="5" t="s">
        <v>43</v>
      </c>
      <c r="B50" s="53">
        <f t="shared" si="0"/>
        <v>20730213.65488134</v>
      </c>
      <c r="C50" s="34">
        <v>3</v>
      </c>
      <c r="D50" s="35">
        <v>3</v>
      </c>
      <c r="E50" s="54">
        <f t="shared" si="1"/>
        <v>62190640.964644015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62190640.964644015</v>
      </c>
      <c r="K50" s="35">
        <f>(H50-I50)</f>
        <v>0</v>
      </c>
      <c r="L50" s="56">
        <f t="shared" si="5"/>
        <v>0</v>
      </c>
      <c r="N50" s="53">
        <v>2073021365.4881339</v>
      </c>
    </row>
    <row r="51" spans="1:14" x14ac:dyDescent="0.2">
      <c r="A51" s="5" t="s">
        <v>44</v>
      </c>
      <c r="B51" s="53">
        <f t="shared" si="0"/>
        <v>9853457.056568848</v>
      </c>
      <c r="C51" s="34">
        <v>7</v>
      </c>
      <c r="D51" s="35">
        <v>5</v>
      </c>
      <c r="E51" s="54">
        <f t="shared" si="1"/>
        <v>49267285.282844238</v>
      </c>
      <c r="F51" s="37">
        <f t="shared" si="2"/>
        <v>2</v>
      </c>
      <c r="G51" s="55">
        <f t="shared" si="3"/>
        <v>19706914.113137696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985345705.65688479</v>
      </c>
    </row>
    <row r="52" spans="1:14" x14ac:dyDescent="0.2">
      <c r="A52" s="5" t="s">
        <v>45</v>
      </c>
      <c r="B52" s="53">
        <f t="shared" si="0"/>
        <v>1411496.5257651519</v>
      </c>
      <c r="C52" s="34">
        <v>5</v>
      </c>
      <c r="D52" s="35">
        <v>4</v>
      </c>
      <c r="E52" s="54">
        <f t="shared" si="1"/>
        <v>5645986.1030606078</v>
      </c>
      <c r="F52" s="37">
        <f t="shared" si="2"/>
        <v>1</v>
      </c>
      <c r="G52" s="55">
        <f t="shared" si="3"/>
        <v>1411496.5257651519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141149652.5765152</v>
      </c>
    </row>
    <row r="53" spans="1:14" x14ac:dyDescent="0.2">
      <c r="A53" s="5" t="s">
        <v>46</v>
      </c>
      <c r="B53" s="53">
        <f t="shared" si="0"/>
        <v>3715605.6811166899</v>
      </c>
      <c r="C53" s="34">
        <v>5</v>
      </c>
      <c r="D53" s="35">
        <v>5</v>
      </c>
      <c r="E53" s="54">
        <f t="shared" si="1"/>
        <v>18578028.405583449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371560568.111669</v>
      </c>
    </row>
    <row r="54" spans="1:14" x14ac:dyDescent="0.2">
      <c r="A54" s="5" t="s">
        <v>47</v>
      </c>
      <c r="B54" s="53">
        <f t="shared" si="0"/>
        <v>89917.283773299016</v>
      </c>
      <c r="C54" s="34">
        <v>5</v>
      </c>
      <c r="D54" s="35">
        <v>3</v>
      </c>
      <c r="E54" s="54">
        <f t="shared" si="1"/>
        <v>269751.85131989705</v>
      </c>
      <c r="F54" s="37">
        <f t="shared" si="2"/>
        <v>2</v>
      </c>
      <c r="G54" s="55">
        <f t="shared" si="3"/>
        <v>179834.56754659803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8991728.3773299009</v>
      </c>
    </row>
    <row r="55" spans="1:14" x14ac:dyDescent="0.2">
      <c r="A55" s="5" t="s">
        <v>48</v>
      </c>
      <c r="B55" s="53">
        <f t="shared" si="0"/>
        <v>41004069.005978234</v>
      </c>
      <c r="C55" s="34">
        <v>6</v>
      </c>
      <c r="D55" s="35">
        <v>6</v>
      </c>
      <c r="E55" s="54">
        <f t="shared" si="1"/>
        <v>246024414.03586942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4100406900.5978236</v>
      </c>
    </row>
    <row r="56" spans="1:14" x14ac:dyDescent="0.2">
      <c r="A56" s="5" t="s">
        <v>49</v>
      </c>
      <c r="B56" s="53">
        <f t="shared" si="0"/>
        <v>8373851.4119581692</v>
      </c>
      <c r="C56" s="34">
        <v>6</v>
      </c>
      <c r="D56" s="35">
        <v>6</v>
      </c>
      <c r="E56" s="54">
        <f t="shared" si="1"/>
        <v>50243108.471749015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837385141.19581687</v>
      </c>
    </row>
    <row r="57" spans="1:14" x14ac:dyDescent="0.2">
      <c r="A57" s="5" t="s">
        <v>50</v>
      </c>
      <c r="B57" s="53">
        <f t="shared" si="0"/>
        <v>8157209.3683731891</v>
      </c>
      <c r="C57" s="34">
        <v>6</v>
      </c>
      <c r="D57" s="35">
        <v>6</v>
      </c>
      <c r="E57" s="54">
        <f t="shared" si="1"/>
        <v>48943256.210239135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815720936.8373189</v>
      </c>
    </row>
    <row r="58" spans="1:14" x14ac:dyDescent="0.2">
      <c r="A58" s="5" t="s">
        <v>51</v>
      </c>
      <c r="B58" s="53">
        <f t="shared" si="0"/>
        <v>548391.66693479766</v>
      </c>
      <c r="C58" s="34">
        <v>5</v>
      </c>
      <c r="D58" s="35">
        <v>4</v>
      </c>
      <c r="E58" s="54">
        <f t="shared" si="1"/>
        <v>2193566.6677391906</v>
      </c>
      <c r="F58" s="37">
        <f t="shared" si="2"/>
        <v>1</v>
      </c>
      <c r="G58" s="55">
        <f t="shared" si="3"/>
        <v>548391.66693479766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54839166.693479769</v>
      </c>
    </row>
    <row r="59" spans="1:14" x14ac:dyDescent="0.2">
      <c r="A59" s="5" t="s">
        <v>52</v>
      </c>
      <c r="B59" s="53">
        <f t="shared" si="0"/>
        <v>9197013.0755906459</v>
      </c>
      <c r="C59" s="34">
        <v>6</v>
      </c>
      <c r="D59" s="35">
        <v>6</v>
      </c>
      <c r="E59" s="54">
        <f t="shared" si="1"/>
        <v>55182078.453543872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919701307.55906463</v>
      </c>
    </row>
    <row r="60" spans="1:14" x14ac:dyDescent="0.2">
      <c r="A60" s="5" t="s">
        <v>53</v>
      </c>
      <c r="B60" s="53">
        <f t="shared" si="0"/>
        <v>2223196.4295555283</v>
      </c>
      <c r="C60" s="34">
        <v>5</v>
      </c>
      <c r="D60" s="35">
        <v>5</v>
      </c>
      <c r="E60" s="54">
        <f t="shared" si="1"/>
        <v>11115982.147777641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222319642.95555282</v>
      </c>
    </row>
    <row r="61" spans="1:14" x14ac:dyDescent="0.2">
      <c r="A61" s="5" t="s">
        <v>54</v>
      </c>
      <c r="B61" s="53">
        <f t="shared" si="0"/>
        <v>85665.625213481835</v>
      </c>
      <c r="C61" s="34">
        <v>5</v>
      </c>
      <c r="D61" s="35">
        <v>4</v>
      </c>
      <c r="E61" s="54">
        <f t="shared" si="1"/>
        <v>342662.50085392734</v>
      </c>
      <c r="F61" s="37">
        <f t="shared" si="2"/>
        <v>1</v>
      </c>
      <c r="G61" s="55">
        <f t="shared" si="3"/>
        <v>85665.625213481835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8566562.521348184</v>
      </c>
    </row>
    <row r="62" spans="1:14" x14ac:dyDescent="0.2">
      <c r="A62" s="5" t="s">
        <v>87</v>
      </c>
      <c r="B62" s="53">
        <f t="shared" si="0"/>
        <v>2618814.6253440329</v>
      </c>
      <c r="C62" s="34">
        <v>5</v>
      </c>
      <c r="D62" s="35">
        <v>4</v>
      </c>
      <c r="E62" s="54">
        <f t="shared" si="1"/>
        <v>10475258.501376132</v>
      </c>
      <c r="F62" s="37">
        <f t="shared" si="2"/>
        <v>1</v>
      </c>
      <c r="G62" s="55">
        <f t="shared" si="3"/>
        <v>2618814.6253440329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261881462.53440329</v>
      </c>
    </row>
    <row r="63" spans="1:14" x14ac:dyDescent="0.2">
      <c r="A63" s="5" t="s">
        <v>88</v>
      </c>
      <c r="B63" s="53">
        <f t="shared" si="0"/>
        <v>743932.18413427135</v>
      </c>
      <c r="C63" s="34">
        <v>5</v>
      </c>
      <c r="D63" s="35">
        <v>5</v>
      </c>
      <c r="E63" s="54">
        <f t="shared" si="1"/>
        <v>3719660.9206713568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74393218.413427129</v>
      </c>
    </row>
    <row r="64" spans="1:14" x14ac:dyDescent="0.2">
      <c r="A64" s="5" t="s">
        <v>55</v>
      </c>
      <c r="B64" s="53">
        <f t="shared" si="0"/>
        <v>495680.38629755721</v>
      </c>
      <c r="C64" s="34">
        <v>5</v>
      </c>
      <c r="D64" s="35">
        <v>5</v>
      </c>
      <c r="E64" s="54">
        <f t="shared" si="1"/>
        <v>2478401.9314877861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49568038.62975572</v>
      </c>
    </row>
    <row r="65" spans="1:14" x14ac:dyDescent="0.2">
      <c r="A65" s="5" t="s">
        <v>56</v>
      </c>
      <c r="B65" s="53">
        <f t="shared" si="0"/>
        <v>3824534.2037394573</v>
      </c>
      <c r="C65" s="34">
        <v>5</v>
      </c>
      <c r="D65" s="35">
        <v>5</v>
      </c>
      <c r="E65" s="54">
        <f t="shared" si="1"/>
        <v>19122671.018697288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382453420.37394571</v>
      </c>
    </row>
    <row r="66" spans="1:14" x14ac:dyDescent="0.2">
      <c r="A66" s="5" t="s">
        <v>57</v>
      </c>
      <c r="B66" s="53">
        <f t="shared" si="0"/>
        <v>1000631.9715412109</v>
      </c>
      <c r="C66" s="34">
        <v>5</v>
      </c>
      <c r="D66" s="35">
        <v>5</v>
      </c>
      <c r="E66" s="54">
        <f t="shared" si="1"/>
        <v>5003159.8577060541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100063197.15412109</v>
      </c>
    </row>
    <row r="67" spans="1:14" x14ac:dyDescent="0.2">
      <c r="A67" s="5" t="s">
        <v>58</v>
      </c>
      <c r="B67" s="53">
        <f t="shared" si="0"/>
        <v>339384.73112672998</v>
      </c>
      <c r="C67" s="34">
        <v>5</v>
      </c>
      <c r="D67" s="35">
        <v>2</v>
      </c>
      <c r="E67" s="54">
        <f t="shared" si="1"/>
        <v>678769.46225345996</v>
      </c>
      <c r="F67" s="37">
        <f t="shared" si="2"/>
        <v>3</v>
      </c>
      <c r="G67" s="55">
        <f t="shared" si="3"/>
        <v>1018154.1933801899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33938473.112673</v>
      </c>
    </row>
    <row r="68" spans="1:14" x14ac:dyDescent="0.2">
      <c r="A68" s="5" t="s">
        <v>59</v>
      </c>
      <c r="B68" s="53">
        <f t="shared" si="0"/>
        <v>84287.678080950194</v>
      </c>
      <c r="C68" s="34">
        <v>5</v>
      </c>
      <c r="D68" s="35">
        <v>3</v>
      </c>
      <c r="E68" s="54">
        <f t="shared" si="1"/>
        <v>252863.03424285058</v>
      </c>
      <c r="F68" s="37">
        <f t="shared" si="2"/>
        <v>2</v>
      </c>
      <c r="G68" s="55">
        <f t="shared" si="3"/>
        <v>168575.35616190039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8428767.8080950193</v>
      </c>
    </row>
    <row r="69" spans="1:14" x14ac:dyDescent="0.2">
      <c r="A69" s="5" t="s">
        <v>60</v>
      </c>
      <c r="B69" s="53">
        <f t="shared" si="0"/>
        <v>79925.20005349975</v>
      </c>
      <c r="C69" s="34">
        <v>5</v>
      </c>
      <c r="D69" s="35">
        <v>5</v>
      </c>
      <c r="E69" s="54">
        <f t="shared" si="1"/>
        <v>399626.00026749878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7992520.0053499741</v>
      </c>
    </row>
    <row r="70" spans="1:14" x14ac:dyDescent="0.2">
      <c r="A70" s="5" t="s">
        <v>61</v>
      </c>
      <c r="B70" s="53">
        <f t="shared" si="0"/>
        <v>100.89506204193808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403.5802481677523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10089.506204193807</v>
      </c>
    </row>
    <row r="71" spans="1:14" x14ac:dyDescent="0.2">
      <c r="A71" s="5" t="s">
        <v>62</v>
      </c>
      <c r="B71" s="53">
        <f t="shared" si="0"/>
        <v>3557530.5379480487</v>
      </c>
      <c r="C71" s="34">
        <v>3</v>
      </c>
      <c r="D71" s="35">
        <v>3</v>
      </c>
      <c r="E71" s="54">
        <f t="shared" si="1"/>
        <v>10672591.613844145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10672591.613844145</v>
      </c>
      <c r="K71" s="35">
        <f>(H71-I71)</f>
        <v>0</v>
      </c>
      <c r="L71" s="56">
        <f t="shared" si="5"/>
        <v>0</v>
      </c>
      <c r="N71" s="53">
        <v>355753053.79480487</v>
      </c>
    </row>
    <row r="72" spans="1:14" x14ac:dyDescent="0.2">
      <c r="A72" s="5" t="s">
        <v>63</v>
      </c>
      <c r="B72" s="53">
        <f t="shared" si="0"/>
        <v>38310.136073447989</v>
      </c>
      <c r="C72" s="34">
        <v>5</v>
      </c>
      <c r="D72" s="35">
        <v>4</v>
      </c>
      <c r="E72" s="54">
        <f t="shared" si="1"/>
        <v>153240.54429379196</v>
      </c>
      <c r="F72" s="37">
        <f t="shared" si="2"/>
        <v>1</v>
      </c>
      <c r="G72" s="55">
        <f t="shared" si="3"/>
        <v>38310.136073447989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3831013.6073447987</v>
      </c>
    </row>
    <row r="73" spans="1:14" x14ac:dyDescent="0.2">
      <c r="A73" s="5" t="s">
        <v>64</v>
      </c>
      <c r="B73" s="53">
        <f t="shared" si="0"/>
        <v>5017297.6645810297</v>
      </c>
      <c r="C73" s="34">
        <v>6</v>
      </c>
      <c r="D73" s="35">
        <v>4</v>
      </c>
      <c r="E73" s="54">
        <f t="shared" si="1"/>
        <v>20069190.658324119</v>
      </c>
      <c r="F73" s="37">
        <f t="shared" si="2"/>
        <v>2</v>
      </c>
      <c r="G73" s="55">
        <f t="shared" si="3"/>
        <v>10034595.329162059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501729766.45810294</v>
      </c>
    </row>
    <row r="74" spans="1:14" x14ac:dyDescent="0.2">
      <c r="A74" s="5" t="s">
        <v>65</v>
      </c>
      <c r="B74" s="53">
        <f>(N74*0.01)</f>
        <v>28714.995441735402</v>
      </c>
      <c r="C74" s="34">
        <v>5</v>
      </c>
      <c r="D74" s="35">
        <v>3</v>
      </c>
      <c r="E74" s="54">
        <f>(B74*D74)</f>
        <v>86144.986325206206</v>
      </c>
      <c r="F74" s="37">
        <f>(C74-D74)</f>
        <v>2</v>
      </c>
      <c r="G74" s="55">
        <f>(B74*F74)</f>
        <v>57429.990883470804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2871499.5441735401</v>
      </c>
    </row>
    <row r="75" spans="1:14" x14ac:dyDescent="0.2">
      <c r="A75" s="5" t="s">
        <v>76</v>
      </c>
      <c r="B75" s="8">
        <f>SUM(B8:B74)</f>
        <v>180493514.89357087</v>
      </c>
      <c r="C75" s="9"/>
      <c r="D75" s="1"/>
      <c r="E75" s="40">
        <f>SUM(E8:E74)</f>
        <v>903708885.89623356</v>
      </c>
      <c r="F75" s="1"/>
      <c r="G75" s="40">
        <f>SUM(G8:G74)</f>
        <v>58777352.753256641</v>
      </c>
      <c r="H75" s="10"/>
      <c r="I75" s="1"/>
      <c r="J75" s="40">
        <f>SUM(J8:J74)</f>
        <v>80461632.652082309</v>
      </c>
      <c r="K75" s="1"/>
      <c r="L75" s="43">
        <f>SUM(L8:L74)</f>
        <v>0</v>
      </c>
      <c r="N75" s="8">
        <f>SUM(N8:N74)</f>
        <v>18049351489.35709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153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151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154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152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80:L80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2" fitToHeight="0" orientation="landscape" horizontalDpi="1200" verticalDpi="1200" r:id="rId1"/>
  <headerFooter>
    <oddHeader>&amp;C&amp;11Office of Economic and Demographic Research</oddHeader>
    <oddFooter>&amp;L&amp;11January 2018&amp;R&amp;11Page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.75" thickBot="1" x14ac:dyDescent="0.3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2017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2017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144</v>
      </c>
    </row>
    <row r="8" spans="1:14" x14ac:dyDescent="0.2">
      <c r="A8" s="5" t="s">
        <v>2</v>
      </c>
      <c r="B8" s="6">
        <f>(N8*0.01)</f>
        <v>968763.18873011915</v>
      </c>
      <c r="C8" s="32">
        <v>5</v>
      </c>
      <c r="D8" s="33">
        <v>5</v>
      </c>
      <c r="E8" s="39">
        <f>(B8*D8)</f>
        <v>4843815.9436505958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96876318.873011917</v>
      </c>
    </row>
    <row r="9" spans="1:14" x14ac:dyDescent="0.2">
      <c r="A9" s="5" t="s">
        <v>3</v>
      </c>
      <c r="B9" s="53">
        <f>(N9*0.01)</f>
        <v>13135.592711005442</v>
      </c>
      <c r="C9" s="34">
        <v>5</v>
      </c>
      <c r="D9" s="35">
        <v>3</v>
      </c>
      <c r="E9" s="54">
        <f>(B9*D9)</f>
        <v>39406.778133016327</v>
      </c>
      <c r="F9" s="37">
        <f>(C9-D9)</f>
        <v>2</v>
      </c>
      <c r="G9" s="55">
        <f>(B9*F9)</f>
        <v>26271.185422010883</v>
      </c>
      <c r="H9" s="46"/>
      <c r="I9" s="47"/>
      <c r="J9" s="54">
        <f>(B9*I9)</f>
        <v>0</v>
      </c>
      <c r="K9" s="49"/>
      <c r="L9" s="56">
        <f>(B9*K9)</f>
        <v>0</v>
      </c>
      <c r="N9" s="53">
        <v>1313559.2711005441</v>
      </c>
    </row>
    <row r="10" spans="1:14" x14ac:dyDescent="0.2">
      <c r="A10" s="5" t="s">
        <v>4</v>
      </c>
      <c r="B10" s="53">
        <f t="shared" ref="B10:B73" si="0">(N10*0.01)</f>
        <v>3451462.8347661798</v>
      </c>
      <c r="C10" s="34">
        <v>5</v>
      </c>
      <c r="D10" s="35">
        <v>5</v>
      </c>
      <c r="E10" s="54">
        <f t="shared" ref="E10:E73" si="1">(B10*D10)</f>
        <v>17257314.1738309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345146283.47661799</v>
      </c>
    </row>
    <row r="11" spans="1:14" x14ac:dyDescent="0.2">
      <c r="A11" s="5" t="s">
        <v>5</v>
      </c>
      <c r="B11" s="53">
        <f t="shared" si="0"/>
        <v>30047.461435898938</v>
      </c>
      <c r="C11" s="34">
        <v>5</v>
      </c>
      <c r="D11" s="35">
        <v>4</v>
      </c>
      <c r="E11" s="54">
        <f t="shared" si="1"/>
        <v>120189.84574359575</v>
      </c>
      <c r="F11" s="37">
        <f t="shared" si="2"/>
        <v>1</v>
      </c>
      <c r="G11" s="55">
        <f t="shared" si="3"/>
        <v>30047.461435898938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3004746.1435898938</v>
      </c>
    </row>
    <row r="12" spans="1:14" x14ac:dyDescent="0.2">
      <c r="A12" s="5" t="s">
        <v>6</v>
      </c>
      <c r="B12" s="53">
        <f t="shared" si="0"/>
        <v>2432439.8870646744</v>
      </c>
      <c r="C12" s="34">
        <v>5</v>
      </c>
      <c r="D12" s="35">
        <v>5</v>
      </c>
      <c r="E12" s="54">
        <f t="shared" si="1"/>
        <v>12162199.435323372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243243988.70646745</v>
      </c>
    </row>
    <row r="13" spans="1:14" x14ac:dyDescent="0.2">
      <c r="A13" s="5" t="s">
        <v>7</v>
      </c>
      <c r="B13" s="53">
        <f t="shared" si="0"/>
        <v>13187565.305956019</v>
      </c>
      <c r="C13" s="34">
        <v>6</v>
      </c>
      <c r="D13" s="35">
        <v>5</v>
      </c>
      <c r="E13" s="54">
        <f t="shared" si="1"/>
        <v>65937826.529780097</v>
      </c>
      <c r="F13" s="37">
        <f t="shared" si="2"/>
        <v>1</v>
      </c>
      <c r="G13" s="55">
        <f t="shared" si="3"/>
        <v>13187565.305956019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1318756530.5956018</v>
      </c>
    </row>
    <row r="14" spans="1:14" x14ac:dyDescent="0.2">
      <c r="A14" s="5" t="s">
        <v>8</v>
      </c>
      <c r="B14" s="53">
        <f t="shared" si="0"/>
        <v>835.44695845794013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3341.7878338317605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83544.695845794005</v>
      </c>
    </row>
    <row r="15" spans="1:14" x14ac:dyDescent="0.2">
      <c r="A15" s="5" t="s">
        <v>9</v>
      </c>
      <c r="B15" s="53">
        <f t="shared" si="0"/>
        <v>831834.21165727114</v>
      </c>
      <c r="C15" s="34">
        <v>5</v>
      </c>
      <c r="D15" s="35">
        <v>5</v>
      </c>
      <c r="E15" s="54">
        <f t="shared" si="1"/>
        <v>4159171.0582863558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83183421.165727109</v>
      </c>
    </row>
    <row r="16" spans="1:14" x14ac:dyDescent="0.2">
      <c r="A16" s="5" t="s">
        <v>10</v>
      </c>
      <c r="B16" s="53">
        <f t="shared" si="0"/>
        <v>340440.39092162967</v>
      </c>
      <c r="C16" s="34">
        <v>5</v>
      </c>
      <c r="D16" s="35">
        <v>5</v>
      </c>
      <c r="E16" s="54">
        <f>(B16*3)+(B16*2*0.333)</f>
        <v>1248054.4731186943</v>
      </c>
      <c r="F16" s="37">
        <f t="shared" si="2"/>
        <v>0</v>
      </c>
      <c r="G16" s="55">
        <f>(B16*2*0.667)</f>
        <v>454147.48148945399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34044039.092162967</v>
      </c>
    </row>
    <row r="17" spans="1:14" x14ac:dyDescent="0.2">
      <c r="A17" s="5" t="s">
        <v>11</v>
      </c>
      <c r="B17" s="53">
        <f t="shared" si="0"/>
        <v>209073.96417399638</v>
      </c>
      <c r="C17" s="34">
        <v>5</v>
      </c>
      <c r="D17" s="35">
        <v>3</v>
      </c>
      <c r="E17" s="54">
        <f t="shared" si="1"/>
        <v>627221.89252198918</v>
      </c>
      <c r="F17" s="37">
        <f t="shared" si="2"/>
        <v>2</v>
      </c>
      <c r="G17" s="55">
        <f t="shared" si="3"/>
        <v>418147.92834799277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20907396.417399637</v>
      </c>
    </row>
    <row r="18" spans="1:14" x14ac:dyDescent="0.2">
      <c r="A18" s="5" t="s">
        <v>12</v>
      </c>
      <c r="B18" s="53">
        <f t="shared" si="0"/>
        <v>5941013.973757633</v>
      </c>
      <c r="C18" s="34">
        <v>5</v>
      </c>
      <c r="D18" s="35">
        <v>4</v>
      </c>
      <c r="E18" s="54">
        <f t="shared" si="1"/>
        <v>23764055.895030532</v>
      </c>
      <c r="F18" s="37">
        <f t="shared" si="2"/>
        <v>1</v>
      </c>
      <c r="G18" s="55">
        <f t="shared" si="3"/>
        <v>5941013.973757633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594101397.3757633</v>
      </c>
    </row>
    <row r="19" spans="1:14" x14ac:dyDescent="0.2">
      <c r="A19" s="5" t="s">
        <v>13</v>
      </c>
      <c r="B19" s="53">
        <f t="shared" si="0"/>
        <v>314733.32560471405</v>
      </c>
      <c r="C19" s="34">
        <v>5</v>
      </c>
      <c r="D19" s="35">
        <v>5</v>
      </c>
      <c r="E19" s="54">
        <f t="shared" si="1"/>
        <v>1573666.6280235702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31473332.560471404</v>
      </c>
    </row>
    <row r="20" spans="1:14" x14ac:dyDescent="0.2">
      <c r="A20" s="5" t="s">
        <v>90</v>
      </c>
      <c r="B20" s="53">
        <f t="shared" si="0"/>
        <v>26671.610165325674</v>
      </c>
      <c r="C20" s="34">
        <v>5</v>
      </c>
      <c r="D20" s="35">
        <v>3</v>
      </c>
      <c r="E20" s="54">
        <f t="shared" si="1"/>
        <v>80014.830495977018</v>
      </c>
      <c r="F20" s="37">
        <f t="shared" si="2"/>
        <v>2</v>
      </c>
      <c r="G20" s="55">
        <f t="shared" si="3"/>
        <v>53343.220330651347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2667161.0165325673</v>
      </c>
    </row>
    <row r="21" spans="1:14" x14ac:dyDescent="0.2">
      <c r="A21" s="5" t="s">
        <v>14</v>
      </c>
      <c r="B21" s="53">
        <f t="shared" si="0"/>
        <v>20323.827688482543</v>
      </c>
      <c r="C21" s="34">
        <v>5</v>
      </c>
      <c r="D21" s="35">
        <v>2</v>
      </c>
      <c r="E21" s="54">
        <f t="shared" si="1"/>
        <v>40647.655376965085</v>
      </c>
      <c r="F21" s="37">
        <f t="shared" si="2"/>
        <v>3</v>
      </c>
      <c r="G21" s="55">
        <f t="shared" si="3"/>
        <v>60971.483065447625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2032382.7688482541</v>
      </c>
    </row>
    <row r="22" spans="1:14" x14ac:dyDescent="0.2">
      <c r="A22" s="5" t="s">
        <v>15</v>
      </c>
      <c r="B22" s="53">
        <f t="shared" si="0"/>
        <v>3564314.085646004</v>
      </c>
      <c r="C22" s="34">
        <v>4</v>
      </c>
      <c r="D22" s="35">
        <v>4</v>
      </c>
      <c r="E22" s="54">
        <f t="shared" si="1"/>
        <v>14257256.342584016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7128628.1712920079</v>
      </c>
      <c r="K22" s="35">
        <f>(H22-I22)</f>
        <v>0</v>
      </c>
      <c r="L22" s="56">
        <f t="shared" si="5"/>
        <v>0</v>
      </c>
      <c r="N22" s="53">
        <v>356431408.56460041</v>
      </c>
    </row>
    <row r="23" spans="1:14" x14ac:dyDescent="0.2">
      <c r="A23" s="5" t="s">
        <v>16</v>
      </c>
      <c r="B23" s="53">
        <f t="shared" si="0"/>
        <v>2484222.3415962663</v>
      </c>
      <c r="C23" s="34">
        <v>5</v>
      </c>
      <c r="D23" s="35">
        <v>4</v>
      </c>
      <c r="E23" s="54">
        <f t="shared" si="1"/>
        <v>9936889.366385065</v>
      </c>
      <c r="F23" s="37">
        <f t="shared" si="2"/>
        <v>1</v>
      </c>
      <c r="G23" s="55">
        <f t="shared" si="3"/>
        <v>2484222.3415962663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248422234.15962663</v>
      </c>
    </row>
    <row r="24" spans="1:14" x14ac:dyDescent="0.2">
      <c r="A24" s="5" t="s">
        <v>17</v>
      </c>
      <c r="B24" s="53">
        <f t="shared" si="0"/>
        <v>548132.37932719034</v>
      </c>
      <c r="C24" s="34">
        <v>5</v>
      </c>
      <c r="D24" s="35">
        <v>4</v>
      </c>
      <c r="E24" s="54">
        <f t="shared" si="1"/>
        <v>2192529.5173087614</v>
      </c>
      <c r="F24" s="37">
        <f t="shared" si="2"/>
        <v>1</v>
      </c>
      <c r="G24" s="55">
        <f t="shared" si="3"/>
        <v>548132.37932719034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54813237.932719029</v>
      </c>
    </row>
    <row r="25" spans="1:14" x14ac:dyDescent="0.2">
      <c r="A25" s="5" t="s">
        <v>18</v>
      </c>
      <c r="B25" s="53">
        <f t="shared" si="0"/>
        <v>560678.39074170578</v>
      </c>
      <c r="C25" s="34">
        <v>5</v>
      </c>
      <c r="D25" s="35">
        <v>2</v>
      </c>
      <c r="E25" s="54">
        <f t="shared" si="1"/>
        <v>1121356.7814834116</v>
      </c>
      <c r="F25" s="37">
        <f t="shared" si="2"/>
        <v>3</v>
      </c>
      <c r="G25" s="55">
        <f t="shared" si="3"/>
        <v>1682035.1722251172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56067839.074170575</v>
      </c>
    </row>
    <row r="26" spans="1:14" x14ac:dyDescent="0.2">
      <c r="A26" s="5" t="s">
        <v>19</v>
      </c>
      <c r="B26" s="53">
        <f t="shared" si="0"/>
        <v>62968.454196191255</v>
      </c>
      <c r="C26" s="34">
        <v>5</v>
      </c>
      <c r="D26" s="35">
        <v>2</v>
      </c>
      <c r="E26" s="54">
        <f t="shared" si="1"/>
        <v>125936.90839238251</v>
      </c>
      <c r="F26" s="37">
        <f t="shared" si="2"/>
        <v>3</v>
      </c>
      <c r="G26" s="55">
        <f t="shared" si="3"/>
        <v>188905.36258857377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6296845.4196191253</v>
      </c>
    </row>
    <row r="27" spans="1:14" x14ac:dyDescent="0.2">
      <c r="A27" s="5" t="s">
        <v>20</v>
      </c>
      <c r="B27" s="53">
        <f t="shared" si="0"/>
        <v>17562.166265845342</v>
      </c>
      <c r="C27" s="34">
        <v>5</v>
      </c>
      <c r="D27" s="35">
        <v>2</v>
      </c>
      <c r="E27" s="54">
        <f t="shared" si="1"/>
        <v>35124.332531690685</v>
      </c>
      <c r="F27" s="37">
        <f t="shared" si="2"/>
        <v>3</v>
      </c>
      <c r="G27" s="55">
        <f t="shared" si="3"/>
        <v>52686.498797536027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1756216.6265845343</v>
      </c>
    </row>
    <row r="28" spans="1:14" x14ac:dyDescent="0.2">
      <c r="A28" s="5" t="s">
        <v>21</v>
      </c>
      <c r="B28" s="53">
        <f t="shared" si="0"/>
        <v>13354.200520044202</v>
      </c>
      <c r="C28" s="34">
        <v>5</v>
      </c>
      <c r="D28" s="35">
        <v>2</v>
      </c>
      <c r="E28" s="54">
        <f t="shared" si="1"/>
        <v>26708.401040088404</v>
      </c>
      <c r="F28" s="37">
        <f t="shared" si="2"/>
        <v>3</v>
      </c>
      <c r="G28" s="55">
        <f t="shared" si="3"/>
        <v>40062.601560132607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1335420.0520044202</v>
      </c>
    </row>
    <row r="29" spans="1:14" x14ac:dyDescent="0.2">
      <c r="A29" s="5" t="s">
        <v>22</v>
      </c>
      <c r="B29" s="53">
        <f t="shared" si="0"/>
        <v>321774.82671711984</v>
      </c>
      <c r="C29" s="34">
        <v>5</v>
      </c>
      <c r="D29" s="35">
        <v>5</v>
      </c>
      <c r="E29" s="54">
        <f t="shared" si="1"/>
        <v>1608874.1335855993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32177482.671711981</v>
      </c>
    </row>
    <row r="30" spans="1:14" x14ac:dyDescent="0.2">
      <c r="A30" s="5" t="s">
        <v>23</v>
      </c>
      <c r="B30" s="53">
        <f t="shared" si="0"/>
        <v>9178.4810545258078</v>
      </c>
      <c r="C30" s="34">
        <v>5</v>
      </c>
      <c r="D30" s="35">
        <v>3</v>
      </c>
      <c r="E30" s="54">
        <f t="shared" si="1"/>
        <v>27535.443163577424</v>
      </c>
      <c r="F30" s="37">
        <f t="shared" si="2"/>
        <v>2</v>
      </c>
      <c r="G30" s="55">
        <f t="shared" si="3"/>
        <v>18356.962109051616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917848.10545258073</v>
      </c>
    </row>
    <row r="31" spans="1:14" x14ac:dyDescent="0.2">
      <c r="A31" s="5" t="s">
        <v>24</v>
      </c>
      <c r="B31" s="53">
        <f t="shared" si="0"/>
        <v>19612.801275697529</v>
      </c>
      <c r="C31" s="34">
        <v>4</v>
      </c>
      <c r="D31" s="35">
        <v>2</v>
      </c>
      <c r="E31" s="54">
        <f t="shared" si="1"/>
        <v>39225.602551395059</v>
      </c>
      <c r="F31" s="37">
        <f t="shared" si="2"/>
        <v>2</v>
      </c>
      <c r="G31" s="55">
        <f t="shared" si="3"/>
        <v>39225.602551395059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1961280.127569753</v>
      </c>
    </row>
    <row r="32" spans="1:14" x14ac:dyDescent="0.2">
      <c r="A32" s="5" t="s">
        <v>25</v>
      </c>
      <c r="B32" s="53">
        <f t="shared" si="0"/>
        <v>74371.997292509652</v>
      </c>
      <c r="C32" s="34">
        <v>5</v>
      </c>
      <c r="D32" s="35">
        <v>3</v>
      </c>
      <c r="E32" s="54">
        <f t="shared" si="1"/>
        <v>223115.99187752896</v>
      </c>
      <c r="F32" s="37">
        <f t="shared" si="2"/>
        <v>2</v>
      </c>
      <c r="G32" s="55">
        <f t="shared" si="3"/>
        <v>148743.9945850193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7437199.7292509656</v>
      </c>
    </row>
    <row r="33" spans="1:14" x14ac:dyDescent="0.2">
      <c r="A33" s="5" t="s">
        <v>26</v>
      </c>
      <c r="B33" s="53">
        <f t="shared" si="0"/>
        <v>173374.00142164473</v>
      </c>
      <c r="C33" s="34">
        <v>5</v>
      </c>
      <c r="D33" s="35">
        <v>5</v>
      </c>
      <c r="E33" s="54">
        <f t="shared" si="1"/>
        <v>866870.00710822362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17337400.142164472</v>
      </c>
    </row>
    <row r="34" spans="1:14" x14ac:dyDescent="0.2">
      <c r="A34" s="5" t="s">
        <v>27</v>
      </c>
      <c r="B34" s="53">
        <f t="shared" si="0"/>
        <v>218073.46093436782</v>
      </c>
      <c r="C34" s="34">
        <v>5</v>
      </c>
      <c r="D34" s="35">
        <v>2</v>
      </c>
      <c r="E34" s="54">
        <f t="shared" si="1"/>
        <v>436146.92186873563</v>
      </c>
      <c r="F34" s="37">
        <f t="shared" si="2"/>
        <v>3</v>
      </c>
      <c r="G34" s="55">
        <f t="shared" si="3"/>
        <v>654220.38280310342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21807346.093436781</v>
      </c>
    </row>
    <row r="35" spans="1:14" x14ac:dyDescent="0.2">
      <c r="A35" s="5" t="s">
        <v>28</v>
      </c>
      <c r="B35" s="53">
        <f t="shared" si="0"/>
        <v>5930367.3465918936</v>
      </c>
      <c r="C35" s="34">
        <v>5</v>
      </c>
      <c r="D35" s="35">
        <v>5</v>
      </c>
      <c r="E35" s="54">
        <f t="shared" si="1"/>
        <v>29651836.732959468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593036734.65918934</v>
      </c>
    </row>
    <row r="36" spans="1:14" x14ac:dyDescent="0.2">
      <c r="A36" s="5" t="s">
        <v>29</v>
      </c>
      <c r="B36" s="53">
        <f t="shared" si="0"/>
        <v>20440.945266305869</v>
      </c>
      <c r="C36" s="34">
        <v>5</v>
      </c>
      <c r="D36" s="35">
        <v>2</v>
      </c>
      <c r="E36" s="54">
        <f t="shared" si="1"/>
        <v>40881.890532611738</v>
      </c>
      <c r="F36" s="37">
        <f t="shared" si="2"/>
        <v>3</v>
      </c>
      <c r="G36" s="55">
        <f t="shared" si="3"/>
        <v>61322.835798917607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2044094.5266305869</v>
      </c>
    </row>
    <row r="37" spans="1:14" x14ac:dyDescent="0.2">
      <c r="A37" s="5" t="s">
        <v>30</v>
      </c>
      <c r="B37" s="53">
        <f t="shared" si="0"/>
        <v>669377.82815157075</v>
      </c>
      <c r="C37" s="34">
        <v>5</v>
      </c>
      <c r="D37" s="35">
        <v>4</v>
      </c>
      <c r="E37" s="54">
        <f t="shared" si="1"/>
        <v>2677511.312606283</v>
      </c>
      <c r="F37" s="37">
        <f t="shared" si="2"/>
        <v>1</v>
      </c>
      <c r="G37" s="55">
        <f t="shared" si="3"/>
        <v>669377.82815157075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66937782.815157078</v>
      </c>
    </row>
    <row r="38" spans="1:14" x14ac:dyDescent="0.2">
      <c r="A38" s="5" t="s">
        <v>31</v>
      </c>
      <c r="B38" s="53">
        <f t="shared" si="0"/>
        <v>71949.456289499954</v>
      </c>
      <c r="C38" s="34">
        <v>5</v>
      </c>
      <c r="D38" s="35">
        <v>4</v>
      </c>
      <c r="E38" s="54">
        <f t="shared" si="1"/>
        <v>287797.82515799982</v>
      </c>
      <c r="F38" s="37">
        <f t="shared" si="2"/>
        <v>1</v>
      </c>
      <c r="G38" s="55">
        <f t="shared" si="3"/>
        <v>71949.456289499954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7194945.6289499952</v>
      </c>
    </row>
    <row r="39" spans="1:14" x14ac:dyDescent="0.2">
      <c r="A39" s="5" t="s">
        <v>32</v>
      </c>
      <c r="B39" s="53">
        <f t="shared" si="0"/>
        <v>16696.264010972951</v>
      </c>
      <c r="C39" s="34">
        <v>5</v>
      </c>
      <c r="D39" s="35">
        <v>2</v>
      </c>
      <c r="E39" s="54">
        <f t="shared" si="1"/>
        <v>33392.528021945902</v>
      </c>
      <c r="F39" s="37">
        <f t="shared" si="2"/>
        <v>3</v>
      </c>
      <c r="G39" s="55">
        <f t="shared" si="3"/>
        <v>50088.792032918849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1669626.4010972951</v>
      </c>
    </row>
    <row r="40" spans="1:14" x14ac:dyDescent="0.2">
      <c r="A40" s="5" t="s">
        <v>33</v>
      </c>
      <c r="B40" s="53">
        <f t="shared" si="0"/>
        <v>4488.7323769432205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17954.929507772882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448873.23769432202</v>
      </c>
    </row>
    <row r="41" spans="1:14" x14ac:dyDescent="0.2">
      <c r="A41" s="5" t="s">
        <v>34</v>
      </c>
      <c r="B41" s="53">
        <f t="shared" si="0"/>
        <v>667031.53860335506</v>
      </c>
      <c r="C41" s="34">
        <v>5</v>
      </c>
      <c r="D41" s="35">
        <v>4</v>
      </c>
      <c r="E41" s="54">
        <f t="shared" si="1"/>
        <v>2668126.1544134202</v>
      </c>
      <c r="F41" s="37">
        <f t="shared" si="2"/>
        <v>1</v>
      </c>
      <c r="G41" s="55">
        <f t="shared" si="3"/>
        <v>667031.53860335506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66703153.860335506</v>
      </c>
    </row>
    <row r="42" spans="1:14" x14ac:dyDescent="0.2">
      <c r="A42" s="5" t="s">
        <v>35</v>
      </c>
      <c r="B42" s="53">
        <f t="shared" si="0"/>
        <v>8496954.0500352699</v>
      </c>
      <c r="C42" s="34">
        <v>6</v>
      </c>
      <c r="D42" s="35">
        <v>5</v>
      </c>
      <c r="E42" s="54">
        <f t="shared" si="1"/>
        <v>42484770.250176348</v>
      </c>
      <c r="F42" s="37">
        <f t="shared" si="2"/>
        <v>1</v>
      </c>
      <c r="G42" s="55">
        <f t="shared" si="3"/>
        <v>8496954.0500352699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849695405.00352705</v>
      </c>
    </row>
    <row r="43" spans="1:14" x14ac:dyDescent="0.2">
      <c r="A43" s="5" t="s">
        <v>36</v>
      </c>
      <c r="B43" s="53">
        <f t="shared" si="0"/>
        <v>1086934.9016906957</v>
      </c>
      <c r="C43" s="34">
        <v>5</v>
      </c>
      <c r="D43" s="35">
        <v>5</v>
      </c>
      <c r="E43" s="54">
        <f t="shared" si="1"/>
        <v>5434674.5084534781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108693490.16906957</v>
      </c>
    </row>
    <row r="44" spans="1:14" x14ac:dyDescent="0.2">
      <c r="A44" s="5" t="s">
        <v>37</v>
      </c>
      <c r="B44" s="53">
        <f t="shared" si="0"/>
        <v>106439.7025007364</v>
      </c>
      <c r="C44" s="34">
        <v>5</v>
      </c>
      <c r="D44" s="35">
        <v>2</v>
      </c>
      <c r="E44" s="54">
        <f t="shared" si="1"/>
        <v>212879.4050014728</v>
      </c>
      <c r="F44" s="37">
        <f t="shared" si="2"/>
        <v>3</v>
      </c>
      <c r="G44" s="55">
        <f t="shared" si="3"/>
        <v>319319.1075022092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10643970.25007364</v>
      </c>
    </row>
    <row r="45" spans="1:14" x14ac:dyDescent="0.2">
      <c r="A45" s="5" t="s">
        <v>38</v>
      </c>
      <c r="B45" s="53">
        <f t="shared" si="0"/>
        <v>874.56898245518983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3498.2759298207593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87456.898245518983</v>
      </c>
    </row>
    <row r="46" spans="1:14" x14ac:dyDescent="0.2">
      <c r="A46" s="5" t="s">
        <v>39</v>
      </c>
      <c r="B46" s="53">
        <f t="shared" si="0"/>
        <v>34049.755444389993</v>
      </c>
      <c r="C46" s="34">
        <v>5</v>
      </c>
      <c r="D46" s="35">
        <v>3</v>
      </c>
      <c r="E46" s="54">
        <f t="shared" si="1"/>
        <v>102149.26633316997</v>
      </c>
      <c r="F46" s="37">
        <f t="shared" si="2"/>
        <v>2</v>
      </c>
      <c r="G46" s="55">
        <f t="shared" si="3"/>
        <v>68099.510888779987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3404975.5444389991</v>
      </c>
    </row>
    <row r="47" spans="1:14" x14ac:dyDescent="0.2">
      <c r="A47" s="5" t="s">
        <v>40</v>
      </c>
      <c r="B47" s="53">
        <f t="shared" si="0"/>
        <v>2639275.7613508292</v>
      </c>
      <c r="C47" s="34">
        <v>5</v>
      </c>
      <c r="D47" s="35">
        <v>5</v>
      </c>
      <c r="E47" s="54">
        <f t="shared" si="1"/>
        <v>13196378.806754146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263927576.13508293</v>
      </c>
    </row>
    <row r="48" spans="1:14" x14ac:dyDescent="0.2">
      <c r="A48" s="5" t="s">
        <v>41</v>
      </c>
      <c r="B48" s="53">
        <f t="shared" si="0"/>
        <v>661535.55880250013</v>
      </c>
      <c r="C48" s="34">
        <v>5</v>
      </c>
      <c r="D48" s="35">
        <v>4</v>
      </c>
      <c r="E48" s="54">
        <f t="shared" si="1"/>
        <v>2646142.2352100005</v>
      </c>
      <c r="F48" s="37">
        <f t="shared" si="2"/>
        <v>1</v>
      </c>
      <c r="G48" s="55">
        <f t="shared" si="3"/>
        <v>661535.55880250013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66153555.880250007</v>
      </c>
    </row>
    <row r="49" spans="1:14" x14ac:dyDescent="0.2">
      <c r="A49" s="5" t="s">
        <v>42</v>
      </c>
      <c r="B49" s="53">
        <f t="shared" si="0"/>
        <v>433396.16748695279</v>
      </c>
      <c r="C49" s="34">
        <v>5</v>
      </c>
      <c r="D49" s="35">
        <v>5</v>
      </c>
      <c r="E49" s="54">
        <f t="shared" si="1"/>
        <v>2166980.837434764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43339616.748695277</v>
      </c>
    </row>
    <row r="50" spans="1:14" x14ac:dyDescent="0.2">
      <c r="A50" s="5" t="s">
        <v>43</v>
      </c>
      <c r="B50" s="53">
        <f t="shared" si="0"/>
        <v>20729850.958426017</v>
      </c>
      <c r="C50" s="34">
        <v>3</v>
      </c>
      <c r="D50" s="35">
        <v>3</v>
      </c>
      <c r="E50" s="54">
        <f t="shared" si="1"/>
        <v>62189552.875278056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62189552.875278056</v>
      </c>
      <c r="K50" s="35">
        <f>(H50-I50)</f>
        <v>0</v>
      </c>
      <c r="L50" s="56">
        <f t="shared" si="5"/>
        <v>0</v>
      </c>
      <c r="N50" s="53">
        <v>2072985095.8426018</v>
      </c>
    </row>
    <row r="51" spans="1:14" x14ac:dyDescent="0.2">
      <c r="A51" s="5" t="s">
        <v>44</v>
      </c>
      <c r="B51" s="53">
        <f t="shared" si="0"/>
        <v>8347818.5917919949</v>
      </c>
      <c r="C51" s="34">
        <v>7</v>
      </c>
      <c r="D51" s="35">
        <v>5</v>
      </c>
      <c r="E51" s="54">
        <f t="shared" si="1"/>
        <v>41739092.958959974</v>
      </c>
      <c r="F51" s="37">
        <f t="shared" si="2"/>
        <v>2</v>
      </c>
      <c r="G51" s="55">
        <f t="shared" si="3"/>
        <v>16695637.18358399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834781859.17919946</v>
      </c>
    </row>
    <row r="52" spans="1:14" x14ac:dyDescent="0.2">
      <c r="A52" s="5" t="s">
        <v>45</v>
      </c>
      <c r="B52" s="53">
        <f t="shared" si="0"/>
        <v>1335422.138168639</v>
      </c>
      <c r="C52" s="34">
        <v>5</v>
      </c>
      <c r="D52" s="35">
        <v>4</v>
      </c>
      <c r="E52" s="54">
        <f t="shared" si="1"/>
        <v>5341688.5526745562</v>
      </c>
      <c r="F52" s="37">
        <f t="shared" si="2"/>
        <v>1</v>
      </c>
      <c r="G52" s="55">
        <f t="shared" si="3"/>
        <v>1335422.138168639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133542213.81686391</v>
      </c>
    </row>
    <row r="53" spans="1:14" x14ac:dyDescent="0.2">
      <c r="A53" s="5" t="s">
        <v>46</v>
      </c>
      <c r="B53" s="53">
        <f t="shared" si="0"/>
        <v>3045858.8079483085</v>
      </c>
      <c r="C53" s="34">
        <v>5</v>
      </c>
      <c r="D53" s="35">
        <v>5</v>
      </c>
      <c r="E53" s="54">
        <f t="shared" si="1"/>
        <v>15229294.039741542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304585880.79483086</v>
      </c>
    </row>
    <row r="54" spans="1:14" x14ac:dyDescent="0.2">
      <c r="A54" s="5" t="s">
        <v>47</v>
      </c>
      <c r="B54" s="53">
        <f t="shared" si="0"/>
        <v>92409.663923788452</v>
      </c>
      <c r="C54" s="34">
        <v>5</v>
      </c>
      <c r="D54" s="35">
        <v>3</v>
      </c>
      <c r="E54" s="54">
        <f t="shared" si="1"/>
        <v>277228.99177136534</v>
      </c>
      <c r="F54" s="37">
        <f t="shared" si="2"/>
        <v>2</v>
      </c>
      <c r="G54" s="55">
        <f t="shared" si="3"/>
        <v>184819.3278475769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9240966.3923788443</v>
      </c>
    </row>
    <row r="55" spans="1:14" x14ac:dyDescent="0.2">
      <c r="A55" s="5" t="s">
        <v>48</v>
      </c>
      <c r="B55" s="53">
        <f t="shared" si="0"/>
        <v>40948479.280060269</v>
      </c>
      <c r="C55" s="34">
        <v>6</v>
      </c>
      <c r="D55" s="35">
        <v>6</v>
      </c>
      <c r="E55" s="54">
        <f t="shared" si="1"/>
        <v>245690875.68036163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4094847928.0060267</v>
      </c>
    </row>
    <row r="56" spans="1:14" x14ac:dyDescent="0.2">
      <c r="A56" s="5" t="s">
        <v>49</v>
      </c>
      <c r="B56" s="53">
        <f t="shared" si="0"/>
        <v>8375377.574426488</v>
      </c>
      <c r="C56" s="34">
        <v>6</v>
      </c>
      <c r="D56" s="35">
        <v>6</v>
      </c>
      <c r="E56" s="54">
        <f t="shared" si="1"/>
        <v>50252265.44655893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837537757.44264877</v>
      </c>
    </row>
    <row r="57" spans="1:14" x14ac:dyDescent="0.2">
      <c r="A57" s="5" t="s">
        <v>50</v>
      </c>
      <c r="B57" s="53">
        <f t="shared" si="0"/>
        <v>8572173.8000056967</v>
      </c>
      <c r="C57" s="34">
        <v>6</v>
      </c>
      <c r="D57" s="35">
        <v>6</v>
      </c>
      <c r="E57" s="54">
        <f t="shared" si="1"/>
        <v>51433042.80003418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857217380.00056958</v>
      </c>
    </row>
    <row r="58" spans="1:14" x14ac:dyDescent="0.2">
      <c r="A58" s="5" t="s">
        <v>51</v>
      </c>
      <c r="B58" s="53">
        <f t="shared" si="0"/>
        <v>545133.24041002127</v>
      </c>
      <c r="C58" s="34">
        <v>5</v>
      </c>
      <c r="D58" s="35">
        <v>2</v>
      </c>
      <c r="E58" s="54">
        <f t="shared" si="1"/>
        <v>1090266.4808200425</v>
      </c>
      <c r="F58" s="37">
        <f t="shared" si="2"/>
        <v>3</v>
      </c>
      <c r="G58" s="55">
        <f t="shared" si="3"/>
        <v>1635399.7212300638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54513324.041002132</v>
      </c>
    </row>
    <row r="59" spans="1:14" x14ac:dyDescent="0.2">
      <c r="A59" s="5" t="s">
        <v>52</v>
      </c>
      <c r="B59" s="53">
        <f t="shared" si="0"/>
        <v>8395991.9760824386</v>
      </c>
      <c r="C59" s="34">
        <v>6</v>
      </c>
      <c r="D59" s="35">
        <v>6</v>
      </c>
      <c r="E59" s="54">
        <f t="shared" si="1"/>
        <v>50375951.856494635</v>
      </c>
      <c r="F59" s="37">
        <f t="shared" si="2"/>
        <v>0</v>
      </c>
      <c r="G59" s="55">
        <f t="shared" si="3"/>
        <v>0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839599197.60824382</v>
      </c>
    </row>
    <row r="60" spans="1:14" x14ac:dyDescent="0.2">
      <c r="A60" s="5" t="s">
        <v>53</v>
      </c>
      <c r="B60" s="53">
        <f t="shared" si="0"/>
        <v>2210599.034130381</v>
      </c>
      <c r="C60" s="34">
        <v>5</v>
      </c>
      <c r="D60" s="35">
        <v>5</v>
      </c>
      <c r="E60" s="54">
        <f t="shared" si="1"/>
        <v>11052995.170651905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221059903.41303807</v>
      </c>
    </row>
    <row r="61" spans="1:14" x14ac:dyDescent="0.2">
      <c r="A61" s="5" t="s">
        <v>54</v>
      </c>
      <c r="B61" s="53">
        <f t="shared" si="0"/>
        <v>71380.727207764299</v>
      </c>
      <c r="C61" s="34">
        <v>5</v>
      </c>
      <c r="D61" s="35">
        <v>4</v>
      </c>
      <c r="E61" s="54">
        <f t="shared" si="1"/>
        <v>285522.9088310572</v>
      </c>
      <c r="F61" s="37">
        <f t="shared" si="2"/>
        <v>1</v>
      </c>
      <c r="G61" s="55">
        <f t="shared" si="3"/>
        <v>71380.727207764299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7138072.7207764303</v>
      </c>
    </row>
    <row r="62" spans="1:14" x14ac:dyDescent="0.2">
      <c r="A62" s="5" t="s">
        <v>87</v>
      </c>
      <c r="B62" s="53">
        <f t="shared" si="0"/>
        <v>2516122.3142468678</v>
      </c>
      <c r="C62" s="34">
        <v>5</v>
      </c>
      <c r="D62" s="35">
        <v>4</v>
      </c>
      <c r="E62" s="54">
        <f t="shared" si="1"/>
        <v>10064489.256987471</v>
      </c>
      <c r="F62" s="37">
        <f t="shared" si="2"/>
        <v>1</v>
      </c>
      <c r="G62" s="55">
        <f t="shared" si="3"/>
        <v>2516122.3142468678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251612231.42468679</v>
      </c>
    </row>
    <row r="63" spans="1:14" x14ac:dyDescent="0.2">
      <c r="A63" s="5" t="s">
        <v>88</v>
      </c>
      <c r="B63" s="53">
        <f t="shared" si="0"/>
        <v>762872.3901017328</v>
      </c>
      <c r="C63" s="34">
        <v>5</v>
      </c>
      <c r="D63" s="35">
        <v>5</v>
      </c>
      <c r="E63" s="54">
        <f t="shared" si="1"/>
        <v>3814361.9505086639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76287239.010173276</v>
      </c>
    </row>
    <row r="64" spans="1:14" x14ac:dyDescent="0.2">
      <c r="A64" s="5" t="s">
        <v>55</v>
      </c>
      <c r="B64" s="53">
        <f t="shared" si="0"/>
        <v>416686.92152935872</v>
      </c>
      <c r="C64" s="34">
        <v>5</v>
      </c>
      <c r="D64" s="35">
        <v>5</v>
      </c>
      <c r="E64" s="54">
        <f t="shared" si="1"/>
        <v>2083434.6076467936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41668692.15293587</v>
      </c>
    </row>
    <row r="65" spans="1:14" x14ac:dyDescent="0.2">
      <c r="A65" s="5" t="s">
        <v>56</v>
      </c>
      <c r="B65" s="53">
        <f t="shared" si="0"/>
        <v>3842494.2095664549</v>
      </c>
      <c r="C65" s="34">
        <v>5</v>
      </c>
      <c r="D65" s="35">
        <v>5</v>
      </c>
      <c r="E65" s="54">
        <f t="shared" si="1"/>
        <v>19212471.047832273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384249420.95664549</v>
      </c>
    </row>
    <row r="66" spans="1:14" x14ac:dyDescent="0.2">
      <c r="A66" s="5" t="s">
        <v>57</v>
      </c>
      <c r="B66" s="53">
        <f t="shared" si="0"/>
        <v>1005463.046984077</v>
      </c>
      <c r="C66" s="34">
        <v>5</v>
      </c>
      <c r="D66" s="35">
        <v>5</v>
      </c>
      <c r="E66" s="54">
        <f t="shared" si="1"/>
        <v>5027315.2349203844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100546304.69840769</v>
      </c>
    </row>
    <row r="67" spans="1:14" x14ac:dyDescent="0.2">
      <c r="A67" s="5" t="s">
        <v>58</v>
      </c>
      <c r="B67" s="53">
        <f t="shared" si="0"/>
        <v>348598.51561004913</v>
      </c>
      <c r="C67" s="34">
        <v>5</v>
      </c>
      <c r="D67" s="35">
        <v>2</v>
      </c>
      <c r="E67" s="54">
        <f t="shared" si="1"/>
        <v>697197.03122009826</v>
      </c>
      <c r="F67" s="37">
        <f t="shared" si="2"/>
        <v>3</v>
      </c>
      <c r="G67" s="55">
        <f t="shared" si="3"/>
        <v>1045795.5468301474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34859851.561004914</v>
      </c>
    </row>
    <row r="68" spans="1:14" x14ac:dyDescent="0.2">
      <c r="A68" s="5" t="s">
        <v>59</v>
      </c>
      <c r="B68" s="53">
        <f t="shared" si="0"/>
        <v>75042.059772722045</v>
      </c>
      <c r="C68" s="34">
        <v>5</v>
      </c>
      <c r="D68" s="35">
        <v>3</v>
      </c>
      <c r="E68" s="54">
        <f t="shared" si="1"/>
        <v>225126.17931816613</v>
      </c>
      <c r="F68" s="37">
        <f t="shared" si="2"/>
        <v>2</v>
      </c>
      <c r="G68" s="55">
        <f t="shared" si="3"/>
        <v>150084.11954544409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7504205.9772722041</v>
      </c>
    </row>
    <row r="69" spans="1:14" x14ac:dyDescent="0.2">
      <c r="A69" s="5" t="s">
        <v>60</v>
      </c>
      <c r="B69" s="53">
        <f t="shared" si="0"/>
        <v>81529.672373321722</v>
      </c>
      <c r="C69" s="34">
        <v>5</v>
      </c>
      <c r="D69" s="35">
        <v>5</v>
      </c>
      <c r="E69" s="54">
        <f t="shared" si="1"/>
        <v>407648.36186660861</v>
      </c>
      <c r="F69" s="37">
        <f>(C69-D69)</f>
        <v>0</v>
      </c>
      <c r="G69" s="55">
        <f t="shared" si="3"/>
        <v>0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8152967.2373321718</v>
      </c>
    </row>
    <row r="70" spans="1:14" x14ac:dyDescent="0.2">
      <c r="A70" s="5" t="s">
        <v>61</v>
      </c>
      <c r="B70" s="53">
        <f t="shared" si="0"/>
        <v>100.88517133886565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403.54068535546259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10088.517133886564</v>
      </c>
    </row>
    <row r="71" spans="1:14" x14ac:dyDescent="0.2">
      <c r="A71" s="5" t="s">
        <v>62</v>
      </c>
      <c r="B71" s="53">
        <f t="shared" si="0"/>
        <v>3494698.3499671891</v>
      </c>
      <c r="C71" s="34">
        <v>3</v>
      </c>
      <c r="D71" s="35">
        <v>3</v>
      </c>
      <c r="E71" s="54">
        <f t="shared" si="1"/>
        <v>10484095.049901567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10484095.049901567</v>
      </c>
      <c r="K71" s="35">
        <f>(H71-I71)</f>
        <v>0</v>
      </c>
      <c r="L71" s="56">
        <f t="shared" si="5"/>
        <v>0</v>
      </c>
      <c r="N71" s="53">
        <v>349469834.99671888</v>
      </c>
    </row>
    <row r="72" spans="1:14" x14ac:dyDescent="0.2">
      <c r="A72" s="5" t="s">
        <v>63</v>
      </c>
      <c r="B72" s="53">
        <f t="shared" si="0"/>
        <v>37128.750041595398</v>
      </c>
      <c r="C72" s="34">
        <v>5</v>
      </c>
      <c r="D72" s="35">
        <v>4</v>
      </c>
      <c r="E72" s="54">
        <f t="shared" si="1"/>
        <v>148515.00016638159</v>
      </c>
      <c r="F72" s="37">
        <f t="shared" si="2"/>
        <v>1</v>
      </c>
      <c r="G72" s="55">
        <f t="shared" si="3"/>
        <v>37128.750041595398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3712875.0041595395</v>
      </c>
    </row>
    <row r="73" spans="1:14" x14ac:dyDescent="0.2">
      <c r="A73" s="5" t="s">
        <v>64</v>
      </c>
      <c r="B73" s="53">
        <f t="shared" si="0"/>
        <v>4113810.4554334935</v>
      </c>
      <c r="C73" s="34">
        <v>6</v>
      </c>
      <c r="D73" s="35">
        <v>4</v>
      </c>
      <c r="E73" s="54">
        <f t="shared" si="1"/>
        <v>16455241.821733974</v>
      </c>
      <c r="F73" s="37">
        <f t="shared" si="2"/>
        <v>2</v>
      </c>
      <c r="G73" s="55">
        <f t="shared" si="3"/>
        <v>8227620.910866987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411381045.54334933</v>
      </c>
    </row>
    <row r="74" spans="1:14" x14ac:dyDescent="0.2">
      <c r="A74" s="5" t="s">
        <v>65</v>
      </c>
      <c r="B74" s="53">
        <f>(N74*0.01)</f>
        <v>27793.736492585907</v>
      </c>
      <c r="C74" s="34">
        <v>5</v>
      </c>
      <c r="D74" s="35">
        <v>3</v>
      </c>
      <c r="E74" s="54">
        <f>(B74*D74)</f>
        <v>83381.209477757715</v>
      </c>
      <c r="F74" s="37">
        <f>(C74-D74)</f>
        <v>2</v>
      </c>
      <c r="G74" s="55">
        <f>(B74*F74)</f>
        <v>55587.472985171815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2779373.6492585908</v>
      </c>
    </row>
    <row r="75" spans="1:14" x14ac:dyDescent="0.2">
      <c r="A75" s="5" t="s">
        <v>76</v>
      </c>
      <c r="B75" s="8">
        <f>SUM(B8:B74)</f>
        <v>176068608.28603745</v>
      </c>
      <c r="C75" s="9"/>
      <c r="D75" s="1"/>
      <c r="E75" s="40">
        <f>SUM(E8:E74)</f>
        <v>868015731.15600932</v>
      </c>
      <c r="F75" s="1"/>
      <c r="G75" s="40">
        <f>SUM(G8:G74)</f>
        <v>69073974.76256457</v>
      </c>
      <c r="H75" s="10"/>
      <c r="I75" s="1"/>
      <c r="J75" s="40">
        <f>SUM(J8:J74)</f>
        <v>79802276.096471637</v>
      </c>
      <c r="K75" s="1"/>
      <c r="L75" s="43">
        <f>SUM(L8:L74)</f>
        <v>0</v>
      </c>
      <c r="N75" s="8">
        <f>SUM(N8:N74)</f>
        <v>17606860828.603745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147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145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12.75" customHeight="1" x14ac:dyDescent="0.2">
      <c r="A83" s="73" t="s">
        <v>148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146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2:L82"/>
    <mergeCell ref="A83:L83"/>
    <mergeCell ref="A84:L84"/>
    <mergeCell ref="A1:L1"/>
    <mergeCell ref="A2:L2"/>
    <mergeCell ref="A3:L3"/>
    <mergeCell ref="C4:G4"/>
    <mergeCell ref="H4:L4"/>
    <mergeCell ref="A77:L77"/>
    <mergeCell ref="A78:L78"/>
    <mergeCell ref="A79:L79"/>
    <mergeCell ref="A80:L80"/>
    <mergeCell ref="A81:L81"/>
  </mergeCells>
  <printOptions horizontalCentered="1"/>
  <pageMargins left="0.5" right="0.5" top="0.5" bottom="0.5" header="0.3" footer="0.3"/>
  <pageSetup scale="82" fitToHeight="0" orientation="landscape" horizontalDpi="1200" verticalDpi="1200" r:id="rId1"/>
  <headerFooter>
    <oddHeader>&amp;C&amp;11Office of Economic and Demographic Research</oddHeader>
    <oddFooter>&amp;L&amp;11March 2017&amp;R&amp;11Page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L1"/>
    </sheetView>
  </sheetViews>
  <sheetFormatPr defaultRowHeight="12.75" x14ac:dyDescent="0.2"/>
  <cols>
    <col min="1" max="1" width="12.7109375" customWidth="1"/>
    <col min="2" max="2" width="14.7109375" customWidth="1"/>
    <col min="3" max="4" width="11.7109375" customWidth="1"/>
    <col min="5" max="5" width="14.7109375" customWidth="1"/>
    <col min="6" max="6" width="11.7109375" customWidth="1"/>
    <col min="7" max="7" width="14.7109375" customWidth="1"/>
    <col min="8" max="9" width="11.7109375" customWidth="1"/>
    <col min="10" max="10" width="14.7109375" customWidth="1"/>
    <col min="11" max="11" width="11.7109375" customWidth="1"/>
    <col min="12" max="12" width="14.7109375" customWidth="1"/>
    <col min="14" max="14" width="16" bestFit="1" customWidth="1"/>
  </cols>
  <sheetData>
    <row r="1" spans="1:14" ht="23.25" x14ac:dyDescent="0.3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4" ht="18.75" thickBot="1" x14ac:dyDescent="0.3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4" ht="16.5" thickBot="1" x14ac:dyDescent="0.3">
      <c r="A3" s="81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N3" s="12" t="s">
        <v>103</v>
      </c>
    </row>
    <row r="4" spans="1:14" x14ac:dyDescent="0.2">
      <c r="A4" s="11"/>
      <c r="B4" s="12"/>
      <c r="C4" s="84" t="s">
        <v>81</v>
      </c>
      <c r="D4" s="85"/>
      <c r="E4" s="85"/>
      <c r="F4" s="85"/>
      <c r="G4" s="85"/>
      <c r="H4" s="86" t="s">
        <v>82</v>
      </c>
      <c r="I4" s="85"/>
      <c r="J4" s="85"/>
      <c r="K4" s="85"/>
      <c r="L4" s="87"/>
      <c r="N4" s="14" t="s">
        <v>78</v>
      </c>
    </row>
    <row r="5" spans="1:14" x14ac:dyDescent="0.2">
      <c r="A5" s="13"/>
      <c r="B5" s="14" t="s">
        <v>84</v>
      </c>
      <c r="C5" s="14" t="s">
        <v>73</v>
      </c>
      <c r="D5" s="15"/>
      <c r="E5" s="16" t="s">
        <v>1</v>
      </c>
      <c r="F5" s="30"/>
      <c r="G5" s="17" t="s">
        <v>1</v>
      </c>
      <c r="H5" s="18" t="s">
        <v>73</v>
      </c>
      <c r="I5" s="16"/>
      <c r="J5" s="16" t="s">
        <v>1</v>
      </c>
      <c r="K5" s="16"/>
      <c r="L5" s="19" t="s">
        <v>1</v>
      </c>
      <c r="N5" s="14" t="s">
        <v>83</v>
      </c>
    </row>
    <row r="6" spans="1:14" x14ac:dyDescent="0.2">
      <c r="A6" s="13"/>
      <c r="B6" s="14" t="s">
        <v>85</v>
      </c>
      <c r="C6" s="14" t="s">
        <v>74</v>
      </c>
      <c r="D6" s="20">
        <v>2016</v>
      </c>
      <c r="E6" s="14" t="s">
        <v>69</v>
      </c>
      <c r="F6" s="28" t="s">
        <v>71</v>
      </c>
      <c r="G6" s="20" t="s">
        <v>66</v>
      </c>
      <c r="H6" s="21" t="s">
        <v>74</v>
      </c>
      <c r="I6" s="14">
        <v>2016</v>
      </c>
      <c r="J6" s="14" t="s">
        <v>69</v>
      </c>
      <c r="K6" s="14" t="s">
        <v>71</v>
      </c>
      <c r="L6" s="22" t="s">
        <v>66</v>
      </c>
      <c r="N6" s="14" t="s">
        <v>79</v>
      </c>
    </row>
    <row r="7" spans="1:14" ht="13.5" thickBot="1" x14ac:dyDescent="0.25">
      <c r="A7" s="23" t="s">
        <v>0</v>
      </c>
      <c r="B7" s="24" t="s">
        <v>68</v>
      </c>
      <c r="C7" s="24" t="s">
        <v>70</v>
      </c>
      <c r="D7" s="25" t="s">
        <v>70</v>
      </c>
      <c r="E7" s="24" t="s">
        <v>75</v>
      </c>
      <c r="F7" s="29" t="s">
        <v>70</v>
      </c>
      <c r="G7" s="25" t="s">
        <v>75</v>
      </c>
      <c r="H7" s="26" t="s">
        <v>70</v>
      </c>
      <c r="I7" s="24" t="s">
        <v>70</v>
      </c>
      <c r="J7" s="24" t="s">
        <v>75</v>
      </c>
      <c r="K7" s="24" t="s">
        <v>70</v>
      </c>
      <c r="L7" s="27" t="s">
        <v>75</v>
      </c>
      <c r="N7" s="31" t="s">
        <v>138</v>
      </c>
    </row>
    <row r="8" spans="1:14" x14ac:dyDescent="0.2">
      <c r="A8" s="5" t="s">
        <v>2</v>
      </c>
      <c r="B8" s="6">
        <f>(N8*0.01)</f>
        <v>846678.64728464489</v>
      </c>
      <c r="C8" s="32">
        <v>5</v>
      </c>
      <c r="D8" s="33">
        <v>5</v>
      </c>
      <c r="E8" s="39">
        <f>(B8*D8)</f>
        <v>4233393.2364232242</v>
      </c>
      <c r="F8" s="36">
        <f>(C8-D8)</f>
        <v>0</v>
      </c>
      <c r="G8" s="41">
        <f>(B8*F8)</f>
        <v>0</v>
      </c>
      <c r="H8" s="44"/>
      <c r="I8" s="45"/>
      <c r="J8" s="39">
        <f>(B8*I8)</f>
        <v>0</v>
      </c>
      <c r="K8" s="48"/>
      <c r="L8" s="42">
        <f>(B8*K8)</f>
        <v>0</v>
      </c>
      <c r="N8" s="6">
        <v>84667864.728464484</v>
      </c>
    </row>
    <row r="9" spans="1:14" x14ac:dyDescent="0.2">
      <c r="A9" s="5" t="s">
        <v>3</v>
      </c>
      <c r="B9" s="53">
        <f>(N9*0.01)</f>
        <v>10081.326923214749</v>
      </c>
      <c r="C9" s="34">
        <v>5</v>
      </c>
      <c r="D9" s="35">
        <v>3</v>
      </c>
      <c r="E9" s="54">
        <f>(B9*D9)</f>
        <v>30243.980769644244</v>
      </c>
      <c r="F9" s="37">
        <f>(C9-D9)</f>
        <v>2</v>
      </c>
      <c r="G9" s="55">
        <f>(B9*F9)</f>
        <v>20162.653846429497</v>
      </c>
      <c r="H9" s="46"/>
      <c r="I9" s="47"/>
      <c r="J9" s="54">
        <f>(B9*I9)</f>
        <v>0</v>
      </c>
      <c r="K9" s="49"/>
      <c r="L9" s="56">
        <f>(B9*K9)</f>
        <v>0</v>
      </c>
      <c r="N9" s="53">
        <v>1008132.6923214749</v>
      </c>
    </row>
    <row r="10" spans="1:14" x14ac:dyDescent="0.2">
      <c r="A10" s="5" t="s">
        <v>4</v>
      </c>
      <c r="B10" s="53">
        <f t="shared" ref="B10:B73" si="0">(N10*0.01)</f>
        <v>3697374.7978691054</v>
      </c>
      <c r="C10" s="34">
        <v>5</v>
      </c>
      <c r="D10" s="35">
        <v>5</v>
      </c>
      <c r="E10" s="54">
        <f t="shared" ref="E10:E73" si="1">(B10*D10)</f>
        <v>18486873.989345528</v>
      </c>
      <c r="F10" s="37">
        <f t="shared" ref="F10:F73" si="2">(C10-D10)</f>
        <v>0</v>
      </c>
      <c r="G10" s="55">
        <f t="shared" ref="G10:G73" si="3">(B10*F10)</f>
        <v>0</v>
      </c>
      <c r="H10" s="46"/>
      <c r="I10" s="47"/>
      <c r="J10" s="54">
        <f t="shared" ref="J10:J73" si="4">(B10*I10)</f>
        <v>0</v>
      </c>
      <c r="K10" s="49"/>
      <c r="L10" s="56">
        <f t="shared" ref="L10:L73" si="5">(B10*K10)</f>
        <v>0</v>
      </c>
      <c r="N10" s="53">
        <v>369737479.78691053</v>
      </c>
    </row>
    <row r="11" spans="1:14" x14ac:dyDescent="0.2">
      <c r="A11" s="5" t="s">
        <v>5</v>
      </c>
      <c r="B11" s="53">
        <f t="shared" si="0"/>
        <v>25141.647413052182</v>
      </c>
      <c r="C11" s="34">
        <v>5</v>
      </c>
      <c r="D11" s="35">
        <v>4</v>
      </c>
      <c r="E11" s="54">
        <f t="shared" si="1"/>
        <v>100566.58965220873</v>
      </c>
      <c r="F11" s="37">
        <f t="shared" si="2"/>
        <v>1</v>
      </c>
      <c r="G11" s="55">
        <f t="shared" si="3"/>
        <v>25141.647413052182</v>
      </c>
      <c r="H11" s="46"/>
      <c r="I11" s="47"/>
      <c r="J11" s="54">
        <f t="shared" si="4"/>
        <v>0</v>
      </c>
      <c r="K11" s="49"/>
      <c r="L11" s="56">
        <f t="shared" si="5"/>
        <v>0</v>
      </c>
      <c r="N11" s="53">
        <v>2514164.7413052181</v>
      </c>
    </row>
    <row r="12" spans="1:14" x14ac:dyDescent="0.2">
      <c r="A12" s="5" t="s">
        <v>6</v>
      </c>
      <c r="B12" s="53">
        <f t="shared" si="0"/>
        <v>2187937.8977820482</v>
      </c>
      <c r="C12" s="34">
        <v>5</v>
      </c>
      <c r="D12" s="35">
        <v>5</v>
      </c>
      <c r="E12" s="54">
        <f t="shared" si="1"/>
        <v>10939689.488910241</v>
      </c>
      <c r="F12" s="37">
        <f t="shared" si="2"/>
        <v>0</v>
      </c>
      <c r="G12" s="55">
        <f t="shared" si="3"/>
        <v>0</v>
      </c>
      <c r="H12" s="46"/>
      <c r="I12" s="47"/>
      <c r="J12" s="54">
        <f t="shared" si="4"/>
        <v>0</v>
      </c>
      <c r="K12" s="49"/>
      <c r="L12" s="56">
        <f t="shared" si="5"/>
        <v>0</v>
      </c>
      <c r="N12" s="53">
        <v>218793789.77820483</v>
      </c>
    </row>
    <row r="13" spans="1:14" x14ac:dyDescent="0.2">
      <c r="A13" s="5" t="s">
        <v>7</v>
      </c>
      <c r="B13" s="53">
        <f t="shared" si="0"/>
        <v>12288748.555690235</v>
      </c>
      <c r="C13" s="34">
        <v>6</v>
      </c>
      <c r="D13" s="35">
        <v>5</v>
      </c>
      <c r="E13" s="54">
        <f t="shared" si="1"/>
        <v>61443742.778451174</v>
      </c>
      <c r="F13" s="37">
        <f t="shared" si="2"/>
        <v>1</v>
      </c>
      <c r="G13" s="55">
        <f t="shared" si="3"/>
        <v>12288748.555690235</v>
      </c>
      <c r="H13" s="46"/>
      <c r="I13" s="47"/>
      <c r="J13" s="54">
        <f t="shared" si="4"/>
        <v>0</v>
      </c>
      <c r="K13" s="49"/>
      <c r="L13" s="56">
        <f t="shared" si="5"/>
        <v>0</v>
      </c>
      <c r="N13" s="53">
        <v>1228874855.5690234</v>
      </c>
    </row>
    <row r="14" spans="1:14" x14ac:dyDescent="0.2">
      <c r="A14" s="5" t="s">
        <v>8</v>
      </c>
      <c r="B14" s="53">
        <f t="shared" si="0"/>
        <v>807.07931902680014</v>
      </c>
      <c r="C14" s="34">
        <v>4</v>
      </c>
      <c r="D14" s="35">
        <v>0</v>
      </c>
      <c r="E14" s="54">
        <f t="shared" si="1"/>
        <v>0</v>
      </c>
      <c r="F14" s="37">
        <f t="shared" si="2"/>
        <v>4</v>
      </c>
      <c r="G14" s="55">
        <f t="shared" si="3"/>
        <v>3228.3172761072005</v>
      </c>
      <c r="H14" s="46"/>
      <c r="I14" s="47"/>
      <c r="J14" s="54">
        <f t="shared" si="4"/>
        <v>0</v>
      </c>
      <c r="K14" s="49"/>
      <c r="L14" s="56">
        <f t="shared" si="5"/>
        <v>0</v>
      </c>
      <c r="N14" s="53">
        <v>80707.931902680008</v>
      </c>
    </row>
    <row r="15" spans="1:14" x14ac:dyDescent="0.2">
      <c r="A15" s="5" t="s">
        <v>9</v>
      </c>
      <c r="B15" s="53">
        <f t="shared" si="0"/>
        <v>666012.0349131648</v>
      </c>
      <c r="C15" s="34">
        <v>5</v>
      </c>
      <c r="D15" s="35">
        <v>5</v>
      </c>
      <c r="E15" s="54">
        <f t="shared" si="1"/>
        <v>3330060.1745658237</v>
      </c>
      <c r="F15" s="37">
        <f t="shared" si="2"/>
        <v>0</v>
      </c>
      <c r="G15" s="55">
        <f t="shared" si="3"/>
        <v>0</v>
      </c>
      <c r="H15" s="46"/>
      <c r="I15" s="47"/>
      <c r="J15" s="54">
        <f t="shared" si="4"/>
        <v>0</v>
      </c>
      <c r="K15" s="49"/>
      <c r="L15" s="56">
        <f t="shared" si="5"/>
        <v>0</v>
      </c>
      <c r="N15" s="53">
        <v>66601203.491316482</v>
      </c>
    </row>
    <row r="16" spans="1:14" x14ac:dyDescent="0.2">
      <c r="A16" s="5" t="s">
        <v>10</v>
      </c>
      <c r="B16" s="53">
        <f t="shared" si="0"/>
        <v>279662.09906547965</v>
      </c>
      <c r="C16" s="34">
        <v>5</v>
      </c>
      <c r="D16" s="35">
        <v>3</v>
      </c>
      <c r="E16" s="54">
        <f t="shared" si="1"/>
        <v>838986.297196439</v>
      </c>
      <c r="F16" s="37">
        <f t="shared" si="2"/>
        <v>2</v>
      </c>
      <c r="G16" s="55">
        <f t="shared" si="3"/>
        <v>559324.1981309593</v>
      </c>
      <c r="H16" s="46"/>
      <c r="I16" s="47"/>
      <c r="J16" s="54">
        <f t="shared" si="4"/>
        <v>0</v>
      </c>
      <c r="K16" s="49"/>
      <c r="L16" s="56">
        <f t="shared" si="5"/>
        <v>0</v>
      </c>
      <c r="N16" s="53">
        <v>27966209.906547964</v>
      </c>
    </row>
    <row r="17" spans="1:14" x14ac:dyDescent="0.2">
      <c r="A17" s="5" t="s">
        <v>11</v>
      </c>
      <c r="B17" s="53">
        <f t="shared" si="0"/>
        <v>191332.83933480558</v>
      </c>
      <c r="C17" s="34">
        <v>5</v>
      </c>
      <c r="D17" s="35">
        <v>3</v>
      </c>
      <c r="E17" s="54">
        <f t="shared" si="1"/>
        <v>573998.51800441672</v>
      </c>
      <c r="F17" s="37">
        <f t="shared" si="2"/>
        <v>2</v>
      </c>
      <c r="G17" s="55">
        <f t="shared" si="3"/>
        <v>382665.67866961117</v>
      </c>
      <c r="H17" s="46"/>
      <c r="I17" s="47"/>
      <c r="J17" s="54">
        <f t="shared" si="4"/>
        <v>0</v>
      </c>
      <c r="K17" s="49"/>
      <c r="L17" s="56">
        <f t="shared" si="5"/>
        <v>0</v>
      </c>
      <c r="N17" s="53">
        <v>19133283.933480557</v>
      </c>
    </row>
    <row r="18" spans="1:14" x14ac:dyDescent="0.2">
      <c r="A18" s="5" t="s">
        <v>12</v>
      </c>
      <c r="B18" s="53">
        <f t="shared" si="0"/>
        <v>5594430.682548454</v>
      </c>
      <c r="C18" s="34">
        <v>5</v>
      </c>
      <c r="D18" s="35">
        <v>4</v>
      </c>
      <c r="E18" s="54">
        <f t="shared" si="1"/>
        <v>22377722.730193816</v>
      </c>
      <c r="F18" s="37">
        <f t="shared" si="2"/>
        <v>1</v>
      </c>
      <c r="G18" s="55">
        <f t="shared" si="3"/>
        <v>5594430.682548454</v>
      </c>
      <c r="H18" s="46"/>
      <c r="I18" s="47"/>
      <c r="J18" s="54">
        <f t="shared" si="4"/>
        <v>0</v>
      </c>
      <c r="K18" s="49"/>
      <c r="L18" s="56">
        <f t="shared" si="5"/>
        <v>0</v>
      </c>
      <c r="N18" s="53">
        <v>559443068.25484538</v>
      </c>
    </row>
    <row r="19" spans="1:14" x14ac:dyDescent="0.2">
      <c r="A19" s="5" t="s">
        <v>13</v>
      </c>
      <c r="B19" s="53">
        <f t="shared" si="0"/>
        <v>248091.4290055357</v>
      </c>
      <c r="C19" s="34">
        <v>5</v>
      </c>
      <c r="D19" s="35">
        <v>5</v>
      </c>
      <c r="E19" s="54">
        <f t="shared" si="1"/>
        <v>1240457.1450276785</v>
      </c>
      <c r="F19" s="37">
        <f t="shared" si="2"/>
        <v>0</v>
      </c>
      <c r="G19" s="55">
        <f t="shared" si="3"/>
        <v>0</v>
      </c>
      <c r="H19" s="46"/>
      <c r="I19" s="47"/>
      <c r="J19" s="54">
        <f t="shared" si="4"/>
        <v>0</v>
      </c>
      <c r="K19" s="49"/>
      <c r="L19" s="56">
        <f t="shared" si="5"/>
        <v>0</v>
      </c>
      <c r="N19" s="53">
        <v>24809142.900553569</v>
      </c>
    </row>
    <row r="20" spans="1:14" x14ac:dyDescent="0.2">
      <c r="A20" s="5" t="s">
        <v>90</v>
      </c>
      <c r="B20" s="53">
        <f t="shared" si="0"/>
        <v>22687.281771674803</v>
      </c>
      <c r="C20" s="34">
        <v>5</v>
      </c>
      <c r="D20" s="35">
        <v>3</v>
      </c>
      <c r="E20" s="54">
        <f t="shared" si="1"/>
        <v>68061.845315024402</v>
      </c>
      <c r="F20" s="37">
        <f t="shared" si="2"/>
        <v>2</v>
      </c>
      <c r="G20" s="55">
        <f t="shared" si="3"/>
        <v>45374.563543349606</v>
      </c>
      <c r="H20" s="46"/>
      <c r="I20" s="47"/>
      <c r="J20" s="54">
        <f t="shared" si="4"/>
        <v>0</v>
      </c>
      <c r="K20" s="49"/>
      <c r="L20" s="56">
        <f t="shared" si="5"/>
        <v>0</v>
      </c>
      <c r="N20" s="53">
        <v>2268728.1771674803</v>
      </c>
    </row>
    <row r="21" spans="1:14" x14ac:dyDescent="0.2">
      <c r="A21" s="5" t="s">
        <v>14</v>
      </c>
      <c r="B21" s="53">
        <f t="shared" si="0"/>
        <v>13308.190106543438</v>
      </c>
      <c r="C21" s="34">
        <v>5</v>
      </c>
      <c r="D21" s="35">
        <v>2</v>
      </c>
      <c r="E21" s="54">
        <f t="shared" si="1"/>
        <v>26616.380213086875</v>
      </c>
      <c r="F21" s="37">
        <f t="shared" si="2"/>
        <v>3</v>
      </c>
      <c r="G21" s="55">
        <f t="shared" si="3"/>
        <v>39924.570319630315</v>
      </c>
      <c r="H21" s="46"/>
      <c r="I21" s="47"/>
      <c r="J21" s="54">
        <f t="shared" si="4"/>
        <v>0</v>
      </c>
      <c r="K21" s="49"/>
      <c r="L21" s="56">
        <f t="shared" si="5"/>
        <v>0</v>
      </c>
      <c r="N21" s="53">
        <v>1330819.0106543438</v>
      </c>
    </row>
    <row r="22" spans="1:14" x14ac:dyDescent="0.2">
      <c r="A22" s="5" t="s">
        <v>15</v>
      </c>
      <c r="B22" s="53">
        <f t="shared" si="0"/>
        <v>3264536.0454915632</v>
      </c>
      <c r="C22" s="34">
        <v>4</v>
      </c>
      <c r="D22" s="35">
        <v>4</v>
      </c>
      <c r="E22" s="54">
        <f t="shared" si="1"/>
        <v>13058144.181966253</v>
      </c>
      <c r="F22" s="37">
        <f t="shared" si="2"/>
        <v>0</v>
      </c>
      <c r="G22" s="55">
        <f t="shared" si="3"/>
        <v>0</v>
      </c>
      <c r="H22" s="38">
        <v>2</v>
      </c>
      <c r="I22" s="34">
        <v>2</v>
      </c>
      <c r="J22" s="54">
        <f t="shared" si="4"/>
        <v>6529072.0909831263</v>
      </c>
      <c r="K22" s="35">
        <f>(H22-I22)</f>
        <v>0</v>
      </c>
      <c r="L22" s="56">
        <f t="shared" si="5"/>
        <v>0</v>
      </c>
      <c r="N22" s="53">
        <v>326453604.54915631</v>
      </c>
    </row>
    <row r="23" spans="1:14" x14ac:dyDescent="0.2">
      <c r="A23" s="5" t="s">
        <v>16</v>
      </c>
      <c r="B23" s="53">
        <f t="shared" si="0"/>
        <v>2274301.6998915602</v>
      </c>
      <c r="C23" s="34">
        <v>5</v>
      </c>
      <c r="D23" s="35">
        <v>4</v>
      </c>
      <c r="E23" s="54">
        <f t="shared" si="1"/>
        <v>9097206.799566241</v>
      </c>
      <c r="F23" s="37">
        <f t="shared" si="2"/>
        <v>1</v>
      </c>
      <c r="G23" s="55">
        <f t="shared" si="3"/>
        <v>2274301.6998915602</v>
      </c>
      <c r="H23" s="46"/>
      <c r="I23" s="47"/>
      <c r="J23" s="54">
        <f t="shared" si="4"/>
        <v>0</v>
      </c>
      <c r="K23" s="49"/>
      <c r="L23" s="56">
        <f t="shared" si="5"/>
        <v>0</v>
      </c>
      <c r="N23" s="53">
        <v>227430169.98915601</v>
      </c>
    </row>
    <row r="24" spans="1:14" x14ac:dyDescent="0.2">
      <c r="A24" s="5" t="s">
        <v>17</v>
      </c>
      <c r="B24" s="53">
        <f t="shared" si="0"/>
        <v>515159.22215214738</v>
      </c>
      <c r="C24" s="34">
        <v>5</v>
      </c>
      <c r="D24" s="35">
        <v>4</v>
      </c>
      <c r="E24" s="54">
        <f t="shared" si="1"/>
        <v>2060636.8886085895</v>
      </c>
      <c r="F24" s="37">
        <f t="shared" si="2"/>
        <v>1</v>
      </c>
      <c r="G24" s="55">
        <f t="shared" si="3"/>
        <v>515159.22215214738</v>
      </c>
      <c r="H24" s="46"/>
      <c r="I24" s="47"/>
      <c r="J24" s="54">
        <f t="shared" si="4"/>
        <v>0</v>
      </c>
      <c r="K24" s="49"/>
      <c r="L24" s="56">
        <f t="shared" si="5"/>
        <v>0</v>
      </c>
      <c r="N24" s="53">
        <v>51515922.215214737</v>
      </c>
    </row>
    <row r="25" spans="1:14" x14ac:dyDescent="0.2">
      <c r="A25" s="5" t="s">
        <v>18</v>
      </c>
      <c r="B25" s="53">
        <f t="shared" si="0"/>
        <v>544994.26669112151</v>
      </c>
      <c r="C25" s="34">
        <v>5</v>
      </c>
      <c r="D25" s="35">
        <v>2</v>
      </c>
      <c r="E25" s="54">
        <f t="shared" si="1"/>
        <v>1089988.533382243</v>
      </c>
      <c r="F25" s="37">
        <f t="shared" si="2"/>
        <v>3</v>
      </c>
      <c r="G25" s="55">
        <f t="shared" si="3"/>
        <v>1634982.8000733645</v>
      </c>
      <c r="H25" s="46"/>
      <c r="I25" s="47"/>
      <c r="J25" s="54">
        <f t="shared" si="4"/>
        <v>0</v>
      </c>
      <c r="K25" s="49"/>
      <c r="L25" s="56">
        <f t="shared" si="5"/>
        <v>0</v>
      </c>
      <c r="N25" s="53">
        <v>54499426.669112146</v>
      </c>
    </row>
    <row r="26" spans="1:14" x14ac:dyDescent="0.2">
      <c r="A26" s="5" t="s">
        <v>19</v>
      </c>
      <c r="B26" s="53">
        <f t="shared" si="0"/>
        <v>60770.37133675786</v>
      </c>
      <c r="C26" s="34">
        <v>5</v>
      </c>
      <c r="D26" s="35">
        <v>2</v>
      </c>
      <c r="E26" s="54">
        <f t="shared" si="1"/>
        <v>121540.74267351572</v>
      </c>
      <c r="F26" s="37">
        <f t="shared" si="2"/>
        <v>3</v>
      </c>
      <c r="G26" s="55">
        <f t="shared" si="3"/>
        <v>182311.1140102736</v>
      </c>
      <c r="H26" s="46"/>
      <c r="I26" s="47"/>
      <c r="J26" s="54">
        <f t="shared" si="4"/>
        <v>0</v>
      </c>
      <c r="K26" s="49"/>
      <c r="L26" s="56">
        <f t="shared" si="5"/>
        <v>0</v>
      </c>
      <c r="N26" s="53">
        <v>6077037.1336757857</v>
      </c>
    </row>
    <row r="27" spans="1:14" x14ac:dyDescent="0.2">
      <c r="A27" s="5" t="s">
        <v>20</v>
      </c>
      <c r="B27" s="53">
        <f t="shared" si="0"/>
        <v>20572.487853497059</v>
      </c>
      <c r="C27" s="34">
        <v>5</v>
      </c>
      <c r="D27" s="35">
        <v>2</v>
      </c>
      <c r="E27" s="54">
        <f t="shared" si="1"/>
        <v>41144.975706994119</v>
      </c>
      <c r="F27" s="37">
        <f t="shared" si="2"/>
        <v>3</v>
      </c>
      <c r="G27" s="55">
        <f t="shared" si="3"/>
        <v>61717.463560491175</v>
      </c>
      <c r="H27" s="46"/>
      <c r="I27" s="47"/>
      <c r="J27" s="54">
        <f t="shared" si="4"/>
        <v>0</v>
      </c>
      <c r="K27" s="49"/>
      <c r="L27" s="56">
        <f t="shared" si="5"/>
        <v>0</v>
      </c>
      <c r="N27" s="53">
        <v>2057248.7853497057</v>
      </c>
    </row>
    <row r="28" spans="1:14" x14ac:dyDescent="0.2">
      <c r="A28" s="5" t="s">
        <v>21</v>
      </c>
      <c r="B28" s="53">
        <f t="shared" si="0"/>
        <v>11266.536070612981</v>
      </c>
      <c r="C28" s="34">
        <v>5</v>
      </c>
      <c r="D28" s="35">
        <v>2</v>
      </c>
      <c r="E28" s="54">
        <f t="shared" si="1"/>
        <v>22533.072141225963</v>
      </c>
      <c r="F28" s="37">
        <f t="shared" si="2"/>
        <v>3</v>
      </c>
      <c r="G28" s="55">
        <f t="shared" si="3"/>
        <v>33799.608211838946</v>
      </c>
      <c r="H28" s="46"/>
      <c r="I28" s="47"/>
      <c r="J28" s="54">
        <f t="shared" si="4"/>
        <v>0</v>
      </c>
      <c r="K28" s="49"/>
      <c r="L28" s="56">
        <f t="shared" si="5"/>
        <v>0</v>
      </c>
      <c r="N28" s="53">
        <v>1126653.6070612981</v>
      </c>
    </row>
    <row r="29" spans="1:14" x14ac:dyDescent="0.2">
      <c r="A29" s="5" t="s">
        <v>22</v>
      </c>
      <c r="B29" s="53">
        <f t="shared" si="0"/>
        <v>341500.57854754245</v>
      </c>
      <c r="C29" s="34">
        <v>5</v>
      </c>
      <c r="D29" s="35">
        <v>5</v>
      </c>
      <c r="E29" s="54">
        <f t="shared" si="1"/>
        <v>1707502.8927377122</v>
      </c>
      <c r="F29" s="37">
        <f t="shared" si="2"/>
        <v>0</v>
      </c>
      <c r="G29" s="55">
        <f t="shared" si="3"/>
        <v>0</v>
      </c>
      <c r="H29" s="46"/>
      <c r="I29" s="47"/>
      <c r="J29" s="54">
        <f t="shared" si="4"/>
        <v>0</v>
      </c>
      <c r="K29" s="49"/>
      <c r="L29" s="56">
        <f t="shared" si="5"/>
        <v>0</v>
      </c>
      <c r="N29" s="53">
        <v>34150057.854754247</v>
      </c>
    </row>
    <row r="30" spans="1:14" x14ac:dyDescent="0.2">
      <c r="A30" s="5" t="s">
        <v>23</v>
      </c>
      <c r="B30" s="53">
        <f t="shared" si="0"/>
        <v>9183.8087999999971</v>
      </c>
      <c r="C30" s="34">
        <v>5</v>
      </c>
      <c r="D30" s="35">
        <v>3</v>
      </c>
      <c r="E30" s="54">
        <f t="shared" si="1"/>
        <v>27551.426399999989</v>
      </c>
      <c r="F30" s="37">
        <f t="shared" si="2"/>
        <v>2</v>
      </c>
      <c r="G30" s="55">
        <f t="shared" si="3"/>
        <v>18367.617599999994</v>
      </c>
      <c r="H30" s="46"/>
      <c r="I30" s="47"/>
      <c r="J30" s="54">
        <f t="shared" si="4"/>
        <v>0</v>
      </c>
      <c r="K30" s="49"/>
      <c r="L30" s="56">
        <f t="shared" si="5"/>
        <v>0</v>
      </c>
      <c r="N30" s="53">
        <v>918380.87999999977</v>
      </c>
    </row>
    <row r="31" spans="1:14" x14ac:dyDescent="0.2">
      <c r="A31" s="5" t="s">
        <v>24</v>
      </c>
      <c r="B31" s="53">
        <f t="shared" si="0"/>
        <v>18946.847717316603</v>
      </c>
      <c r="C31" s="34">
        <v>4</v>
      </c>
      <c r="D31" s="35">
        <v>0</v>
      </c>
      <c r="E31" s="54">
        <f t="shared" si="1"/>
        <v>0</v>
      </c>
      <c r="F31" s="37">
        <f t="shared" si="2"/>
        <v>4</v>
      </c>
      <c r="G31" s="55">
        <f t="shared" si="3"/>
        <v>75787.390869266412</v>
      </c>
      <c r="H31" s="46"/>
      <c r="I31" s="47"/>
      <c r="J31" s="54">
        <f t="shared" si="4"/>
        <v>0</v>
      </c>
      <c r="K31" s="49"/>
      <c r="L31" s="56">
        <f t="shared" si="5"/>
        <v>0</v>
      </c>
      <c r="N31" s="53">
        <v>1894684.7717316602</v>
      </c>
    </row>
    <row r="32" spans="1:14" x14ac:dyDescent="0.2">
      <c r="A32" s="5" t="s">
        <v>25</v>
      </c>
      <c r="B32" s="53">
        <f t="shared" si="0"/>
        <v>70207.316967964609</v>
      </c>
      <c r="C32" s="34">
        <v>5</v>
      </c>
      <c r="D32" s="35">
        <v>3</v>
      </c>
      <c r="E32" s="54">
        <f t="shared" si="1"/>
        <v>210621.95090389383</v>
      </c>
      <c r="F32" s="37">
        <f t="shared" si="2"/>
        <v>2</v>
      </c>
      <c r="G32" s="55">
        <f t="shared" si="3"/>
        <v>140414.63393592922</v>
      </c>
      <c r="H32" s="46"/>
      <c r="I32" s="47"/>
      <c r="J32" s="54">
        <f t="shared" si="4"/>
        <v>0</v>
      </c>
      <c r="K32" s="49"/>
      <c r="L32" s="56">
        <f t="shared" si="5"/>
        <v>0</v>
      </c>
      <c r="N32" s="53">
        <v>7020731.6967964601</v>
      </c>
    </row>
    <row r="33" spans="1:14" x14ac:dyDescent="0.2">
      <c r="A33" s="5" t="s">
        <v>26</v>
      </c>
      <c r="B33" s="53">
        <f t="shared" si="0"/>
        <v>131641.28966196059</v>
      </c>
      <c r="C33" s="34">
        <v>5</v>
      </c>
      <c r="D33" s="35">
        <v>5</v>
      </c>
      <c r="E33" s="54">
        <f t="shared" si="1"/>
        <v>658206.44830980292</v>
      </c>
      <c r="F33" s="37">
        <f t="shared" si="2"/>
        <v>0</v>
      </c>
      <c r="G33" s="55">
        <f t="shared" si="3"/>
        <v>0</v>
      </c>
      <c r="H33" s="46"/>
      <c r="I33" s="47"/>
      <c r="J33" s="54">
        <f t="shared" si="4"/>
        <v>0</v>
      </c>
      <c r="K33" s="49"/>
      <c r="L33" s="56">
        <f t="shared" si="5"/>
        <v>0</v>
      </c>
      <c r="N33" s="53">
        <v>13164128.966196058</v>
      </c>
    </row>
    <row r="34" spans="1:14" x14ac:dyDescent="0.2">
      <c r="A34" s="5" t="s">
        <v>27</v>
      </c>
      <c r="B34" s="53">
        <f t="shared" si="0"/>
        <v>207987.37070732206</v>
      </c>
      <c r="C34" s="34">
        <v>5</v>
      </c>
      <c r="D34" s="35">
        <v>2</v>
      </c>
      <c r="E34" s="54">
        <f t="shared" si="1"/>
        <v>415974.74141464412</v>
      </c>
      <c r="F34" s="37">
        <f t="shared" si="2"/>
        <v>3</v>
      </c>
      <c r="G34" s="55">
        <f t="shared" si="3"/>
        <v>623962.1121219662</v>
      </c>
      <c r="H34" s="46"/>
      <c r="I34" s="47"/>
      <c r="J34" s="54">
        <f t="shared" si="4"/>
        <v>0</v>
      </c>
      <c r="K34" s="49"/>
      <c r="L34" s="56">
        <f t="shared" si="5"/>
        <v>0</v>
      </c>
      <c r="N34" s="53">
        <v>20798737.070732206</v>
      </c>
    </row>
    <row r="35" spans="1:14" x14ac:dyDescent="0.2">
      <c r="A35" s="5" t="s">
        <v>28</v>
      </c>
      <c r="B35" s="53">
        <f t="shared" si="0"/>
        <v>5339324.3248439049</v>
      </c>
      <c r="C35" s="34">
        <v>5</v>
      </c>
      <c r="D35" s="35">
        <v>5</v>
      </c>
      <c r="E35" s="54">
        <f t="shared" si="1"/>
        <v>26696621.624219526</v>
      </c>
      <c r="F35" s="37">
        <f t="shared" si="2"/>
        <v>0</v>
      </c>
      <c r="G35" s="55">
        <f t="shared" si="3"/>
        <v>0</v>
      </c>
      <c r="H35" s="46"/>
      <c r="I35" s="47"/>
      <c r="J35" s="54">
        <f t="shared" si="4"/>
        <v>0</v>
      </c>
      <c r="K35" s="49"/>
      <c r="L35" s="56">
        <f t="shared" si="5"/>
        <v>0</v>
      </c>
      <c r="N35" s="53">
        <v>533932432.48439044</v>
      </c>
    </row>
    <row r="36" spans="1:14" x14ac:dyDescent="0.2">
      <c r="A36" s="5" t="s">
        <v>29</v>
      </c>
      <c r="B36" s="53">
        <f t="shared" si="0"/>
        <v>17452.5573736593</v>
      </c>
      <c r="C36" s="34">
        <v>5</v>
      </c>
      <c r="D36" s="35">
        <v>2</v>
      </c>
      <c r="E36" s="54">
        <f t="shared" si="1"/>
        <v>34905.114747318599</v>
      </c>
      <c r="F36" s="37">
        <f t="shared" si="2"/>
        <v>3</v>
      </c>
      <c r="G36" s="55">
        <f t="shared" si="3"/>
        <v>52357.672120977899</v>
      </c>
      <c r="H36" s="46"/>
      <c r="I36" s="47"/>
      <c r="J36" s="54">
        <f t="shared" si="4"/>
        <v>0</v>
      </c>
      <c r="K36" s="49"/>
      <c r="L36" s="56">
        <f t="shared" si="5"/>
        <v>0</v>
      </c>
      <c r="N36" s="53">
        <v>1745255.7373659299</v>
      </c>
    </row>
    <row r="37" spans="1:14" x14ac:dyDescent="0.2">
      <c r="A37" s="5" t="s">
        <v>30</v>
      </c>
      <c r="B37" s="53">
        <f t="shared" si="0"/>
        <v>555328.98611185281</v>
      </c>
      <c r="C37" s="34">
        <v>5</v>
      </c>
      <c r="D37" s="35">
        <v>4</v>
      </c>
      <c r="E37" s="54">
        <f t="shared" si="1"/>
        <v>2221315.9444474112</v>
      </c>
      <c r="F37" s="37">
        <f t="shared" si="2"/>
        <v>1</v>
      </c>
      <c r="G37" s="55">
        <f t="shared" si="3"/>
        <v>555328.98611185281</v>
      </c>
      <c r="H37" s="46"/>
      <c r="I37" s="47"/>
      <c r="J37" s="54">
        <f t="shared" si="4"/>
        <v>0</v>
      </c>
      <c r="K37" s="49"/>
      <c r="L37" s="56">
        <f t="shared" si="5"/>
        <v>0</v>
      </c>
      <c r="N37" s="53">
        <v>55532898.611185275</v>
      </c>
    </row>
    <row r="38" spans="1:14" x14ac:dyDescent="0.2">
      <c r="A38" s="5" t="s">
        <v>31</v>
      </c>
      <c r="B38" s="53">
        <f t="shared" si="0"/>
        <v>71102.056697292137</v>
      </c>
      <c r="C38" s="34">
        <v>5</v>
      </c>
      <c r="D38" s="35">
        <v>4</v>
      </c>
      <c r="E38" s="54">
        <f t="shared" si="1"/>
        <v>284408.22678916855</v>
      </c>
      <c r="F38" s="37">
        <f t="shared" si="2"/>
        <v>1</v>
      </c>
      <c r="G38" s="55">
        <f t="shared" si="3"/>
        <v>71102.056697292137</v>
      </c>
      <c r="H38" s="46"/>
      <c r="I38" s="47"/>
      <c r="J38" s="54">
        <f t="shared" si="4"/>
        <v>0</v>
      </c>
      <c r="K38" s="49"/>
      <c r="L38" s="56">
        <f t="shared" si="5"/>
        <v>0</v>
      </c>
      <c r="N38" s="53">
        <v>7110205.6697292132</v>
      </c>
    </row>
    <row r="39" spans="1:14" x14ac:dyDescent="0.2">
      <c r="A39" s="5" t="s">
        <v>32</v>
      </c>
      <c r="B39" s="53">
        <f t="shared" si="0"/>
        <v>16008.410248384054</v>
      </c>
      <c r="C39" s="34">
        <v>5</v>
      </c>
      <c r="D39" s="35">
        <v>2</v>
      </c>
      <c r="E39" s="54">
        <f t="shared" si="1"/>
        <v>32016.820496768109</v>
      </c>
      <c r="F39" s="37">
        <f t="shared" si="2"/>
        <v>3</v>
      </c>
      <c r="G39" s="55">
        <f t="shared" si="3"/>
        <v>48025.230745152163</v>
      </c>
      <c r="H39" s="46"/>
      <c r="I39" s="47"/>
      <c r="J39" s="54">
        <f t="shared" si="4"/>
        <v>0</v>
      </c>
      <c r="K39" s="49"/>
      <c r="L39" s="56">
        <f t="shared" si="5"/>
        <v>0</v>
      </c>
      <c r="N39" s="53">
        <v>1600841.0248384054</v>
      </c>
    </row>
    <row r="40" spans="1:14" x14ac:dyDescent="0.2">
      <c r="A40" s="5" t="s">
        <v>33</v>
      </c>
      <c r="B40" s="53">
        <f t="shared" si="0"/>
        <v>4357.7841823026001</v>
      </c>
      <c r="C40" s="34">
        <v>4</v>
      </c>
      <c r="D40" s="35">
        <v>0</v>
      </c>
      <c r="E40" s="54">
        <f t="shared" si="1"/>
        <v>0</v>
      </c>
      <c r="F40" s="37">
        <f t="shared" si="2"/>
        <v>4</v>
      </c>
      <c r="G40" s="55">
        <f t="shared" si="3"/>
        <v>17431.136729210401</v>
      </c>
      <c r="H40" s="46"/>
      <c r="I40" s="47"/>
      <c r="J40" s="54">
        <f t="shared" si="4"/>
        <v>0</v>
      </c>
      <c r="K40" s="49"/>
      <c r="L40" s="56">
        <f t="shared" si="5"/>
        <v>0</v>
      </c>
      <c r="N40" s="53">
        <v>435778.41823026002</v>
      </c>
    </row>
    <row r="41" spans="1:14" x14ac:dyDescent="0.2">
      <c r="A41" s="5" t="s">
        <v>34</v>
      </c>
      <c r="B41" s="53">
        <f t="shared" si="0"/>
        <v>641556.78411484812</v>
      </c>
      <c r="C41" s="34">
        <v>5</v>
      </c>
      <c r="D41" s="35">
        <v>4</v>
      </c>
      <c r="E41" s="54">
        <f t="shared" si="1"/>
        <v>2566227.1364593925</v>
      </c>
      <c r="F41" s="37">
        <f t="shared" si="2"/>
        <v>1</v>
      </c>
      <c r="G41" s="55">
        <f t="shared" si="3"/>
        <v>641556.78411484812</v>
      </c>
      <c r="H41" s="46"/>
      <c r="I41" s="47"/>
      <c r="J41" s="54">
        <f t="shared" si="4"/>
        <v>0</v>
      </c>
      <c r="K41" s="49"/>
      <c r="L41" s="56">
        <f t="shared" si="5"/>
        <v>0</v>
      </c>
      <c r="N41" s="53">
        <v>64155678.411484815</v>
      </c>
    </row>
    <row r="42" spans="1:14" x14ac:dyDescent="0.2">
      <c r="A42" s="5" t="s">
        <v>35</v>
      </c>
      <c r="B42" s="53">
        <f t="shared" si="0"/>
        <v>7602538.9813372325</v>
      </c>
      <c r="C42" s="34">
        <v>5</v>
      </c>
      <c r="D42" s="35">
        <v>5</v>
      </c>
      <c r="E42" s="54">
        <f t="shared" si="1"/>
        <v>38012694.906686164</v>
      </c>
      <c r="F42" s="37">
        <f t="shared" si="2"/>
        <v>0</v>
      </c>
      <c r="G42" s="55">
        <f t="shared" si="3"/>
        <v>0</v>
      </c>
      <c r="H42" s="46"/>
      <c r="I42" s="47"/>
      <c r="J42" s="54">
        <f t="shared" si="4"/>
        <v>0</v>
      </c>
      <c r="K42" s="49"/>
      <c r="L42" s="56">
        <f t="shared" si="5"/>
        <v>0</v>
      </c>
      <c r="N42" s="53">
        <v>760253898.13372326</v>
      </c>
    </row>
    <row r="43" spans="1:14" x14ac:dyDescent="0.2">
      <c r="A43" s="5" t="s">
        <v>36</v>
      </c>
      <c r="B43" s="53">
        <f t="shared" si="0"/>
        <v>986006.89482087584</v>
      </c>
      <c r="C43" s="34">
        <v>5</v>
      </c>
      <c r="D43" s="35">
        <v>5</v>
      </c>
      <c r="E43" s="54">
        <f t="shared" si="1"/>
        <v>4930034.4741043793</v>
      </c>
      <c r="F43" s="37">
        <f t="shared" si="2"/>
        <v>0</v>
      </c>
      <c r="G43" s="55">
        <f t="shared" si="3"/>
        <v>0</v>
      </c>
      <c r="H43" s="46"/>
      <c r="I43" s="47"/>
      <c r="J43" s="54">
        <f t="shared" si="4"/>
        <v>0</v>
      </c>
      <c r="K43" s="49"/>
      <c r="L43" s="56">
        <f t="shared" si="5"/>
        <v>0</v>
      </c>
      <c r="N43" s="53">
        <v>98600689.482087582</v>
      </c>
    </row>
    <row r="44" spans="1:14" x14ac:dyDescent="0.2">
      <c r="A44" s="5" t="s">
        <v>37</v>
      </c>
      <c r="B44" s="53">
        <f t="shared" si="0"/>
        <v>92010.960720630552</v>
      </c>
      <c r="C44" s="34">
        <v>5</v>
      </c>
      <c r="D44" s="35">
        <v>2</v>
      </c>
      <c r="E44" s="54">
        <f t="shared" si="1"/>
        <v>184021.9214412611</v>
      </c>
      <c r="F44" s="37">
        <f t="shared" si="2"/>
        <v>3</v>
      </c>
      <c r="G44" s="55">
        <f t="shared" si="3"/>
        <v>276032.88216189167</v>
      </c>
      <c r="H44" s="46"/>
      <c r="I44" s="47"/>
      <c r="J44" s="54">
        <f t="shared" si="4"/>
        <v>0</v>
      </c>
      <c r="K44" s="49"/>
      <c r="L44" s="56">
        <f t="shared" si="5"/>
        <v>0</v>
      </c>
      <c r="N44" s="53">
        <v>9201096.0720630549</v>
      </c>
    </row>
    <row r="45" spans="1:14" x14ac:dyDescent="0.2">
      <c r="A45" s="5" t="s">
        <v>38</v>
      </c>
      <c r="B45" s="53">
        <f t="shared" si="0"/>
        <v>849.0554922926998</v>
      </c>
      <c r="C45" s="34">
        <v>4</v>
      </c>
      <c r="D45" s="35">
        <v>0</v>
      </c>
      <c r="E45" s="54">
        <f t="shared" si="1"/>
        <v>0</v>
      </c>
      <c r="F45" s="37">
        <f t="shared" si="2"/>
        <v>4</v>
      </c>
      <c r="G45" s="55">
        <f t="shared" si="3"/>
        <v>3396.2219691707992</v>
      </c>
      <c r="H45" s="46"/>
      <c r="I45" s="47"/>
      <c r="J45" s="54">
        <f t="shared" si="4"/>
        <v>0</v>
      </c>
      <c r="K45" s="49"/>
      <c r="L45" s="56">
        <f t="shared" si="5"/>
        <v>0</v>
      </c>
      <c r="N45" s="53">
        <v>84905.549229269978</v>
      </c>
    </row>
    <row r="46" spans="1:14" x14ac:dyDescent="0.2">
      <c r="A46" s="5" t="s">
        <v>39</v>
      </c>
      <c r="B46" s="53">
        <f t="shared" si="0"/>
        <v>38913.684667300207</v>
      </c>
      <c r="C46" s="34">
        <v>5</v>
      </c>
      <c r="D46" s="35">
        <v>3</v>
      </c>
      <c r="E46" s="54">
        <f t="shared" si="1"/>
        <v>116741.05400190063</v>
      </c>
      <c r="F46" s="37">
        <f t="shared" si="2"/>
        <v>2</v>
      </c>
      <c r="G46" s="55">
        <f t="shared" si="3"/>
        <v>77827.369334600415</v>
      </c>
      <c r="H46" s="46"/>
      <c r="I46" s="47"/>
      <c r="J46" s="54">
        <f t="shared" si="4"/>
        <v>0</v>
      </c>
      <c r="K46" s="49"/>
      <c r="L46" s="56">
        <f t="shared" si="5"/>
        <v>0</v>
      </c>
      <c r="N46" s="53">
        <v>3891368.4667300205</v>
      </c>
    </row>
    <row r="47" spans="1:14" x14ac:dyDescent="0.2">
      <c r="A47" s="5" t="s">
        <v>40</v>
      </c>
      <c r="B47" s="53">
        <f t="shared" si="0"/>
        <v>2313280.7713421811</v>
      </c>
      <c r="C47" s="34">
        <v>5</v>
      </c>
      <c r="D47" s="35">
        <v>5</v>
      </c>
      <c r="E47" s="54">
        <f t="shared" si="1"/>
        <v>11566403.856710905</v>
      </c>
      <c r="F47" s="37">
        <f t="shared" si="2"/>
        <v>0</v>
      </c>
      <c r="G47" s="55">
        <f t="shared" si="3"/>
        <v>0</v>
      </c>
      <c r="H47" s="46"/>
      <c r="I47" s="47"/>
      <c r="J47" s="54">
        <f t="shared" si="4"/>
        <v>0</v>
      </c>
      <c r="K47" s="49"/>
      <c r="L47" s="56">
        <f t="shared" si="5"/>
        <v>0</v>
      </c>
      <c r="N47" s="53">
        <v>231328077.1342181</v>
      </c>
    </row>
    <row r="48" spans="1:14" x14ac:dyDescent="0.2">
      <c r="A48" s="5" t="s">
        <v>41</v>
      </c>
      <c r="B48" s="53">
        <f t="shared" si="0"/>
        <v>605412.92727086134</v>
      </c>
      <c r="C48" s="34">
        <v>5</v>
      </c>
      <c r="D48" s="35">
        <v>4</v>
      </c>
      <c r="E48" s="54">
        <f t="shared" si="1"/>
        <v>2421651.7090834454</v>
      </c>
      <c r="F48" s="37">
        <f t="shared" si="2"/>
        <v>1</v>
      </c>
      <c r="G48" s="55">
        <f t="shared" si="3"/>
        <v>605412.92727086134</v>
      </c>
      <c r="H48" s="46"/>
      <c r="I48" s="47"/>
      <c r="J48" s="54">
        <f t="shared" si="4"/>
        <v>0</v>
      </c>
      <c r="K48" s="49"/>
      <c r="L48" s="56">
        <f t="shared" si="5"/>
        <v>0</v>
      </c>
      <c r="N48" s="53">
        <v>60541292.727086134</v>
      </c>
    </row>
    <row r="49" spans="1:14" x14ac:dyDescent="0.2">
      <c r="A49" s="5" t="s">
        <v>42</v>
      </c>
      <c r="B49" s="53">
        <f t="shared" si="0"/>
        <v>381548.01624895091</v>
      </c>
      <c r="C49" s="34">
        <v>5</v>
      </c>
      <c r="D49" s="35">
        <v>5</v>
      </c>
      <c r="E49" s="54">
        <f t="shared" si="1"/>
        <v>1907740.0812447546</v>
      </c>
      <c r="F49" s="37">
        <f t="shared" si="2"/>
        <v>0</v>
      </c>
      <c r="G49" s="55">
        <f t="shared" si="3"/>
        <v>0</v>
      </c>
      <c r="H49" s="46"/>
      <c r="I49" s="47"/>
      <c r="J49" s="54">
        <f t="shared" si="4"/>
        <v>0</v>
      </c>
      <c r="K49" s="49"/>
      <c r="L49" s="56">
        <f t="shared" si="5"/>
        <v>0</v>
      </c>
      <c r="N49" s="53">
        <v>38154801.624895088</v>
      </c>
    </row>
    <row r="50" spans="1:14" x14ac:dyDescent="0.2">
      <c r="A50" s="5" t="s">
        <v>43</v>
      </c>
      <c r="B50" s="53">
        <f t="shared" si="0"/>
        <v>19671216.323643632</v>
      </c>
      <c r="C50" s="34">
        <v>3</v>
      </c>
      <c r="D50" s="35">
        <v>3</v>
      </c>
      <c r="E50" s="54">
        <f t="shared" si="1"/>
        <v>59013648.970930897</v>
      </c>
      <c r="F50" s="37">
        <f t="shared" si="2"/>
        <v>0</v>
      </c>
      <c r="G50" s="55">
        <f t="shared" si="3"/>
        <v>0</v>
      </c>
      <c r="H50" s="38">
        <v>3</v>
      </c>
      <c r="I50" s="34">
        <v>3</v>
      </c>
      <c r="J50" s="54">
        <f t="shared" si="4"/>
        <v>59013648.970930897</v>
      </c>
      <c r="K50" s="35">
        <f>(H50-I50)</f>
        <v>0</v>
      </c>
      <c r="L50" s="56">
        <f t="shared" si="5"/>
        <v>0</v>
      </c>
      <c r="N50" s="53">
        <v>1967121632.3643632</v>
      </c>
    </row>
    <row r="51" spans="1:14" x14ac:dyDescent="0.2">
      <c r="A51" s="5" t="s">
        <v>44</v>
      </c>
      <c r="B51" s="53">
        <f t="shared" si="0"/>
        <v>8663333.4233598989</v>
      </c>
      <c r="C51" s="34">
        <v>7</v>
      </c>
      <c r="D51" s="35">
        <v>5</v>
      </c>
      <c r="E51" s="54">
        <f t="shared" si="1"/>
        <v>43316667.116799496</v>
      </c>
      <c r="F51" s="37">
        <f t="shared" si="2"/>
        <v>2</v>
      </c>
      <c r="G51" s="55">
        <f t="shared" si="3"/>
        <v>17326666.846719798</v>
      </c>
      <c r="H51" s="46"/>
      <c r="I51" s="47"/>
      <c r="J51" s="54">
        <f t="shared" si="4"/>
        <v>0</v>
      </c>
      <c r="K51" s="49"/>
      <c r="L51" s="56">
        <f t="shared" si="5"/>
        <v>0</v>
      </c>
      <c r="N51" s="53">
        <v>866333342.33598983</v>
      </c>
    </row>
    <row r="52" spans="1:14" x14ac:dyDescent="0.2">
      <c r="A52" s="5" t="s">
        <v>45</v>
      </c>
      <c r="B52" s="53">
        <f t="shared" si="0"/>
        <v>1236780.8127511588</v>
      </c>
      <c r="C52" s="34">
        <v>5</v>
      </c>
      <c r="D52" s="35">
        <v>4</v>
      </c>
      <c r="E52" s="54">
        <f t="shared" si="1"/>
        <v>4947123.2510046354</v>
      </c>
      <c r="F52" s="37">
        <f t="shared" si="2"/>
        <v>1</v>
      </c>
      <c r="G52" s="55">
        <f t="shared" si="3"/>
        <v>1236780.8127511588</v>
      </c>
      <c r="H52" s="46"/>
      <c r="I52" s="47"/>
      <c r="J52" s="54">
        <f t="shared" si="4"/>
        <v>0</v>
      </c>
      <c r="K52" s="49"/>
      <c r="L52" s="56">
        <f t="shared" si="5"/>
        <v>0</v>
      </c>
      <c r="N52" s="53">
        <v>123678081.27511589</v>
      </c>
    </row>
    <row r="53" spans="1:14" x14ac:dyDescent="0.2">
      <c r="A53" s="5" t="s">
        <v>46</v>
      </c>
      <c r="B53" s="53">
        <f t="shared" si="0"/>
        <v>3158218.2971583745</v>
      </c>
      <c r="C53" s="34">
        <v>5</v>
      </c>
      <c r="D53" s="35">
        <v>5</v>
      </c>
      <c r="E53" s="54">
        <f t="shared" si="1"/>
        <v>15791091.485791873</v>
      </c>
      <c r="F53" s="37">
        <f t="shared" si="2"/>
        <v>0</v>
      </c>
      <c r="G53" s="55">
        <f t="shared" si="3"/>
        <v>0</v>
      </c>
      <c r="H53" s="46"/>
      <c r="I53" s="47"/>
      <c r="J53" s="54">
        <f t="shared" si="4"/>
        <v>0</v>
      </c>
      <c r="K53" s="49"/>
      <c r="L53" s="56">
        <f t="shared" si="5"/>
        <v>0</v>
      </c>
      <c r="N53" s="53">
        <v>315821829.71583742</v>
      </c>
    </row>
    <row r="54" spans="1:14" x14ac:dyDescent="0.2">
      <c r="A54" s="5" t="s">
        <v>47</v>
      </c>
      <c r="B54" s="53">
        <f t="shared" si="0"/>
        <v>81982.78538581125</v>
      </c>
      <c r="C54" s="34">
        <v>5</v>
      </c>
      <c r="D54" s="35">
        <v>3</v>
      </c>
      <c r="E54" s="54">
        <f t="shared" si="1"/>
        <v>245948.35615743377</v>
      </c>
      <c r="F54" s="37">
        <f t="shared" si="2"/>
        <v>2</v>
      </c>
      <c r="G54" s="55">
        <f t="shared" si="3"/>
        <v>163965.5707716225</v>
      </c>
      <c r="H54" s="46"/>
      <c r="I54" s="47"/>
      <c r="J54" s="54">
        <f t="shared" si="4"/>
        <v>0</v>
      </c>
      <c r="K54" s="49"/>
      <c r="L54" s="56">
        <f t="shared" si="5"/>
        <v>0</v>
      </c>
      <c r="N54" s="53">
        <v>8198278.5385811254</v>
      </c>
    </row>
    <row r="55" spans="1:14" x14ac:dyDescent="0.2">
      <c r="A55" s="5" t="s">
        <v>48</v>
      </c>
      <c r="B55" s="53">
        <f t="shared" si="0"/>
        <v>36871390.722314686</v>
      </c>
      <c r="C55" s="34">
        <v>6</v>
      </c>
      <c r="D55" s="35">
        <v>6</v>
      </c>
      <c r="E55" s="54">
        <f t="shared" si="1"/>
        <v>221228344.33388811</v>
      </c>
      <c r="F55" s="37">
        <f t="shared" si="2"/>
        <v>0</v>
      </c>
      <c r="G55" s="55">
        <f t="shared" si="3"/>
        <v>0</v>
      </c>
      <c r="H55" s="46"/>
      <c r="I55" s="47"/>
      <c r="J55" s="54">
        <f t="shared" si="4"/>
        <v>0</v>
      </c>
      <c r="K55" s="49"/>
      <c r="L55" s="56">
        <f t="shared" si="5"/>
        <v>0</v>
      </c>
      <c r="N55" s="53">
        <v>3687139072.2314682</v>
      </c>
    </row>
    <row r="56" spans="1:14" x14ac:dyDescent="0.2">
      <c r="A56" s="5" t="s">
        <v>49</v>
      </c>
      <c r="B56" s="53">
        <f t="shared" si="0"/>
        <v>7363305.6603460815</v>
      </c>
      <c r="C56" s="34">
        <v>6</v>
      </c>
      <c r="D56" s="35">
        <v>6</v>
      </c>
      <c r="E56" s="54">
        <f t="shared" si="1"/>
        <v>44179833.962076485</v>
      </c>
      <c r="F56" s="37">
        <f t="shared" si="2"/>
        <v>0</v>
      </c>
      <c r="G56" s="55">
        <f t="shared" si="3"/>
        <v>0</v>
      </c>
      <c r="H56" s="46"/>
      <c r="I56" s="47"/>
      <c r="J56" s="54">
        <f t="shared" si="4"/>
        <v>0</v>
      </c>
      <c r="K56" s="49"/>
      <c r="L56" s="56">
        <f t="shared" si="5"/>
        <v>0</v>
      </c>
      <c r="N56" s="53">
        <v>736330566.03460813</v>
      </c>
    </row>
    <row r="57" spans="1:14" x14ac:dyDescent="0.2">
      <c r="A57" s="5" t="s">
        <v>50</v>
      </c>
      <c r="B57" s="53">
        <f t="shared" si="0"/>
        <v>6801188.6436889628</v>
      </c>
      <c r="C57" s="34">
        <v>6</v>
      </c>
      <c r="D57" s="35">
        <v>6</v>
      </c>
      <c r="E57" s="54">
        <f t="shared" si="1"/>
        <v>40807131.862133779</v>
      </c>
      <c r="F57" s="37">
        <f t="shared" si="2"/>
        <v>0</v>
      </c>
      <c r="G57" s="55">
        <f t="shared" si="3"/>
        <v>0</v>
      </c>
      <c r="H57" s="46"/>
      <c r="I57" s="47"/>
      <c r="J57" s="54">
        <f t="shared" si="4"/>
        <v>0</v>
      </c>
      <c r="K57" s="49"/>
      <c r="L57" s="56">
        <f t="shared" si="5"/>
        <v>0</v>
      </c>
      <c r="N57" s="53">
        <v>680118864.36889625</v>
      </c>
    </row>
    <row r="58" spans="1:14" x14ac:dyDescent="0.2">
      <c r="A58" s="5" t="s">
        <v>51</v>
      </c>
      <c r="B58" s="53">
        <f t="shared" si="0"/>
        <v>455982.15674489381</v>
      </c>
      <c r="C58" s="34">
        <v>5</v>
      </c>
      <c r="D58" s="35">
        <v>2</v>
      </c>
      <c r="E58" s="54">
        <f t="shared" si="1"/>
        <v>911964.31348978763</v>
      </c>
      <c r="F58" s="37">
        <f t="shared" si="2"/>
        <v>3</v>
      </c>
      <c r="G58" s="55">
        <f t="shared" si="3"/>
        <v>1367946.4702346814</v>
      </c>
      <c r="H58" s="46"/>
      <c r="I58" s="47"/>
      <c r="J58" s="54">
        <f t="shared" si="4"/>
        <v>0</v>
      </c>
      <c r="K58" s="49"/>
      <c r="L58" s="56">
        <f t="shared" si="5"/>
        <v>0</v>
      </c>
      <c r="N58" s="53">
        <v>45598215.674489379</v>
      </c>
    </row>
    <row r="59" spans="1:14" x14ac:dyDescent="0.2">
      <c r="A59" s="5" t="s">
        <v>52</v>
      </c>
      <c r="B59" s="53">
        <f t="shared" si="0"/>
        <v>7664021.1540801646</v>
      </c>
      <c r="C59" s="34">
        <v>6</v>
      </c>
      <c r="D59" s="35">
        <v>5</v>
      </c>
      <c r="E59" s="54">
        <f t="shared" si="1"/>
        <v>38320105.770400822</v>
      </c>
      <c r="F59" s="37">
        <f t="shared" si="2"/>
        <v>1</v>
      </c>
      <c r="G59" s="55">
        <f t="shared" si="3"/>
        <v>7664021.1540801646</v>
      </c>
      <c r="H59" s="46"/>
      <c r="I59" s="47"/>
      <c r="J59" s="54">
        <f t="shared" si="4"/>
        <v>0</v>
      </c>
      <c r="K59" s="49"/>
      <c r="L59" s="56">
        <f t="shared" si="5"/>
        <v>0</v>
      </c>
      <c r="N59" s="53">
        <v>766402115.40801644</v>
      </c>
    </row>
    <row r="60" spans="1:14" x14ac:dyDescent="0.2">
      <c r="A60" s="5" t="s">
        <v>53</v>
      </c>
      <c r="B60" s="53">
        <f t="shared" si="0"/>
        <v>1735454.1987206286</v>
      </c>
      <c r="C60" s="34">
        <v>5</v>
      </c>
      <c r="D60" s="35">
        <v>5</v>
      </c>
      <c r="E60" s="54">
        <f t="shared" si="1"/>
        <v>8677270.9936031438</v>
      </c>
      <c r="F60" s="37">
        <f t="shared" si="2"/>
        <v>0</v>
      </c>
      <c r="G60" s="55">
        <f t="shared" si="3"/>
        <v>0</v>
      </c>
      <c r="H60" s="46"/>
      <c r="I60" s="47"/>
      <c r="J60" s="54">
        <f t="shared" si="4"/>
        <v>0</v>
      </c>
      <c r="K60" s="49"/>
      <c r="L60" s="56">
        <f t="shared" si="5"/>
        <v>0</v>
      </c>
      <c r="N60" s="53">
        <v>173545419.87206286</v>
      </c>
    </row>
    <row r="61" spans="1:14" x14ac:dyDescent="0.2">
      <c r="A61" s="5" t="s">
        <v>54</v>
      </c>
      <c r="B61" s="53">
        <f t="shared" si="0"/>
        <v>74391.527517273265</v>
      </c>
      <c r="C61" s="34">
        <v>5</v>
      </c>
      <c r="D61" s="35">
        <v>4</v>
      </c>
      <c r="E61" s="54">
        <f t="shared" si="1"/>
        <v>297566.11006909306</v>
      </c>
      <c r="F61" s="37">
        <f t="shared" si="2"/>
        <v>1</v>
      </c>
      <c r="G61" s="55">
        <f t="shared" si="3"/>
        <v>74391.527517273265</v>
      </c>
      <c r="H61" s="46"/>
      <c r="I61" s="47"/>
      <c r="J61" s="54">
        <f t="shared" si="4"/>
        <v>0</v>
      </c>
      <c r="K61" s="49"/>
      <c r="L61" s="56">
        <f t="shared" si="5"/>
        <v>0</v>
      </c>
      <c r="N61" s="53">
        <v>7439152.7517273268</v>
      </c>
    </row>
    <row r="62" spans="1:14" x14ac:dyDescent="0.2">
      <c r="A62" s="5" t="s">
        <v>87</v>
      </c>
      <c r="B62" s="53">
        <f t="shared" si="0"/>
        <v>2263358.6623800411</v>
      </c>
      <c r="C62" s="34">
        <v>5</v>
      </c>
      <c r="D62" s="35">
        <v>4</v>
      </c>
      <c r="E62" s="54">
        <f t="shared" si="1"/>
        <v>9053434.6495201644</v>
      </c>
      <c r="F62" s="37">
        <f t="shared" si="2"/>
        <v>1</v>
      </c>
      <c r="G62" s="55">
        <f t="shared" si="3"/>
        <v>2263358.6623800411</v>
      </c>
      <c r="H62" s="46"/>
      <c r="I62" s="47"/>
      <c r="J62" s="54">
        <f t="shared" si="4"/>
        <v>0</v>
      </c>
      <c r="K62" s="49"/>
      <c r="L62" s="56">
        <f t="shared" si="5"/>
        <v>0</v>
      </c>
      <c r="N62" s="53">
        <v>226335866.23800409</v>
      </c>
    </row>
    <row r="63" spans="1:14" x14ac:dyDescent="0.2">
      <c r="A63" s="5" t="s">
        <v>88</v>
      </c>
      <c r="B63" s="53">
        <f t="shared" si="0"/>
        <v>666418.844027802</v>
      </c>
      <c r="C63" s="34">
        <v>5</v>
      </c>
      <c r="D63" s="35">
        <v>5</v>
      </c>
      <c r="E63" s="54">
        <f t="shared" si="1"/>
        <v>3332094.2201390099</v>
      </c>
      <c r="F63" s="37">
        <f t="shared" si="2"/>
        <v>0</v>
      </c>
      <c r="G63" s="55">
        <f t="shared" si="3"/>
        <v>0</v>
      </c>
      <c r="H63" s="46"/>
      <c r="I63" s="47"/>
      <c r="J63" s="54">
        <f t="shared" si="4"/>
        <v>0</v>
      </c>
      <c r="K63" s="49"/>
      <c r="L63" s="56">
        <f t="shared" si="5"/>
        <v>0</v>
      </c>
      <c r="N63" s="53">
        <v>66641884.402780198</v>
      </c>
    </row>
    <row r="64" spans="1:14" x14ac:dyDescent="0.2">
      <c r="A64" s="5" t="s">
        <v>55</v>
      </c>
      <c r="B64" s="53">
        <f t="shared" si="0"/>
        <v>465535.42700743309</v>
      </c>
      <c r="C64" s="34">
        <v>5</v>
      </c>
      <c r="D64" s="35">
        <v>5</v>
      </c>
      <c r="E64" s="54">
        <f t="shared" si="1"/>
        <v>2327677.1350371656</v>
      </c>
      <c r="F64" s="37">
        <f t="shared" si="2"/>
        <v>0</v>
      </c>
      <c r="G64" s="55">
        <f t="shared" si="3"/>
        <v>0</v>
      </c>
      <c r="H64" s="46"/>
      <c r="I64" s="47"/>
      <c r="J64" s="54">
        <f t="shared" si="4"/>
        <v>0</v>
      </c>
      <c r="K64" s="49"/>
      <c r="L64" s="56">
        <f t="shared" si="5"/>
        <v>0</v>
      </c>
      <c r="N64" s="53">
        <v>46553542.70074331</v>
      </c>
    </row>
    <row r="65" spans="1:14" x14ac:dyDescent="0.2">
      <c r="A65" s="5" t="s">
        <v>56</v>
      </c>
      <c r="B65" s="53">
        <f t="shared" si="0"/>
        <v>3855786.4838649398</v>
      </c>
      <c r="C65" s="34">
        <v>5</v>
      </c>
      <c r="D65" s="35">
        <v>5</v>
      </c>
      <c r="E65" s="54">
        <f t="shared" si="1"/>
        <v>19278932.4193247</v>
      </c>
      <c r="F65" s="37">
        <f t="shared" si="2"/>
        <v>0</v>
      </c>
      <c r="G65" s="55">
        <f t="shared" si="3"/>
        <v>0</v>
      </c>
      <c r="H65" s="46"/>
      <c r="I65" s="47"/>
      <c r="J65" s="54">
        <f t="shared" si="4"/>
        <v>0</v>
      </c>
      <c r="K65" s="49"/>
      <c r="L65" s="56">
        <f t="shared" si="5"/>
        <v>0</v>
      </c>
      <c r="N65" s="53">
        <v>385578648.38649398</v>
      </c>
    </row>
    <row r="66" spans="1:14" x14ac:dyDescent="0.2">
      <c r="A66" s="5" t="s">
        <v>57</v>
      </c>
      <c r="B66" s="53">
        <f t="shared" si="0"/>
        <v>899663.30095245934</v>
      </c>
      <c r="C66" s="34">
        <v>5</v>
      </c>
      <c r="D66" s="35">
        <v>5</v>
      </c>
      <c r="E66" s="54">
        <f t="shared" si="1"/>
        <v>4498316.5047622966</v>
      </c>
      <c r="F66" s="37">
        <f t="shared" si="2"/>
        <v>0</v>
      </c>
      <c r="G66" s="55">
        <f t="shared" si="3"/>
        <v>0</v>
      </c>
      <c r="H66" s="46"/>
      <c r="I66" s="47"/>
      <c r="J66" s="54">
        <f t="shared" si="4"/>
        <v>0</v>
      </c>
      <c r="K66" s="49"/>
      <c r="L66" s="56">
        <f t="shared" si="5"/>
        <v>0</v>
      </c>
      <c r="N66" s="53">
        <v>89966330.095245928</v>
      </c>
    </row>
    <row r="67" spans="1:14" x14ac:dyDescent="0.2">
      <c r="A67" s="5" t="s">
        <v>58</v>
      </c>
      <c r="B67" s="53">
        <f t="shared" si="0"/>
        <v>307951.5714939328</v>
      </c>
      <c r="C67" s="34">
        <v>5</v>
      </c>
      <c r="D67" s="35">
        <v>2</v>
      </c>
      <c r="E67" s="54">
        <f t="shared" si="1"/>
        <v>615903.14298786561</v>
      </c>
      <c r="F67" s="37">
        <f t="shared" si="2"/>
        <v>3</v>
      </c>
      <c r="G67" s="55">
        <f t="shared" si="3"/>
        <v>923854.71448179847</v>
      </c>
      <c r="H67" s="46"/>
      <c r="I67" s="47"/>
      <c r="J67" s="54">
        <f t="shared" si="4"/>
        <v>0</v>
      </c>
      <c r="K67" s="49"/>
      <c r="L67" s="56">
        <f t="shared" si="5"/>
        <v>0</v>
      </c>
      <c r="N67" s="53">
        <v>30795157.149393279</v>
      </c>
    </row>
    <row r="68" spans="1:14" x14ac:dyDescent="0.2">
      <c r="A68" s="5" t="s">
        <v>59</v>
      </c>
      <c r="B68" s="53">
        <f t="shared" si="0"/>
        <v>71828.794433774339</v>
      </c>
      <c r="C68" s="34">
        <v>5</v>
      </c>
      <c r="D68" s="35">
        <v>3</v>
      </c>
      <c r="E68" s="54">
        <f t="shared" si="1"/>
        <v>215486.38330132302</v>
      </c>
      <c r="F68" s="37">
        <f t="shared" si="2"/>
        <v>2</v>
      </c>
      <c r="G68" s="55">
        <f t="shared" si="3"/>
        <v>143657.58886754868</v>
      </c>
      <c r="H68" s="46"/>
      <c r="I68" s="47"/>
      <c r="J68" s="54">
        <f t="shared" si="4"/>
        <v>0</v>
      </c>
      <c r="K68" s="49"/>
      <c r="L68" s="56">
        <f t="shared" si="5"/>
        <v>0</v>
      </c>
      <c r="N68" s="53">
        <v>7182879.4433774333</v>
      </c>
    </row>
    <row r="69" spans="1:14" x14ac:dyDescent="0.2">
      <c r="A69" s="5" t="s">
        <v>60</v>
      </c>
      <c r="B69" s="53">
        <f t="shared" si="0"/>
        <v>78439.898110749185</v>
      </c>
      <c r="C69" s="34">
        <v>5</v>
      </c>
      <c r="D69" s="35">
        <v>3</v>
      </c>
      <c r="E69" s="54">
        <f t="shared" si="1"/>
        <v>235319.69433224754</v>
      </c>
      <c r="F69" s="37">
        <f>(C69-D69)</f>
        <v>2</v>
      </c>
      <c r="G69" s="55">
        <f t="shared" si="3"/>
        <v>156879.79622149837</v>
      </c>
      <c r="H69" s="46"/>
      <c r="I69" s="47"/>
      <c r="J69" s="54">
        <f t="shared" si="4"/>
        <v>0</v>
      </c>
      <c r="K69" s="49"/>
      <c r="L69" s="56">
        <f t="shared" si="5"/>
        <v>0</v>
      </c>
      <c r="N69" s="53">
        <v>7843989.8110749181</v>
      </c>
    </row>
    <row r="70" spans="1:14" x14ac:dyDescent="0.2">
      <c r="A70" s="5" t="s">
        <v>61</v>
      </c>
      <c r="B70" s="53">
        <f t="shared" si="0"/>
        <v>96.977137441951186</v>
      </c>
      <c r="C70" s="34">
        <v>4</v>
      </c>
      <c r="D70" s="35">
        <v>0</v>
      </c>
      <c r="E70" s="54">
        <f t="shared" si="1"/>
        <v>0</v>
      </c>
      <c r="F70" s="37">
        <f t="shared" si="2"/>
        <v>4</v>
      </c>
      <c r="G70" s="55">
        <f t="shared" si="3"/>
        <v>387.90854976780474</v>
      </c>
      <c r="H70" s="46"/>
      <c r="I70" s="47"/>
      <c r="J70" s="54">
        <f t="shared" si="4"/>
        <v>0</v>
      </c>
      <c r="K70" s="49"/>
      <c r="L70" s="56">
        <f t="shared" si="5"/>
        <v>0</v>
      </c>
      <c r="N70" s="53">
        <v>9697.7137441951181</v>
      </c>
    </row>
    <row r="71" spans="1:14" x14ac:dyDescent="0.2">
      <c r="A71" s="5" t="s">
        <v>62</v>
      </c>
      <c r="B71" s="53">
        <f t="shared" si="0"/>
        <v>3071088.0017663608</v>
      </c>
      <c r="C71" s="34">
        <v>3</v>
      </c>
      <c r="D71" s="35">
        <v>3</v>
      </c>
      <c r="E71" s="54">
        <f t="shared" si="1"/>
        <v>9213264.005299082</v>
      </c>
      <c r="F71" s="37">
        <f t="shared" si="2"/>
        <v>0</v>
      </c>
      <c r="G71" s="55">
        <f t="shared" si="3"/>
        <v>0</v>
      </c>
      <c r="H71" s="38">
        <v>3</v>
      </c>
      <c r="I71" s="34">
        <v>3</v>
      </c>
      <c r="J71" s="54">
        <f t="shared" si="4"/>
        <v>9213264.005299082</v>
      </c>
      <c r="K71" s="35">
        <f>(H71-I71)</f>
        <v>0</v>
      </c>
      <c r="L71" s="56">
        <f t="shared" si="5"/>
        <v>0</v>
      </c>
      <c r="N71" s="53">
        <v>307108800.1766361</v>
      </c>
    </row>
    <row r="72" spans="1:14" x14ac:dyDescent="0.2">
      <c r="A72" s="5" t="s">
        <v>63</v>
      </c>
      <c r="B72" s="53">
        <f t="shared" si="0"/>
        <v>35496.906297460584</v>
      </c>
      <c r="C72" s="34">
        <v>5</v>
      </c>
      <c r="D72" s="35">
        <v>4</v>
      </c>
      <c r="E72" s="54">
        <f t="shared" si="1"/>
        <v>141987.62518984234</v>
      </c>
      <c r="F72" s="37">
        <f t="shared" si="2"/>
        <v>1</v>
      </c>
      <c r="G72" s="55">
        <f t="shared" si="3"/>
        <v>35496.906297460584</v>
      </c>
      <c r="H72" s="46"/>
      <c r="I72" s="47"/>
      <c r="J72" s="54">
        <f t="shared" si="4"/>
        <v>0</v>
      </c>
      <c r="K72" s="49"/>
      <c r="L72" s="56">
        <f t="shared" si="5"/>
        <v>0</v>
      </c>
      <c r="N72" s="53">
        <v>3549690.629746058</v>
      </c>
    </row>
    <row r="73" spans="1:14" x14ac:dyDescent="0.2">
      <c r="A73" s="5" t="s">
        <v>64</v>
      </c>
      <c r="B73" s="53">
        <f t="shared" si="0"/>
        <v>4536955.9317262387</v>
      </c>
      <c r="C73" s="34">
        <v>6</v>
      </c>
      <c r="D73" s="35">
        <v>4</v>
      </c>
      <c r="E73" s="54">
        <f t="shared" si="1"/>
        <v>18147823.726904955</v>
      </c>
      <c r="F73" s="37">
        <f t="shared" si="2"/>
        <v>2</v>
      </c>
      <c r="G73" s="55">
        <f t="shared" si="3"/>
        <v>9073911.8634524774</v>
      </c>
      <c r="H73" s="46"/>
      <c r="I73" s="47"/>
      <c r="J73" s="54">
        <f t="shared" si="4"/>
        <v>0</v>
      </c>
      <c r="K73" s="49"/>
      <c r="L73" s="56">
        <f t="shared" si="5"/>
        <v>0</v>
      </c>
      <c r="N73" s="53">
        <v>453695593.17262381</v>
      </c>
    </row>
    <row r="74" spans="1:14" x14ac:dyDescent="0.2">
      <c r="A74" s="5" t="s">
        <v>65</v>
      </c>
      <c r="B74" s="53">
        <f>(N74*0.01)</f>
        <v>26731.742947399514</v>
      </c>
      <c r="C74" s="34">
        <v>5</v>
      </c>
      <c r="D74" s="35">
        <v>3</v>
      </c>
      <c r="E74" s="54">
        <f>(B74*D74)</f>
        <v>80195.228842198543</v>
      </c>
      <c r="F74" s="37">
        <f>(C74-D74)</f>
        <v>2</v>
      </c>
      <c r="G74" s="55">
        <f>(B74*F74)</f>
        <v>53463.485894799029</v>
      </c>
      <c r="H74" s="46"/>
      <c r="I74" s="47"/>
      <c r="J74" s="54">
        <f>(B74*I74)</f>
        <v>0</v>
      </c>
      <c r="K74" s="49"/>
      <c r="L74" s="56">
        <f>(B74*K74)</f>
        <v>0</v>
      </c>
      <c r="N74" s="53">
        <v>2673174.2947399514</v>
      </c>
    </row>
    <row r="75" spans="1:14" x14ac:dyDescent="0.2">
      <c r="A75" s="5" t="s">
        <v>76</v>
      </c>
      <c r="B75" s="8">
        <f>SUM(B8:B74)</f>
        <v>162265672.79424646</v>
      </c>
      <c r="C75" s="9"/>
      <c r="D75" s="1"/>
      <c r="E75" s="40">
        <f>SUM(E8:E74)</f>
        <v>788053379.9402982</v>
      </c>
      <c r="F75" s="1"/>
      <c r="G75" s="40">
        <f>SUM(G8:G74)</f>
        <v>67353059.105340615</v>
      </c>
      <c r="H75" s="10"/>
      <c r="I75" s="1"/>
      <c r="J75" s="40">
        <f>SUM(J8:J74)</f>
        <v>74755985.067213103</v>
      </c>
      <c r="K75" s="1"/>
      <c r="L75" s="43">
        <f>SUM(L8:L74)</f>
        <v>0</v>
      </c>
      <c r="N75" s="8">
        <f>SUM(N8:N74)</f>
        <v>16226567279.424654</v>
      </c>
    </row>
    <row r="76" spans="1:14" x14ac:dyDescent="0.2">
      <c r="A76" s="2"/>
      <c r="B76" s="3"/>
      <c r="C76" s="3"/>
      <c r="D76" s="3"/>
      <c r="E76" s="3"/>
      <c r="F76" s="3"/>
      <c r="G76" s="3"/>
      <c r="H76" s="3"/>
      <c r="I76" s="3"/>
      <c r="J76" s="52"/>
      <c r="K76" s="3"/>
      <c r="L76" s="4"/>
    </row>
    <row r="77" spans="1:14" x14ac:dyDescent="0.2">
      <c r="A77" s="70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4" x14ac:dyDescent="0.2">
      <c r="A78" s="70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4" x14ac:dyDescent="0.2">
      <c r="A79" s="73" t="s">
        <v>142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14" x14ac:dyDescent="0.2">
      <c r="A80" s="73" t="s">
        <v>139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1:12" x14ac:dyDescent="0.2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2"/>
    </row>
    <row r="82" spans="1:12" x14ac:dyDescent="0.2">
      <c r="A82" s="70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2"/>
    </row>
    <row r="83" spans="1:12" ht="25.5" customHeight="1" x14ac:dyDescent="0.2">
      <c r="A83" s="73" t="s">
        <v>140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2"/>
    </row>
    <row r="84" spans="1:12" ht="13.5" customHeight="1" thickBot="1" x14ac:dyDescent="0.25">
      <c r="A84" s="67" t="s">
        <v>141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/>
    </row>
  </sheetData>
  <mergeCells count="13">
    <mergeCell ref="A81:L81"/>
    <mergeCell ref="A82:L82"/>
    <mergeCell ref="A83:L83"/>
    <mergeCell ref="A84:L84"/>
    <mergeCell ref="A77:L77"/>
    <mergeCell ref="A78:L78"/>
    <mergeCell ref="A79:L79"/>
    <mergeCell ref="A80:L80"/>
    <mergeCell ref="A1:L1"/>
    <mergeCell ref="A2:L2"/>
    <mergeCell ref="A3:L3"/>
    <mergeCell ref="C4:G4"/>
    <mergeCell ref="H4:L4"/>
  </mergeCells>
  <printOptions horizontalCentered="1"/>
  <pageMargins left="0.5" right="0.5" top="0.5" bottom="0.5" header="0.3" footer="0.3"/>
  <pageSetup scale="83" fitToHeight="0" orientation="landscape" r:id="rId1"/>
  <headerFooter>
    <oddHeader>&amp;C&amp;11Office of Economic and Demographic Research</oddHeader>
    <oddFooter>&amp;L&amp;11December 2015&amp;R&amp;11Page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2023-24</vt:lpstr>
      <vt:lpstr>2022-23</vt:lpstr>
      <vt:lpstr>2021-22</vt:lpstr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2009-10</vt:lpstr>
      <vt:lpstr>'2009-10'!Print_Area</vt:lpstr>
      <vt:lpstr>'2010-11'!Print_Area</vt:lpstr>
      <vt:lpstr>'2011-12'!Print_Area</vt:lpstr>
      <vt:lpstr>'2012-13'!Print_Area</vt:lpstr>
      <vt:lpstr>'2013-14'!Print_Area</vt:lpstr>
      <vt:lpstr>'2014-15'!Print_Area</vt:lpstr>
      <vt:lpstr>'2015-16'!Print_Area</vt:lpstr>
      <vt:lpstr>'2016-17'!Print_Area</vt:lpstr>
      <vt:lpstr>'2017-18'!Print_Area</vt:lpstr>
      <vt:lpstr>'2018-19'!Print_Area</vt:lpstr>
      <vt:lpstr>'2019-20'!Print_Area</vt:lpstr>
      <vt:lpstr>'2020-21'!Print_Area</vt:lpstr>
      <vt:lpstr>'2021-22'!Print_Area</vt:lpstr>
      <vt:lpstr>'2022-23'!Print_Area</vt:lpstr>
      <vt:lpstr>'2023-24'!Print_Area</vt:lpstr>
      <vt:lpstr>'2009-10'!Print_Titles</vt:lpstr>
      <vt:lpstr>'2010-11'!Print_Titles</vt:lpstr>
      <vt:lpstr>'2011-12'!Print_Titles</vt:lpstr>
      <vt:lpstr>'2012-13'!Print_Titles</vt:lpstr>
      <vt:lpstr>'2013-14'!Print_Titles</vt:lpstr>
      <vt:lpstr>'2014-15'!Print_Titles</vt:lpstr>
      <vt:lpstr>'2015-16'!Print_Titles</vt:lpstr>
      <vt:lpstr>'2016-17'!Print_Titles</vt:lpstr>
      <vt:lpstr>'2017-18'!Print_Titles</vt:lpstr>
      <vt:lpstr>'2018-19'!Print_Titles</vt:lpstr>
      <vt:lpstr>'2019-20'!Print_Titles</vt:lpstr>
      <vt:lpstr>'2020-21'!Print_Titles</vt:lpstr>
      <vt:lpstr>'2021-22'!Print_Titles</vt:lpstr>
      <vt:lpstr>'2022-23'!Print_Titles</vt:lpstr>
      <vt:lpstr>'2023-24'!Print_Titles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O'Cain, Steve</cp:lastModifiedBy>
  <cp:lastPrinted>2023-09-05T14:20:00Z</cp:lastPrinted>
  <dcterms:created xsi:type="dcterms:W3CDTF">2000-09-14T13:26:58Z</dcterms:created>
  <dcterms:modified xsi:type="dcterms:W3CDTF">2023-09-05T14:20:06Z</dcterms:modified>
</cp:coreProperties>
</file>