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7680" windowHeight="7260" tabRatio="604" activeTab="0"/>
  </bookViews>
  <sheets>
    <sheet name="Summary" sheetId="1" r:id="rId1"/>
    <sheet name="Data Worksheet" sheetId="2"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fullCalcOnLoad="1"/>
</workbook>
</file>

<file path=xl/comments2.xml><?xml version="1.0" encoding="utf-8"?>
<comments xmlns="http://schemas.openxmlformats.org/spreadsheetml/2006/main">
  <authors>
    <author>Florida Legislature</author>
    <author>Ocain.Steve</author>
  </authors>
  <commentList>
    <comment ref="D8" authorId="0">
      <text>
        <r>
          <rPr>
            <sz val="8"/>
            <rFont val="Tahoma"/>
            <family val="2"/>
          </rPr>
          <t>Constructed from Sales Tax by County file
Florida Department of Revenue
Validated Tax Receipts, Form 9
https://floridarevenue.com/DataPortal/Pages/TaxResearch.aspx</t>
        </r>
      </text>
    </comment>
    <comment ref="E8" authorId="0">
      <text>
        <r>
          <rPr>
            <sz val="8"/>
            <rFont val="Tahoma"/>
            <family val="2"/>
          </rPr>
          <t>SFY 2020-21 Local Gov't Tax Receipts by County
Florida Department of Revenue
Validated Tax Receipts, Form 3
http://floridarevenue.com/taxes/Pages/colls_from_7_2003.aspx</t>
        </r>
      </text>
    </comment>
    <comment ref="Z4" authorId="0">
      <text>
        <r>
          <rPr>
            <sz val="8"/>
            <rFont val="Tahoma"/>
            <family val="2"/>
          </rPr>
          <t>Assumption: Monies allocated to county governments. However, in some cases, all or a portion of the monies are distributed to municipalities and/or school districts via special act or local ordinance.</t>
        </r>
      </text>
    </comment>
    <comment ref="AB4" authorId="0">
      <text>
        <r>
          <rPr>
            <sz val="8"/>
            <rFont val="Tahoma"/>
            <family val="2"/>
          </rPr>
          <t>SFY 2020-21 Local Government Tax Distributions by County
Florida Department of Revenue
General Tax Distributions, Form 4
https://floridarevenue.com/DataPortal/Pages/TaxResearch.aspx</t>
        </r>
      </text>
    </comment>
    <comment ref="U8" authorId="0">
      <text>
        <r>
          <rPr>
            <sz val="8"/>
            <rFont val="Tahoma"/>
            <family val="2"/>
          </rPr>
          <t>The 2.0810 percent of sales and use tax collections represent 98.72 percent of total County Revenue Sharing program funding in SFY 2020-21.
2020 Local Government Financial Information Handbook, p. 34.</t>
        </r>
      </text>
    </comment>
    <comment ref="W8" authorId="0">
      <text>
        <r>
          <rPr>
            <sz val="8"/>
            <rFont val="Tahoma"/>
            <family val="2"/>
          </rPr>
          <t>The 1.3653 percent of sales and use tax collections represents 77.94 percent of total Municipal Revenue Sharing program funding in SFY 2020-21.
2020 Local Government Financial Information Handbook, p. 77.</t>
        </r>
      </text>
    </comment>
    <comment ref="E76" authorId="0">
      <text>
        <r>
          <rPr>
            <sz val="8"/>
            <rFont val="Tahoma"/>
            <family val="2"/>
          </rPr>
          <t>Excludes discretionary pool amount totaling $563,351,987.</t>
        </r>
      </text>
    </comment>
    <comment ref="F8" authorId="0">
      <text>
        <r>
          <rPr>
            <sz val="8"/>
            <rFont val="Tahoma"/>
            <family val="2"/>
          </rPr>
          <t>County's proportional share of statewide local option sales taxes multiplied by the discretionary pool amount of $563,351,987.</t>
        </r>
      </text>
    </comment>
    <comment ref="B3" authorId="1">
      <text>
        <r>
          <rPr>
            <sz val="8"/>
            <rFont val="Tahoma"/>
            <family val="2"/>
          </rPr>
          <t>Constructed from Sales Tax by County (Form 9) file
DOR webpage
Tax Collections from July 2003
http://floridarevenue.com/taxes/pages/colls_from_7_2003.aspx</t>
        </r>
      </text>
    </comment>
    <comment ref="I3" authorId="0">
      <text>
        <r>
          <rPr>
            <sz val="8"/>
            <rFont val="Tahoma"/>
            <family val="2"/>
          </rPr>
          <t>SFY 2019-20 Half-cent Sales Tax (Form 5)
DOR website
Taxes: Tax Collections and Distributions
http://floridarevenue.com/taxes/Pages/distributions.aspx</t>
        </r>
      </text>
    </comment>
    <comment ref="T3" authorId="0">
      <text>
        <r>
          <rPr>
            <sz val="8"/>
            <rFont val="Tahoma"/>
            <family val="2"/>
          </rPr>
          <t>SFY 2019-20 State Revenue Sharing (Form 6)
DOR website
Taxes: Tax Collections and Distributions
http://floridarevenue.com/taxes/Pages/distributions.aspx</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<sst xmlns="http://schemas.openxmlformats.org/spreadsheetml/2006/main" count="292" uniqueCount="127">
  <si>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</si>
  <si>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</si>
  <si>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</si>
  <si>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</si>
  <si>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</si>
  <si>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</si>
  <si>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</si>
  <si>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</si>
  <si>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</si>
  <si>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</si>
  <si>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</si>
  <si>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</si>
  <si>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</si>
  <si>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</si>
  <si>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</si>
  <si>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</si>
  <si>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</si>
  <si>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</si>
  <si>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</si>
  <si>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</si>
  <si>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</si>
  <si>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</si>
  <si>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</si>
  <si>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</si>
  <si>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</si>
  <si>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</si>
  <si>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</si>
  <si>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</si>
  <si>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</si>
  <si>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</si>
  <si>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</si>
  <si>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</si>
  <si>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</si>
  <si>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</si>
  <si>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</si>
  <si>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</si>
  <si>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</si>
  <si>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</si>
  <si>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</si>
  <si>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</si>
  <si>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</si>
  <si>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</si>
  <si>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</si>
  <si>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</si>
  <si>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</si>
  <si>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</si>
  <si>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</si>
  <si>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</si>
  <si>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</si>
  <si>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</si>
  <si>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</si>
  <si>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</si>
  <si>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</si>
  <si>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</si>
  <si>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</si>
  <si>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</si>
  <si>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</si>
  <si>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</si>
  <si>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</si>
  <si>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</si>
  <si>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</si>
  <si>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</si>
  <si>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</si>
  <si>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</si>
  <si>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</si>
  <si>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</si>
  <si>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</si>
  <si>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</si>
  <si>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</si>
  <si>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</si>
  <si>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</si>
  <si>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</si>
  <si>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</si>
  <si>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</si>
  <si>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</si>
  <si>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</si>
  <si>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</si>
  <si>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</si>
  <si>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</si>
  <si>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</si>
  <si>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</si>
  <si>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</si>
  <si>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</si>
  <si>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</si>
  <si>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</si>
  <si>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</si>
  <si>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</si>
  <si>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</si>
  <si>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</si>
  <si>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</si>
  <si>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</si>
  <si>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</si>
  <si>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</si>
  <si>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</si>
  <si>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</si>
  <si>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</si>
  <si>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</si>
  <si>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</si>
  <si>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</si>
  <si>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</si>
  <si>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</si>
  <si>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</si>
  <si>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</si>
  <si>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</si>
  <si>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</si>
  <si>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</si>
  <si>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</si>
  <si>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</si>
  <si>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</si>
  <si>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</si>
  <si>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</si>
  <si>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</si>
  <si>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</si>
  <si>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</si>
  <si>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</si>
  <si>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</si>
  <si>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</si>
  <si>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</si>
  <si>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</si>
  <si>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</si>
  <si>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</si>
  <si>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</si>
  <si>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</si>
  <si>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2021</t>
  </si>
  <si>
    <t>2)  Pursuant to law, 1.3653 percent of state sales and use tax collections are transferred into the Revenue Sharing Trust Fund for Municipalities [s. 212.20(5)(d)6., F.S.].  In state fiscal year ended June 30, 2021, this revenue source was estimated to account for 77.94 percent of total municipal revenue sharing proceeds.</t>
  </si>
  <si>
    <t>1)  Pursuant to law, 2.0810 percent of state sales and use tax collections are transferred into the Revenue Sharing Trust Fund for Counties [s. 212.20(6)(d)5., F.S.].  In state fiscal year ended June 30, 2021, this revenue source was estimated to account for 98.72 percent of total county revenue sharing proceeds.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</si>
  <si>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$563,351,987.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</si>
</sst>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000"/>
    <numFmt numFmtId="170" formatCode="0.00000"/>
    <numFmt numFmtId="171" formatCode="0.0000"/>
    <numFmt numFmtId="172" formatCode="0.000"/>
    <numFmt numFmtId="173" formatCode="0.0"/>
    <numFmt numFmtId="174" formatCode="dd\-mmm\-yyyy"/>
    <numFmt numFmtId="175" formatCode="#,##0.0_);\(#,##0.0\)"/>
    <numFmt numFmtId="176" formatCode="_(* #,##0.0_);_(* \(#,##0.0\);_(* &quot;-&quot;?_);_(@_)"/>
  </numFmts>
  <fonts count="44">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8"/>
      <name val="Tahoma"/>
      <family val="2"/>
    </font>
    <font>
      <u val="single"/>
      <sz val="10"/>
      <color indexed="12"/>
      <name val="Arial"/>
      <family val="2"/>
    </font>
    <font>
      <u val="single"/>
      <sz val="10"/>
      <color indexed="36"/>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thin"/>
      <top style="medium"/>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style="thin"/>
      <top style="thin"/>
      <bottom style="thin"/>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color indexed="63"/>
      </left>
      <right>
        <color indexed="63"/>
      </right>
      <top style="thin"/>
      <bottom style="thin"/>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3">
    <xf numFmtId="0" fontId="0" fillId="0" borderId="0" xfId="0" applyAlignment="1">
      <alignment/>
    </xf>
    <xf numFmtId="0" fontId="0" fillId="0" borderId="10" xfId="0" applyFont="1" applyBorder="1" applyAlignment="1">
      <alignment/>
    </xf>
    <xf numFmtId="42" fontId="0" fillId="0" borderId="11" xfId="0" applyNumberFormat="1" applyFont="1" applyBorder="1" applyAlignment="1">
      <alignment/>
    </xf>
    <xf numFmtId="0" fontId="0" fillId="0" borderId="12" xfId="0" applyFont="1" applyBorder="1" applyAlignment="1">
      <alignment/>
    </xf>
    <xf numFmtId="166" fontId="0" fillId="0" borderId="13" xfId="59" applyNumberFormat="1" applyFont="1" applyFill="1" applyBorder="1" applyAlignment="1">
      <alignment/>
    </xf>
    <xf numFmtId="0" fontId="0" fillId="0" borderId="14" xfId="0" applyFont="1" applyBorder="1" applyAlignment="1">
      <alignment/>
    </xf>
    <xf numFmtId="166" fontId="0" fillId="0" borderId="15" xfId="59" applyNumberFormat="1" applyFont="1" applyFill="1" applyBorder="1" applyAlignment="1">
      <alignment/>
    </xf>
    <xf numFmtId="0" fontId="0" fillId="0" borderId="16" xfId="0" applyFont="1" applyBorder="1" applyAlignment="1">
      <alignment/>
    </xf>
    <xf numFmtId="41" fontId="0" fillId="0" borderId="0" xfId="0" applyNumberFormat="1" applyFont="1" applyBorder="1" applyAlignment="1">
      <alignment/>
    </xf>
    <xf numFmtId="42" fontId="0" fillId="0" borderId="0" xfId="0" applyNumberFormat="1" applyFont="1" applyBorder="1" applyAlignment="1">
      <alignment/>
    </xf>
    <xf numFmtId="0" fontId="0" fillId="0" borderId="0" xfId="0" applyFont="1" applyBorder="1" applyAlignment="1">
      <alignment/>
    </xf>
    <xf numFmtId="0" fontId="0" fillId="0" borderId="17" xfId="0" applyFont="1" applyBorder="1" applyAlignment="1">
      <alignment/>
    </xf>
    <xf numFmtId="42" fontId="0" fillId="0" borderId="12" xfId="0" applyNumberFormat="1" applyFont="1" applyBorder="1" applyAlignment="1">
      <alignment/>
    </xf>
    <xf numFmtId="166" fontId="0" fillId="0" borderId="13" xfId="0" applyNumberFormat="1" applyFont="1" applyBorder="1" applyAlignment="1">
      <alignment/>
    </xf>
    <xf numFmtId="166" fontId="0" fillId="0" borderId="15" xfId="0" applyNumberFormat="1" applyFont="1" applyBorder="1" applyAlignment="1">
      <alignment/>
    </xf>
    <xf numFmtId="42" fontId="0" fillId="0" borderId="18" xfId="0" applyNumberFormat="1" applyFont="1" applyBorder="1" applyAlignment="1">
      <alignment/>
    </xf>
    <xf numFmtId="42" fontId="0" fillId="0" borderId="19" xfId="0" applyNumberFormat="1" applyFont="1" applyBorder="1" applyAlignment="1">
      <alignment/>
    </xf>
    <xf numFmtId="0" fontId="1" fillId="33" borderId="20" xfId="0" applyFont="1" applyFill="1" applyBorder="1" applyAlignment="1">
      <alignment/>
    </xf>
    <xf numFmtId="42" fontId="1" fillId="33" borderId="20" xfId="0" applyNumberFormat="1" applyFont="1" applyFill="1" applyBorder="1" applyAlignment="1">
      <alignment/>
    </xf>
    <xf numFmtId="42" fontId="1" fillId="33" borderId="21" xfId="0" applyNumberFormat="1" applyFont="1" applyFill="1" applyBorder="1" applyAlignment="1">
      <alignment/>
    </xf>
    <xf numFmtId="9" fontId="1" fillId="33" borderId="22" xfId="0" applyNumberFormat="1" applyFont="1" applyFill="1" applyBorder="1" applyAlignment="1">
      <alignment/>
    </xf>
    <xf numFmtId="42" fontId="1" fillId="33" borderId="23" xfId="0" applyNumberFormat="1" applyFont="1" applyFill="1" applyBorder="1" applyAlignment="1">
      <alignment/>
    </xf>
    <xf numFmtId="166" fontId="1" fillId="33" borderId="22" xfId="59" applyNumberFormat="1" applyFont="1" applyFill="1" applyBorder="1" applyAlignment="1">
      <alignment/>
    </xf>
    <xf numFmtId="166" fontId="0" fillId="0" borderId="13" xfId="0" applyNumberFormat="1" applyFont="1" applyFill="1" applyBorder="1" applyAlignment="1">
      <alignment/>
    </xf>
    <xf numFmtId="166" fontId="0" fillId="0" borderId="15" xfId="0" applyNumberFormat="1" applyFont="1" applyFill="1" applyBorder="1" applyAlignment="1">
      <alignment/>
    </xf>
    <xf numFmtId="166" fontId="1" fillId="33" borderId="22" xfId="0" applyNumberFormat="1" applyFont="1" applyFill="1" applyBorder="1" applyAlignment="1">
      <alignment/>
    </xf>
    <xf numFmtId="166" fontId="0" fillId="0" borderId="18" xfId="0" applyNumberFormat="1" applyFont="1" applyBorder="1" applyAlignment="1">
      <alignment/>
    </xf>
    <xf numFmtId="166" fontId="0" fillId="0" borderId="24" xfId="0" applyNumberFormat="1" applyFont="1" applyBorder="1" applyAlignment="1">
      <alignment/>
    </xf>
    <xf numFmtId="9" fontId="1" fillId="33" borderId="21" xfId="0" applyNumberFormat="1" applyFont="1" applyFill="1" applyBorder="1" applyAlignment="1">
      <alignment/>
    </xf>
    <xf numFmtId="166" fontId="0" fillId="0" borderId="13" xfId="59" applyNumberFormat="1" applyFont="1" applyBorder="1" applyAlignment="1">
      <alignment/>
    </xf>
    <xf numFmtId="166" fontId="0" fillId="0" borderId="15" xfId="59" applyNumberFormat="1" applyFont="1" applyBorder="1" applyAlignment="1">
      <alignment/>
    </xf>
    <xf numFmtId="0" fontId="0" fillId="0" borderId="25" xfId="0" applyFont="1" applyBorder="1" applyAlignment="1">
      <alignment/>
    </xf>
    <xf numFmtId="42" fontId="0" fillId="0" borderId="26" xfId="0" applyNumberFormat="1" applyFont="1" applyBorder="1" applyAlignment="1">
      <alignment/>
    </xf>
    <xf numFmtId="166" fontId="0" fillId="0" borderId="26" xfId="0" applyNumberFormat="1" applyFont="1" applyBorder="1" applyAlignment="1">
      <alignment/>
    </xf>
    <xf numFmtId="166" fontId="0" fillId="0" borderId="27" xfId="0" applyNumberFormat="1" applyFont="1" applyBorder="1" applyAlignment="1">
      <alignment/>
    </xf>
    <xf numFmtId="42" fontId="1" fillId="33" borderId="28" xfId="0" applyNumberFormat="1" applyFont="1" applyFill="1" applyBorder="1" applyAlignment="1">
      <alignment/>
    </xf>
    <xf numFmtId="9" fontId="1" fillId="33" borderId="28" xfId="0" applyNumberFormat="1" applyFont="1" applyFill="1" applyBorder="1" applyAlignment="1">
      <alignment/>
    </xf>
    <xf numFmtId="42" fontId="0" fillId="0" borderId="14" xfId="0" applyNumberFormat="1" applyFont="1" applyBorder="1" applyAlignment="1">
      <alignment/>
    </xf>
    <xf numFmtId="42" fontId="0" fillId="0" borderId="27" xfId="0" applyNumberFormat="1" applyFont="1" applyBorder="1" applyAlignment="1">
      <alignment/>
    </xf>
    <xf numFmtId="42" fontId="0" fillId="0" borderId="24" xfId="0" applyNumberFormat="1" applyFont="1" applyBorder="1" applyAlignment="1">
      <alignment/>
    </xf>
    <xf numFmtId="42" fontId="0" fillId="0" borderId="29" xfId="0" applyNumberFormat="1" applyFont="1" applyBorder="1" applyAlignment="1">
      <alignment/>
    </xf>
    <xf numFmtId="0" fontId="0" fillId="0" borderId="30" xfId="0" applyFont="1" applyBorder="1" applyAlignment="1">
      <alignment/>
    </xf>
    <xf numFmtId="0" fontId="0" fillId="0" borderId="14" xfId="0" applyFont="1" applyBorder="1" applyAlignment="1">
      <alignment/>
    </xf>
    <xf numFmtId="42" fontId="0" fillId="0" borderId="31" xfId="0" applyNumberFormat="1" applyFont="1" applyBorder="1" applyAlignment="1">
      <alignment/>
    </xf>
    <xf numFmtId="42" fontId="0" fillId="0" borderId="32" xfId="0" applyNumberFormat="1" applyFont="1" applyBorder="1" applyAlignment="1">
      <alignment/>
    </xf>
    <xf numFmtId="42" fontId="1" fillId="33" borderId="33" xfId="0" applyNumberFormat="1" applyFont="1" applyFill="1" applyBorder="1" applyAlignment="1">
      <alignment/>
    </xf>
    <xf numFmtId="0" fontId="0" fillId="0" borderId="16" xfId="0" applyFont="1" applyFill="1" applyBorder="1" applyAlignment="1">
      <alignment/>
    </xf>
    <xf numFmtId="0" fontId="1" fillId="34" borderId="34" xfId="0" applyFont="1" applyFill="1" applyBorder="1" applyAlignment="1">
      <alignment horizontal="centerContinuous"/>
    </xf>
    <xf numFmtId="0" fontId="1" fillId="34" borderId="16" xfId="0" applyFont="1" applyFill="1" applyBorder="1" applyAlignment="1">
      <alignment horizontal="centerContinuous"/>
    </xf>
    <xf numFmtId="0" fontId="1" fillId="34" borderId="30" xfId="0" applyFont="1" applyFill="1" applyBorder="1" applyAlignment="1">
      <alignment horizontal="left"/>
    </xf>
    <xf numFmtId="0" fontId="1" fillId="34" borderId="10" xfId="0" applyFont="1" applyFill="1" applyBorder="1" applyAlignment="1">
      <alignment horizontal="left"/>
    </xf>
    <xf numFmtId="0" fontId="1" fillId="34" borderId="25" xfId="0" applyFont="1" applyFill="1" applyBorder="1" applyAlignment="1">
      <alignment horizontal="left"/>
    </xf>
    <xf numFmtId="0" fontId="1" fillId="34" borderId="16" xfId="0" applyFont="1" applyFill="1" applyBorder="1" applyAlignment="1">
      <alignment/>
    </xf>
    <xf numFmtId="0" fontId="1" fillId="34" borderId="16" xfId="0" applyFont="1" applyFill="1" applyBorder="1" applyAlignment="1">
      <alignment horizontal="right"/>
    </xf>
    <xf numFmtId="0" fontId="1" fillId="34" borderId="19" xfId="0" applyFont="1" applyFill="1" applyBorder="1" applyAlignment="1">
      <alignment horizontal="right"/>
    </xf>
    <xf numFmtId="0" fontId="1" fillId="34" borderId="17" xfId="0" applyFont="1" applyFill="1" applyBorder="1" applyAlignment="1">
      <alignment horizontal="right"/>
    </xf>
    <xf numFmtId="0" fontId="1" fillId="34" borderId="0" xfId="0" applyFont="1" applyFill="1" applyBorder="1" applyAlignment="1">
      <alignment horizontal="right"/>
    </xf>
    <xf numFmtId="0" fontId="1" fillId="34" borderId="35" xfId="0" applyFont="1" applyFill="1" applyBorder="1" applyAlignment="1">
      <alignment horizontal="right"/>
    </xf>
    <xf numFmtId="0" fontId="1" fillId="34" borderId="30" xfId="0" applyFont="1" applyFill="1" applyBorder="1" applyAlignment="1">
      <alignment/>
    </xf>
    <xf numFmtId="0" fontId="1" fillId="34" borderId="30" xfId="0" applyFont="1" applyFill="1" applyBorder="1" applyAlignment="1">
      <alignment horizontal="right"/>
    </xf>
    <xf numFmtId="0" fontId="1" fillId="34" borderId="36" xfId="0" applyFont="1" applyFill="1" applyBorder="1" applyAlignment="1">
      <alignment horizontal="right"/>
    </xf>
    <xf numFmtId="0" fontId="1" fillId="34" borderId="25" xfId="0" applyFont="1" applyFill="1" applyBorder="1" applyAlignment="1">
      <alignment horizontal="right"/>
    </xf>
    <xf numFmtId="0" fontId="1" fillId="34" borderId="10" xfId="0" applyFont="1" applyFill="1" applyBorder="1" applyAlignment="1">
      <alignment horizontal="right"/>
    </xf>
    <xf numFmtId="0" fontId="4" fillId="34" borderId="20" xfId="0" applyFont="1" applyFill="1" applyBorder="1" applyAlignment="1">
      <alignment horizontal="left"/>
    </xf>
    <xf numFmtId="0" fontId="4" fillId="34" borderId="23" xfId="0" applyFont="1" applyFill="1" applyBorder="1" applyAlignment="1">
      <alignment horizontal="left"/>
    </xf>
    <xf numFmtId="0" fontId="4" fillId="34" borderId="22" xfId="0" applyFont="1" applyFill="1" applyBorder="1" applyAlignment="1">
      <alignment horizontal="left"/>
    </xf>
    <xf numFmtId="0" fontId="1" fillId="34" borderId="23" xfId="0" applyFont="1" applyFill="1" applyBorder="1" applyAlignment="1">
      <alignment horizontal="left"/>
    </xf>
    <xf numFmtId="0" fontId="1" fillId="34" borderId="22" xfId="0" applyFont="1" applyFill="1" applyBorder="1" applyAlignment="1">
      <alignment horizontal="left"/>
    </xf>
    <xf numFmtId="0" fontId="0" fillId="34" borderId="16" xfId="0" applyFont="1" applyFill="1" applyBorder="1" applyAlignment="1">
      <alignment/>
    </xf>
    <xf numFmtId="0" fontId="1" fillId="34" borderId="37" xfId="0" applyFont="1" applyFill="1" applyBorder="1" applyAlignment="1">
      <alignment horizontal="right"/>
    </xf>
    <xf numFmtId="0" fontId="1" fillId="34" borderId="38" xfId="0" applyFont="1" applyFill="1" applyBorder="1" applyAlignment="1">
      <alignment horizontal="right"/>
    </xf>
    <xf numFmtId="0" fontId="1" fillId="34" borderId="39" xfId="0" applyFont="1" applyFill="1" applyBorder="1" applyAlignment="1">
      <alignment horizontal="right"/>
    </xf>
    <xf numFmtId="0" fontId="1" fillId="34" borderId="40" xfId="0" applyFont="1" applyFill="1" applyBorder="1" applyAlignment="1">
      <alignment horizontal="right"/>
    </xf>
    <xf numFmtId="0" fontId="1" fillId="34" borderId="41" xfId="0" applyFont="1" applyFill="1" applyBorder="1" applyAlignment="1">
      <alignment horizontal="right"/>
    </xf>
    <xf numFmtId="0" fontId="1" fillId="34" borderId="42" xfId="0" applyFont="1" applyFill="1" applyBorder="1" applyAlignment="1">
      <alignment horizontal="right"/>
    </xf>
    <xf numFmtId="15" fontId="1" fillId="34" borderId="16" xfId="0" applyNumberFormat="1" applyFont="1" applyFill="1" applyBorder="1" applyAlignment="1">
      <alignment horizontal="right"/>
    </xf>
    <xf numFmtId="0" fontId="1" fillId="34" borderId="43" xfId="0" applyFont="1" applyFill="1" applyBorder="1" applyAlignment="1">
      <alignment horizontal="right"/>
    </xf>
    <xf numFmtId="0" fontId="1" fillId="34" borderId="44" xfId="0" applyFont="1" applyFill="1" applyBorder="1" applyAlignment="1">
      <alignment horizontal="right"/>
    </xf>
    <xf numFmtId="0" fontId="4" fillId="0" borderId="3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1" fillId="34" borderId="47" xfId="0" applyFont="1" applyFill="1" applyBorder="1" applyAlignment="1">
      <alignment horizontal="center"/>
    </xf>
    <xf numFmtId="0" fontId="1" fillId="34" borderId="48" xfId="0" applyFont="1" applyFill="1" applyBorder="1" applyAlignment="1">
      <alignment horizontal="center"/>
    </xf>
    <xf numFmtId="0" fontId="1" fillId="34" borderId="49" xfId="0" applyFont="1" applyFill="1" applyBorder="1" applyAlignment="1">
      <alignment horizontal="center"/>
    </xf>
    <xf numFmtId="0" fontId="1" fillId="34" borderId="10" xfId="0" applyFont="1" applyFill="1" applyBorder="1" applyAlignment="1">
      <alignment horizontal="center"/>
    </xf>
    <xf numFmtId="0" fontId="1" fillId="34" borderId="25" xfId="0" applyFont="1" applyFill="1" applyBorder="1" applyAlignment="1">
      <alignment horizontal="center"/>
    </xf>
    <xf numFmtId="0" fontId="4" fillId="34" borderId="34" xfId="0" applyFont="1" applyFill="1" applyBorder="1" applyAlignment="1">
      <alignment horizontal="center"/>
    </xf>
    <xf numFmtId="0" fontId="4" fillId="34" borderId="45" xfId="0" applyFont="1" applyFill="1" applyBorder="1" applyAlignment="1">
      <alignment horizontal="center"/>
    </xf>
    <xf numFmtId="0" fontId="4" fillId="34" borderId="46" xfId="0" applyFont="1" applyFill="1" applyBorder="1" applyAlignment="1">
      <alignment horizontal="center"/>
    </xf>
    <xf numFmtId="0" fontId="0" fillId="0" borderId="30" xfId="0" applyFont="1" applyBorder="1" applyAlignment="1">
      <alignment wrapText="1"/>
    </xf>
    <xf numFmtId="0" fontId="0" fillId="0" borderId="10" xfId="0" applyBorder="1" applyAlignment="1">
      <alignment wrapText="1"/>
    </xf>
    <xf numFmtId="0" fontId="0" fillId="0" borderId="25" xfId="0" applyBorder="1" applyAlignment="1">
      <alignment wrapText="1"/>
    </xf>
    <xf numFmtId="0" fontId="0" fillId="0" borderId="16" xfId="0" applyFont="1" applyBorder="1" applyAlignment="1">
      <alignment wrapText="1"/>
    </xf>
    <xf numFmtId="0" fontId="0" fillId="0" borderId="0" xfId="0" applyAlignment="1">
      <alignment wrapText="1"/>
    </xf>
    <xf numFmtId="0" fontId="0" fillId="0" borderId="17" xfId="0" applyBorder="1" applyAlignment="1">
      <alignment wrapText="1"/>
    </xf>
    <xf numFmtId="0" fontId="0" fillId="0" borderId="16" xfId="0" applyFont="1" applyFill="1" applyBorder="1" applyAlignment="1">
      <alignment wrapText="1"/>
    </xf>
    <xf numFmtId="0" fontId="0" fillId="0" borderId="0" xfId="0" applyFill="1" applyAlignment="1">
      <alignment wrapText="1"/>
    </xf>
    <xf numFmtId="0" fontId="0" fillId="0" borderId="17" xfId="0" applyFill="1" applyBorder="1" applyAlignment="1">
      <alignment wrapText="1"/>
    </xf>
    <xf numFmtId="0" fontId="0" fillId="0" borderId="16" xfId="0" applyFont="1" applyBorder="1" applyAlignment="1">
      <alignment wrapText="1"/>
    </xf>
    <xf numFmtId="0" fontId="4" fillId="34" borderId="12" xfId="0" applyFont="1" applyFill="1" applyBorder="1" applyAlignment="1">
      <alignment horizontal="center"/>
    </xf>
    <xf numFmtId="0" fontId="4" fillId="34" borderId="11" xfId="0" applyFont="1" applyFill="1" applyBorder="1" applyAlignment="1">
      <alignment horizontal="center"/>
    </xf>
    <xf numFmtId="0" fontId="4" fillId="34" borderId="13" xfId="0" applyFont="1" applyFill="1" applyBorder="1" applyAlignment="1">
      <alignment horizontal="center"/>
    </xf>
    <xf numFmtId="0" fontId="4" fillId="34" borderId="20" xfId="0" applyFont="1" applyFill="1" applyBorder="1" applyAlignment="1">
      <alignment horizontal="center"/>
    </xf>
    <xf numFmtId="0" fontId="4" fillId="34" borderId="22" xfId="0" applyFont="1" applyFill="1" applyBorder="1" applyAlignment="1">
      <alignment horizontal="center"/>
    </xf>
    <xf numFmtId="0" fontId="9" fillId="0" borderId="3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5" fillId="0" borderId="30" xfId="0" applyFont="1" applyBorder="1" applyAlignment="1">
      <alignment horizontal="center"/>
    </xf>
    <xf numFmtId="0" fontId="5" fillId="0" borderId="10" xfId="0" applyFont="1" applyBorder="1" applyAlignment="1">
      <alignment horizontal="center"/>
    </xf>
    <xf numFmtId="0" fontId="5" fillId="0" borderId="2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1"/>
  <sheetViews>
    <sheetView tabSelected="1" zoomScalePageLayoutView="0" workbookViewId="0" topLeftCell="A1">
      <selection activeCell="A1" sqref="A1:L1"/>
    </sheetView>
  </sheetViews>
  <sheetFormatPr defaultColWidth="9.140625" defaultRowHeight="12.75"/>
  <cols>
    <col min="1" max="1" width="15.7109375" style="0" customWidth="1"/>
    <col min="2" max="2" width="16.7109375" style="0" customWidth="1"/>
    <col min="3" max="4" width="15.7109375" style="0" customWidth="1"/>
    <col min="5" max="5" width="16.7109375" style="0" customWidth="1"/>
    <col min="6" max="6" width="10.7109375" style="0" customWidth="1"/>
    <col min="7" max="7" width="15.7109375" style="0" customWidth="1"/>
    <col min="8" max="8" width="10.7109375" style="0" customWidth="1"/>
    <col min="9" max="9" width="13.7109375" style="0" customWidth="1"/>
    <col min="10" max="10" width="15.7109375" style="0" customWidth="1"/>
    <col min="11" max="11" width="10.7109375" style="0" customWidth="1"/>
    <col min="12" max="12" width="13.7109375" style="0" customWidth="1"/>
  </cols>
  <sheetData>
    <row r="1" spans="1:12" ht="18" customHeight="1">
      <c r="A1" s="78" t="s">
        <v>105</v>
      </c>
      <c r="B1" s="79"/>
      <c r="C1" s="79"/>
      <c r="D1" s="79"/>
      <c r="E1" s="79"/>
      <c r="F1" s="79"/>
      <c r="G1" s="79"/>
      <c r="H1" s="79"/>
      <c r="I1" s="79"/>
      <c r="J1" s="79"/>
      <c r="K1" s="79"/>
      <c r="L1" s="80"/>
    </row>
    <row r="2" spans="1:12" ht="16.5" thickBot="1">
      <c r="A2" s="81" t="s">
        <v>123</v>
      </c>
      <c r="B2" s="82"/>
      <c r="C2" s="82"/>
      <c r="D2" s="82"/>
      <c r="E2" s="82"/>
      <c r="F2" s="82"/>
      <c r="G2" s="82"/>
      <c r="H2" s="82"/>
      <c r="I2" s="82"/>
      <c r="J2" s="82"/>
      <c r="K2" s="82"/>
      <c r="L2" s="83"/>
    </row>
    <row r="3" spans="1:12" ht="15.75">
      <c r="A3" s="47"/>
      <c r="B3" s="89" t="s">
        <v>93</v>
      </c>
      <c r="C3" s="90"/>
      <c r="D3" s="90"/>
      <c r="E3" s="90"/>
      <c r="F3" s="91"/>
      <c r="G3" s="102" t="s">
        <v>95</v>
      </c>
      <c r="H3" s="103"/>
      <c r="I3" s="103"/>
      <c r="J3" s="103"/>
      <c r="K3" s="103"/>
      <c r="L3" s="104"/>
    </row>
    <row r="4" spans="1:12" ht="13.5" thickBot="1">
      <c r="A4" s="48"/>
      <c r="B4" s="49"/>
      <c r="C4" s="50"/>
      <c r="D4" s="50"/>
      <c r="E4" s="50"/>
      <c r="F4" s="51"/>
      <c r="G4" s="84" t="s">
        <v>101</v>
      </c>
      <c r="H4" s="85"/>
      <c r="I4" s="86"/>
      <c r="J4" s="87" t="s">
        <v>102</v>
      </c>
      <c r="K4" s="87"/>
      <c r="L4" s="88"/>
    </row>
    <row r="5" spans="1:12" ht="12.75">
      <c r="A5" s="52"/>
      <c r="B5" s="53"/>
      <c r="C5" s="54"/>
      <c r="D5" s="54" t="s">
        <v>97</v>
      </c>
      <c r="E5" s="54"/>
      <c r="F5" s="55" t="s">
        <v>73</v>
      </c>
      <c r="G5" s="53"/>
      <c r="H5" s="54" t="s">
        <v>73</v>
      </c>
      <c r="I5" s="55" t="s">
        <v>92</v>
      </c>
      <c r="J5" s="56"/>
      <c r="K5" s="54" t="s">
        <v>73</v>
      </c>
      <c r="L5" s="55" t="s">
        <v>92</v>
      </c>
    </row>
    <row r="6" spans="1:12" ht="12.75">
      <c r="A6" s="52"/>
      <c r="B6" s="53" t="s">
        <v>70</v>
      </c>
      <c r="C6" s="57" t="s">
        <v>86</v>
      </c>
      <c r="D6" s="57" t="s">
        <v>98</v>
      </c>
      <c r="E6" s="57" t="s">
        <v>0</v>
      </c>
      <c r="F6" s="55" t="s">
        <v>82</v>
      </c>
      <c r="G6" s="53" t="s">
        <v>0</v>
      </c>
      <c r="H6" s="57" t="s">
        <v>82</v>
      </c>
      <c r="I6" s="55" t="s">
        <v>91</v>
      </c>
      <c r="J6" s="56" t="s">
        <v>0</v>
      </c>
      <c r="K6" s="57" t="s">
        <v>82</v>
      </c>
      <c r="L6" s="55" t="s">
        <v>91</v>
      </c>
    </row>
    <row r="7" spans="1:12" ht="13.5" thickBot="1">
      <c r="A7" s="58" t="s">
        <v>8</v>
      </c>
      <c r="B7" s="59" t="s">
        <v>71</v>
      </c>
      <c r="C7" s="60" t="s">
        <v>87</v>
      </c>
      <c r="D7" s="60" t="s">
        <v>99</v>
      </c>
      <c r="E7" s="60" t="s">
        <v>91</v>
      </c>
      <c r="F7" s="61" t="s">
        <v>0</v>
      </c>
      <c r="G7" s="59" t="s">
        <v>94</v>
      </c>
      <c r="H7" s="60" t="s">
        <v>0</v>
      </c>
      <c r="I7" s="61" t="s">
        <v>90</v>
      </c>
      <c r="J7" s="62" t="s">
        <v>94</v>
      </c>
      <c r="K7" s="60" t="s">
        <v>0</v>
      </c>
      <c r="L7" s="61" t="s">
        <v>90</v>
      </c>
    </row>
    <row r="8" spans="1:12" ht="12.75">
      <c r="A8" s="3" t="s">
        <v>1</v>
      </c>
      <c r="B8" s="12">
        <f>'Data Worksheet'!D9</f>
        <v>267811889.07000002</v>
      </c>
      <c r="C8" s="15">
        <f>'Data Worksheet'!E9</f>
        <v>38102110.870000005</v>
      </c>
      <c r="D8" s="16">
        <f>'Data Worksheet'!F9</f>
        <v>5818984.895815883</v>
      </c>
      <c r="E8" s="15">
        <f>'Data Worksheet'!G9</f>
        <v>311732984.83581597</v>
      </c>
      <c r="F8" s="13">
        <f>'Data Worksheet'!H9</f>
        <v>0.010431069050458921</v>
      </c>
      <c r="G8" s="12">
        <f>'Data Worksheet'!AD9</f>
        <v>31040212.267242003</v>
      </c>
      <c r="H8" s="26">
        <f>'Data Worksheet'!AE9</f>
        <v>0.009788462944233479</v>
      </c>
      <c r="I8" s="23">
        <f>'Data Worksheet'!AF9</f>
        <v>0.11590304065675287</v>
      </c>
      <c r="J8" s="2">
        <f>'Data Worksheet'!AG9</f>
        <v>75938012.97724201</v>
      </c>
      <c r="K8" s="26">
        <f>'Data Worksheet'!AH9</f>
        <v>0.01025032156541134</v>
      </c>
      <c r="L8" s="4">
        <f>'Data Worksheet'!AI9</f>
        <v>0.24359954406889975</v>
      </c>
    </row>
    <row r="9" spans="1:12" ht="12.75">
      <c r="A9" s="5" t="s">
        <v>50</v>
      </c>
      <c r="B9" s="37">
        <f>'Data Worksheet'!D10</f>
        <v>17414201.65</v>
      </c>
      <c r="C9" s="39">
        <f>'Data Worksheet'!E10</f>
        <v>2225185.98</v>
      </c>
      <c r="D9" s="39">
        <f>'Data Worksheet'!F10</f>
        <v>339832.18547075894</v>
      </c>
      <c r="E9" s="39">
        <f>'Data Worksheet'!G10</f>
        <v>19979219.81547076</v>
      </c>
      <c r="F9" s="14">
        <f>'Data Worksheet'!H10</f>
        <v>0.0006685356751042419</v>
      </c>
      <c r="G9" s="37">
        <f>'Data Worksheet'!AD10</f>
        <v>4033627.9844540004</v>
      </c>
      <c r="H9" s="27">
        <f>'Data Worksheet'!AE10</f>
        <v>0.001271995749150182</v>
      </c>
      <c r="I9" s="24">
        <f>'Data Worksheet'!AF10</f>
        <v>0.231628648015225</v>
      </c>
      <c r="J9" s="40">
        <f>'Data Worksheet'!AG10</f>
        <v>6897021.024454</v>
      </c>
      <c r="K9" s="27">
        <f>'Data Worksheet'!AH10</f>
        <v>0.000930978841456432</v>
      </c>
      <c r="L9" s="6">
        <f>'Data Worksheet'!AI10</f>
        <v>0.34520972731444416</v>
      </c>
    </row>
    <row r="10" spans="1:12" ht="12.75">
      <c r="A10" s="5" t="s">
        <v>26</v>
      </c>
      <c r="B10" s="37">
        <f>'Data Worksheet'!D11</f>
        <v>325299839.44000006</v>
      </c>
      <c r="C10" s="39">
        <f>'Data Worksheet'!E11</f>
        <v>48708324.15</v>
      </c>
      <c r="D10" s="39">
        <f>'Data Worksheet'!F11</f>
        <v>7438774.284616268</v>
      </c>
      <c r="E10" s="39">
        <f>'Data Worksheet'!G11</f>
        <v>381446937.8746163</v>
      </c>
      <c r="F10" s="14">
        <f>'Data Worksheet'!H11</f>
        <v>0.012763806018640762</v>
      </c>
      <c r="G10" s="37">
        <f>'Data Worksheet'!AD11</f>
        <v>36714255.654544</v>
      </c>
      <c r="H10" s="27">
        <f>'Data Worksheet'!AE11</f>
        <v>0.011577760097307153</v>
      </c>
      <c r="I10" s="24">
        <f>'Data Worksheet'!AF11</f>
        <v>0.11286281517306364</v>
      </c>
      <c r="J10" s="40">
        <f>'Data Worksheet'!AG11</f>
        <v>88911703.00454402</v>
      </c>
      <c r="K10" s="27">
        <f>'Data Worksheet'!AH11</f>
        <v>0.012001545879243075</v>
      </c>
      <c r="L10" s="6">
        <f>'Data Worksheet'!AI11</f>
        <v>0.23309061936622436</v>
      </c>
    </row>
    <row r="11" spans="1:12" ht="12.75">
      <c r="A11" s="5" t="s">
        <v>47</v>
      </c>
      <c r="B11" s="37">
        <f>'Data Worksheet'!D12</f>
        <v>23523010.16</v>
      </c>
      <c r="C11" s="39">
        <f>'Data Worksheet'!E12</f>
        <v>3262773.1799999997</v>
      </c>
      <c r="D11" s="39">
        <f>'Data Worksheet'!F12</f>
        <v>498293.3338699078</v>
      </c>
      <c r="E11" s="39">
        <f>'Data Worksheet'!G12</f>
        <v>27284076.673869908</v>
      </c>
      <c r="F11" s="14">
        <f>'Data Worksheet'!H12</f>
        <v>0.0009129675126071348</v>
      </c>
      <c r="G11" s="37">
        <f>'Data Worksheet'!AD12</f>
        <v>4914955.884267999</v>
      </c>
      <c r="H11" s="27">
        <f>'Data Worksheet'!AE12</f>
        <v>0.001549920571789127</v>
      </c>
      <c r="I11" s="24">
        <f>'Data Worksheet'!AF12</f>
        <v>0.20894247168356445</v>
      </c>
      <c r="J11" s="40">
        <f>'Data Worksheet'!AG12</f>
        <v>8865230.934268</v>
      </c>
      <c r="K11" s="27">
        <f>'Data Worksheet'!AH12</f>
        <v>0.0011966532210305849</v>
      </c>
      <c r="L11" s="6">
        <f>'Data Worksheet'!AI12</f>
        <v>0.3249232524976106</v>
      </c>
    </row>
    <row r="12" spans="1:12" ht="12.75">
      <c r="A12" s="5" t="s">
        <v>15</v>
      </c>
      <c r="B12" s="37">
        <f>'Data Worksheet'!D13</f>
        <v>589390474.11</v>
      </c>
      <c r="C12" s="39">
        <f>'Data Worksheet'!E13</f>
        <v>83231466.1</v>
      </c>
      <c r="D12" s="39">
        <f>'Data Worksheet'!F13</f>
        <v>12711176.179843802</v>
      </c>
      <c r="E12" s="39">
        <f>'Data Worksheet'!G13</f>
        <v>685333116.3898438</v>
      </c>
      <c r="F12" s="14">
        <f>'Data Worksheet'!H13</f>
        <v>0.022932308762236953</v>
      </c>
      <c r="G12" s="37">
        <f>'Data Worksheet'!AD13</f>
        <v>69060785.90218401</v>
      </c>
      <c r="H12" s="27">
        <f>'Data Worksheet'!AE13</f>
        <v>0.021778167555141986</v>
      </c>
      <c r="I12" s="24">
        <f>'Data Worksheet'!AF13</f>
        <v>0.1171732305420582</v>
      </c>
      <c r="J12" s="40">
        <f>'Data Worksheet'!AG13</f>
        <v>168577196.282184</v>
      </c>
      <c r="K12" s="27">
        <f>'Data Worksheet'!AH13</f>
        <v>0.022755012973617175</v>
      </c>
      <c r="L12" s="6">
        <f>'Data Worksheet'!AI13</f>
        <v>0.24597847710935775</v>
      </c>
    </row>
    <row r="13" spans="1:12" ht="12.75">
      <c r="A13" s="5" t="s">
        <v>9</v>
      </c>
      <c r="B13" s="37">
        <f>'Data Worksheet'!D14</f>
        <v>2404885013.06</v>
      </c>
      <c r="C13" s="39">
        <f>'Data Worksheet'!E14</f>
        <v>337842010.03000003</v>
      </c>
      <c r="D13" s="39">
        <f>'Data Worksheet'!F14</f>
        <v>51595502.418332234</v>
      </c>
      <c r="E13" s="39">
        <f>'Data Worksheet'!G14</f>
        <v>2794322525.5083323</v>
      </c>
      <c r="F13" s="14">
        <f>'Data Worksheet'!H14</f>
        <v>0.09350236462202345</v>
      </c>
      <c r="G13" s="37">
        <f>'Data Worksheet'!AD14</f>
        <v>295125673.004678</v>
      </c>
      <c r="H13" s="27">
        <f>'Data Worksheet'!AE14</f>
        <v>0.09306723450299835</v>
      </c>
      <c r="I13" s="24">
        <f>'Data Worksheet'!AF14</f>
        <v>0.12271924495431785</v>
      </c>
      <c r="J13" s="40">
        <f>'Data Worksheet'!AG14</f>
        <v>676987174.484678</v>
      </c>
      <c r="K13" s="27">
        <f>'Data Worksheet'!AH14</f>
        <v>0.0913815882462825</v>
      </c>
      <c r="L13" s="6">
        <f>'Data Worksheet'!AI14</f>
        <v>0.24227238205493948</v>
      </c>
    </row>
    <row r="14" spans="1:12" ht="12.75">
      <c r="A14" s="5" t="s">
        <v>57</v>
      </c>
      <c r="B14" s="37">
        <f>'Data Worksheet'!D15</f>
        <v>5133245.460000001</v>
      </c>
      <c r="C14" s="39">
        <f>'Data Worksheet'!E15</f>
        <v>1177530.2100000002</v>
      </c>
      <c r="D14" s="39">
        <f>'Data Worksheet'!F15</f>
        <v>179833.35699523948</v>
      </c>
      <c r="E14" s="39">
        <f>'Data Worksheet'!G15</f>
        <v>6490609.026995241</v>
      </c>
      <c r="F14" s="14">
        <f>'Data Worksheet'!H15</f>
        <v>0.0002171858424791903</v>
      </c>
      <c r="G14" s="37">
        <f>'Data Worksheet'!AD15</f>
        <v>2724498.5637499997</v>
      </c>
      <c r="H14" s="27">
        <f>'Data Worksheet'!AE15</f>
        <v>0.0008591646540068516</v>
      </c>
      <c r="I14" s="24">
        <f>'Data Worksheet'!AF15</f>
        <v>0.5307555590279525</v>
      </c>
      <c r="J14" s="40">
        <f>'Data Worksheet'!AG15</f>
        <v>4403349.76375</v>
      </c>
      <c r="K14" s="27">
        <f>'Data Worksheet'!AH15</f>
        <v>0.0005943762454904156</v>
      </c>
      <c r="L14" s="6">
        <f>'Data Worksheet'!AI15</f>
        <v>0.6784185806656859</v>
      </c>
    </row>
    <row r="15" spans="1:12" ht="12.75">
      <c r="A15" s="5" t="s">
        <v>28</v>
      </c>
      <c r="B15" s="37">
        <f>'Data Worksheet'!D16</f>
        <v>208345518.11</v>
      </c>
      <c r="C15" s="39">
        <f>'Data Worksheet'!E16</f>
        <v>28874828.12</v>
      </c>
      <c r="D15" s="39">
        <f>'Data Worksheet'!F16</f>
        <v>4409786.882223717</v>
      </c>
      <c r="E15" s="39">
        <f>'Data Worksheet'!G16</f>
        <v>241630133.11222374</v>
      </c>
      <c r="F15" s="14">
        <f>'Data Worksheet'!H16</f>
        <v>0.008085318929251798</v>
      </c>
      <c r="G15" s="37">
        <f>'Data Worksheet'!AD16</f>
        <v>24681477.926022</v>
      </c>
      <c r="H15" s="27">
        <f>'Data Worksheet'!AE16</f>
        <v>0.007783249998671775</v>
      </c>
      <c r="I15" s="24">
        <f>'Data Worksheet'!AF16</f>
        <v>0.11846416543979094</v>
      </c>
      <c r="J15" s="40">
        <f>'Data Worksheet'!AG16</f>
        <v>58898892.126022</v>
      </c>
      <c r="K15" s="27">
        <f>'Data Worksheet'!AH16</f>
        <v>0.007950334232726543</v>
      </c>
      <c r="L15" s="6">
        <f>'Data Worksheet'!AI16</f>
        <v>0.2437564030917731</v>
      </c>
    </row>
    <row r="16" spans="1:12" ht="12.75">
      <c r="A16" s="5" t="s">
        <v>31</v>
      </c>
      <c r="B16" s="37">
        <f>'Data Worksheet'!D17</f>
        <v>124896246.09</v>
      </c>
      <c r="C16" s="39">
        <f>'Data Worksheet'!E17</f>
        <v>893063.1</v>
      </c>
      <c r="D16" s="39">
        <f>'Data Worksheet'!F17</f>
        <v>136389.31206832922</v>
      </c>
      <c r="E16" s="39">
        <f>'Data Worksheet'!G17</f>
        <v>125925698.50206833</v>
      </c>
      <c r="F16" s="14">
        <f>'Data Worksheet'!H17</f>
        <v>0.004213669134160324</v>
      </c>
      <c r="G16" s="37">
        <f>'Data Worksheet'!AD17</f>
        <v>13943042.702688001</v>
      </c>
      <c r="H16" s="27">
        <f>'Data Worksheet'!AE17</f>
        <v>0.0043969079737628085</v>
      </c>
      <c r="I16" s="24">
        <f>'Data Worksheet'!AF17</f>
        <v>0.11163700382668564</v>
      </c>
      <c r="J16" s="40">
        <f>'Data Worksheet'!AG17</f>
        <v>13943042.702688001</v>
      </c>
      <c r="K16" s="27">
        <f>'Data Worksheet'!AH17</f>
        <v>0.0018820702004099868</v>
      </c>
      <c r="L16" s="6">
        <f>'Data Worksheet'!AI17</f>
        <v>0.11072436260862978</v>
      </c>
    </row>
    <row r="17" spans="1:12" ht="12.75">
      <c r="A17" s="5" t="s">
        <v>27</v>
      </c>
      <c r="B17" s="37">
        <f>'Data Worksheet'!D18</f>
        <v>159492877.65999997</v>
      </c>
      <c r="C17" s="39">
        <f>'Data Worksheet'!E18</f>
        <v>27091946.1</v>
      </c>
      <c r="D17" s="39">
        <f>'Data Worksheet'!F18</f>
        <v>4137503.7118555843</v>
      </c>
      <c r="E17" s="39">
        <f>'Data Worksheet'!G18</f>
        <v>190722327.47185555</v>
      </c>
      <c r="F17" s="14">
        <f>'Data Worksheet'!H18</f>
        <v>0.006381864814116363</v>
      </c>
      <c r="G17" s="37">
        <f>'Data Worksheet'!AD18</f>
        <v>18625294.842880003</v>
      </c>
      <c r="H17" s="27">
        <f>'Data Worksheet'!AE18</f>
        <v>0.005873445929600042</v>
      </c>
      <c r="I17" s="24">
        <f>'Data Worksheet'!AF18</f>
        <v>0.11677822305385073</v>
      </c>
      <c r="J17" s="40">
        <f>'Data Worksheet'!AG18</f>
        <v>51476281.92288001</v>
      </c>
      <c r="K17" s="27">
        <f>'Data Worksheet'!AH18</f>
        <v>0.006948409920330978</v>
      </c>
      <c r="L17" s="6">
        <f>'Data Worksheet'!AI18</f>
        <v>0.2699017079186822</v>
      </c>
    </row>
    <row r="18" spans="1:12" ht="12.75">
      <c r="A18" s="5" t="s">
        <v>22</v>
      </c>
      <c r="B18" s="37">
        <f>'Data Worksheet'!D19</f>
        <v>652812949.42</v>
      </c>
      <c r="C18" s="39">
        <f>'Data Worksheet'!E19</f>
        <v>90792954.94</v>
      </c>
      <c r="D18" s="39">
        <f>'Data Worksheet'!F19</f>
        <v>13865972.813026777</v>
      </c>
      <c r="E18" s="39">
        <f>'Data Worksheet'!G19</f>
        <v>757471877.1730267</v>
      </c>
      <c r="F18" s="14">
        <f>'Data Worksheet'!H19</f>
        <v>0.02534618355748917</v>
      </c>
      <c r="G18" s="37">
        <f>'Data Worksheet'!AD19</f>
        <v>70612180.25222401</v>
      </c>
      <c r="H18" s="27">
        <f>'Data Worksheet'!AE19</f>
        <v>0.022267396365064973</v>
      </c>
      <c r="I18" s="24">
        <f>'Data Worksheet'!AF19</f>
        <v>0.1081660226179035</v>
      </c>
      <c r="J18" s="40">
        <f>'Data Worksheet'!AG19</f>
        <v>170129226.722224</v>
      </c>
      <c r="K18" s="27">
        <f>'Data Worksheet'!AH19</f>
        <v>0.022964510305269567</v>
      </c>
      <c r="L18" s="6">
        <f>'Data Worksheet'!AI19</f>
        <v>0.22460137709292402</v>
      </c>
    </row>
    <row r="19" spans="1:12" ht="12.75">
      <c r="A19" s="5" t="s">
        <v>37</v>
      </c>
      <c r="B19" s="37">
        <f>'Data Worksheet'!D20</f>
        <v>83623666.19</v>
      </c>
      <c r="C19" s="39">
        <f>'Data Worksheet'!E20</f>
        <v>10206968.729999999</v>
      </c>
      <c r="D19" s="39">
        <f>'Data Worksheet'!F20</f>
        <v>1558816.4412880207</v>
      </c>
      <c r="E19" s="39">
        <f>'Data Worksheet'!G20</f>
        <v>95389451.36128803</v>
      </c>
      <c r="F19" s="14">
        <f>'Data Worksheet'!H20</f>
        <v>0.0031918789548659524</v>
      </c>
      <c r="G19" s="37">
        <f>'Data Worksheet'!AD20</f>
        <v>9204041.853074001</v>
      </c>
      <c r="H19" s="27">
        <f>'Data Worksheet'!AE20</f>
        <v>0.0029024744367185966</v>
      </c>
      <c r="I19" s="24">
        <f>'Data Worksheet'!AF20</f>
        <v>0.1100650362800603</v>
      </c>
      <c r="J19" s="40">
        <f>'Data Worksheet'!AG20</f>
        <v>21246067.463074</v>
      </c>
      <c r="K19" s="27">
        <f>'Data Worksheet'!AH20</f>
        <v>0.002867852541285195</v>
      </c>
      <c r="L19" s="6">
        <f>'Data Worksheet'!AI20</f>
        <v>0.22272973751158723</v>
      </c>
    </row>
    <row r="20" spans="1:12" ht="12.75">
      <c r="A20" s="42" t="s">
        <v>118</v>
      </c>
      <c r="B20" s="37">
        <f>'Data Worksheet'!D21</f>
        <v>19673402.44</v>
      </c>
      <c r="C20" s="39">
        <f>'Data Worksheet'!E21</f>
        <v>3821942.53</v>
      </c>
      <c r="D20" s="39">
        <f>'Data Worksheet'!F21</f>
        <v>583690.1249546529</v>
      </c>
      <c r="E20" s="39">
        <f>'Data Worksheet'!G21</f>
        <v>24079035.094954655</v>
      </c>
      <c r="F20" s="14">
        <f>'Data Worksheet'!H21</f>
        <v>0.0008057218515909772</v>
      </c>
      <c r="G20" s="37">
        <f>'Data Worksheet'!AD21</f>
        <v>4622567.435912</v>
      </c>
      <c r="H20" s="27">
        <f>'Data Worksheet'!AE21</f>
        <v>0.0014577165150831412</v>
      </c>
      <c r="I20" s="24">
        <f>'Data Worksheet'!AF21</f>
        <v>0.23496532691840769</v>
      </c>
      <c r="J20" s="40">
        <f>'Data Worksheet'!AG21</f>
        <v>9709516.755912</v>
      </c>
      <c r="K20" s="27">
        <f>'Data Worksheet'!AH21</f>
        <v>0.0013106172401781775</v>
      </c>
      <c r="L20" s="6">
        <f>'Data Worksheet'!AI21</f>
        <v>0.40323529234551686</v>
      </c>
    </row>
    <row r="21" spans="1:12" ht="12.75">
      <c r="A21" s="5" t="s">
        <v>59</v>
      </c>
      <c r="B21" s="37">
        <f>'Data Worksheet'!D22</f>
        <v>5589928.89</v>
      </c>
      <c r="C21" s="39">
        <f>'Data Worksheet'!E22</f>
        <v>853625.4800000002</v>
      </c>
      <c r="D21" s="39">
        <f>'Data Worksheet'!F22</f>
        <v>130366.36714829819</v>
      </c>
      <c r="E21" s="39">
        <f>'Data Worksheet'!G22</f>
        <v>6573920.737148298</v>
      </c>
      <c r="F21" s="14">
        <f>'Data Worksheet'!H22</f>
        <v>0.00021997358148530177</v>
      </c>
      <c r="G21" s="37">
        <f>'Data Worksheet'!AD22</f>
        <v>2983421.422628</v>
      </c>
      <c r="H21" s="27">
        <f>'Data Worksheet'!AE22</f>
        <v>0.0009408154103780319</v>
      </c>
      <c r="I21" s="24">
        <f>'Data Worksheet'!AF22</f>
        <v>0.5337136627918714</v>
      </c>
      <c r="J21" s="40">
        <f>'Data Worksheet'!AG22</f>
        <v>4219801.092628</v>
      </c>
      <c r="K21" s="27">
        <f>'Data Worksheet'!AH22</f>
        <v>0.0005696003417217947</v>
      </c>
      <c r="L21" s="6">
        <f>'Data Worksheet'!AI22</f>
        <v>0.641900208620177</v>
      </c>
    </row>
    <row r="22" spans="1:12" ht="12.75">
      <c r="A22" s="5" t="s">
        <v>13</v>
      </c>
      <c r="B22" s="37">
        <f>'Data Worksheet'!D23</f>
        <v>1293606710.4599998</v>
      </c>
      <c r="C22" s="39">
        <f>'Data Worksheet'!E23</f>
        <v>212009630.67000002</v>
      </c>
      <c r="D22" s="39">
        <f>'Data Worksheet'!F23</f>
        <v>32378280.637663625</v>
      </c>
      <c r="E22" s="39">
        <f>'Data Worksheet'!G23</f>
        <v>1537994621.7676635</v>
      </c>
      <c r="F22" s="14">
        <f>'Data Worksheet'!H23</f>
        <v>0.05146368488192696</v>
      </c>
      <c r="G22" s="37">
        <f>'Data Worksheet'!AD23</f>
        <v>169217244.432874</v>
      </c>
      <c r="H22" s="27">
        <f>'Data Worksheet'!AE23</f>
        <v>0.05336228735795495</v>
      </c>
      <c r="I22" s="24">
        <f>'Data Worksheet'!AF23</f>
        <v>0.1308104256607491</v>
      </c>
      <c r="J22" s="40">
        <f>'Data Worksheet'!AG23</f>
        <v>403471353.782874</v>
      </c>
      <c r="K22" s="27">
        <f>'Data Worksheet'!AH23</f>
        <v>0.05446167152076708</v>
      </c>
      <c r="L22" s="6">
        <f>'Data Worksheet'!AI23</f>
        <v>0.26233599784578715</v>
      </c>
    </row>
    <row r="23" spans="1:12" ht="12.75">
      <c r="A23" s="5" t="s">
        <v>18</v>
      </c>
      <c r="B23" s="37">
        <f>'Data Worksheet'!D24</f>
        <v>416341774.48</v>
      </c>
      <c r="C23" s="39">
        <f>'Data Worksheet'!E24</f>
        <v>83653983.47999999</v>
      </c>
      <c r="D23" s="39">
        <f>'Data Worksheet'!F24</f>
        <v>12775703.37259772</v>
      </c>
      <c r="E23" s="39">
        <f>'Data Worksheet'!G24</f>
        <v>512771461.33259773</v>
      </c>
      <c r="F23" s="14">
        <f>'Data Worksheet'!H24</f>
        <v>0.017158128207325075</v>
      </c>
      <c r="G23" s="37">
        <f>'Data Worksheet'!AD24</f>
        <v>48069112.13138599</v>
      </c>
      <c r="H23" s="27">
        <f>'Data Worksheet'!AE24</f>
        <v>0.015158489214226073</v>
      </c>
      <c r="I23" s="24">
        <f>'Data Worksheet'!AF24</f>
        <v>0.11545589483885697</v>
      </c>
      <c r="J23" s="40">
        <f>'Data Worksheet'!AG24</f>
        <v>144098263.201386</v>
      </c>
      <c r="K23" s="27">
        <f>'Data Worksheet'!AH24</f>
        <v>0.01945077935176085</v>
      </c>
      <c r="L23" s="6">
        <f>'Data Worksheet'!AI24</f>
        <v>0.2810184927743471</v>
      </c>
    </row>
    <row r="24" spans="1:12" ht="12.75">
      <c r="A24" s="5" t="s">
        <v>42</v>
      </c>
      <c r="B24" s="37">
        <f>'Data Worksheet'!D25</f>
        <v>79728405.45000002</v>
      </c>
      <c r="C24" s="39">
        <f>'Data Worksheet'!E25</f>
        <v>11803621.32</v>
      </c>
      <c r="D24" s="39">
        <f>'Data Worksheet'!F25</f>
        <v>1802658.5039174322</v>
      </c>
      <c r="E24" s="39">
        <f>'Data Worksheet'!G25</f>
        <v>93334685.27391744</v>
      </c>
      <c r="F24" s="14">
        <f>'Data Worksheet'!H25</f>
        <v>0.0031231232954313484</v>
      </c>
      <c r="G24" s="37">
        <f>'Data Worksheet'!AD25</f>
        <v>10664386.948617999</v>
      </c>
      <c r="H24" s="27">
        <f>'Data Worksheet'!AE25</f>
        <v>0.003362991063681587</v>
      </c>
      <c r="I24" s="24">
        <f>'Data Worksheet'!AF25</f>
        <v>0.1337589393444717</v>
      </c>
      <c r="J24" s="40">
        <f>'Data Worksheet'!AG25</f>
        <v>25471354.088618</v>
      </c>
      <c r="K24" s="27">
        <f>'Data Worksheet'!AH25</f>
        <v>0.00343819333530673</v>
      </c>
      <c r="L24" s="6">
        <f>'Data Worksheet'!AI25</f>
        <v>0.272903412208066</v>
      </c>
    </row>
    <row r="25" spans="1:12" ht="12.75">
      <c r="A25" s="5" t="s">
        <v>61</v>
      </c>
      <c r="B25" s="37">
        <f>'Data Worksheet'!D26</f>
        <v>15748148.28</v>
      </c>
      <c r="C25" s="39">
        <f>'Data Worksheet'!E26</f>
        <v>2522333.23</v>
      </c>
      <c r="D25" s="39">
        <f>'Data Worksheet'!F26</f>
        <v>385212.7515365788</v>
      </c>
      <c r="E25" s="39">
        <f>'Data Worksheet'!G26</f>
        <v>18655694.261536576</v>
      </c>
      <c r="F25" s="14">
        <f>'Data Worksheet'!H26</f>
        <v>0.0006242484577909838</v>
      </c>
      <c r="G25" s="37">
        <f>'Data Worksheet'!AD26</f>
        <v>2281367.8486</v>
      </c>
      <c r="H25" s="27">
        <f>'Data Worksheet'!AE26</f>
        <v>0.0007194243536715004</v>
      </c>
      <c r="I25" s="24">
        <f>'Data Worksheet'!AF26</f>
        <v>0.14486578409331566</v>
      </c>
      <c r="J25" s="40">
        <f>'Data Worksheet'!AG26</f>
        <v>4965514.8486</v>
      </c>
      <c r="K25" s="27">
        <f>'Data Worksheet'!AH26</f>
        <v>0.0006702588327038338</v>
      </c>
      <c r="L25" s="6">
        <f>'Data Worksheet'!AI26</f>
        <v>0.2661661784861935</v>
      </c>
    </row>
    <row r="26" spans="1:12" ht="12.75">
      <c r="A26" s="5" t="s">
        <v>39</v>
      </c>
      <c r="B26" s="37">
        <f>'Data Worksheet'!D27</f>
        <v>28155270.679999996</v>
      </c>
      <c r="C26" s="39">
        <f>'Data Worksheet'!E27</f>
        <v>4822892.34</v>
      </c>
      <c r="D26" s="39">
        <f>'Data Worksheet'!F27</f>
        <v>736555.981802646</v>
      </c>
      <c r="E26" s="39">
        <f>'Data Worksheet'!G27</f>
        <v>33714719.00180264</v>
      </c>
      <c r="F26" s="14">
        <f>'Data Worksheet'!H27</f>
        <v>0.0011281467763504284</v>
      </c>
      <c r="G26" s="37">
        <f>'Data Worksheet'!AD27</f>
        <v>7327478.064886</v>
      </c>
      <c r="H26" s="27">
        <f>'Data Worksheet'!AE27</f>
        <v>0.0023107041567661667</v>
      </c>
      <c r="I26" s="24">
        <f>'Data Worksheet'!AF27</f>
        <v>0.26025244609319453</v>
      </c>
      <c r="J26" s="40">
        <f>'Data Worksheet'!AG27</f>
        <v>13916356.814886</v>
      </c>
      <c r="K26" s="27">
        <f>'Data Worksheet'!AH27</f>
        <v>0.0018784680659781712</v>
      </c>
      <c r="L26" s="6">
        <f>'Data Worksheet'!AI27</f>
        <v>0.4127679905664327</v>
      </c>
    </row>
    <row r="27" spans="1:12" ht="12.75">
      <c r="A27" s="5" t="s">
        <v>60</v>
      </c>
      <c r="B27" s="37">
        <f>'Data Worksheet'!D28</f>
        <v>7514268.4399999995</v>
      </c>
      <c r="C27" s="39">
        <f>'Data Worksheet'!E28</f>
        <v>1129573.13</v>
      </c>
      <c r="D27" s="39">
        <f>'Data Worksheet'!F28</f>
        <v>172509.31331903578</v>
      </c>
      <c r="E27" s="39">
        <f>'Data Worksheet'!G28</f>
        <v>8816350.883319035</v>
      </c>
      <c r="F27" s="14">
        <f>'Data Worksheet'!H28</f>
        <v>0.0002950087713220694</v>
      </c>
      <c r="G27" s="37">
        <f>'Data Worksheet'!AD28</f>
        <v>3269414.5747679994</v>
      </c>
      <c r="H27" s="27">
        <f>'Data Worksheet'!AE28</f>
        <v>0.001031002724431334</v>
      </c>
      <c r="I27" s="24">
        <f>'Data Worksheet'!AF28</f>
        <v>0.43509419458110277</v>
      </c>
      <c r="J27" s="40">
        <f>'Data Worksheet'!AG28</f>
        <v>4823401.474768</v>
      </c>
      <c r="K27" s="27">
        <f>'Data Worksheet'!AH28</f>
        <v>0.0006510759791709124</v>
      </c>
      <c r="L27" s="6">
        <f>'Data Worksheet'!AI28</f>
        <v>0.5470972671804737</v>
      </c>
    </row>
    <row r="28" spans="1:12" ht="12.75">
      <c r="A28" s="5" t="s">
        <v>62</v>
      </c>
      <c r="B28" s="37">
        <f>'Data Worksheet'!D29</f>
        <v>4143267.13</v>
      </c>
      <c r="C28" s="39">
        <f>'Data Worksheet'!E29</f>
        <v>602917.56</v>
      </c>
      <c r="D28" s="39">
        <f>'Data Worksheet'!F29</f>
        <v>92078.05276280658</v>
      </c>
      <c r="E28" s="39">
        <f>'Data Worksheet'!G29</f>
        <v>4838262.742762806</v>
      </c>
      <c r="F28" s="14">
        <f>'Data Worksheet'!H29</f>
        <v>0.00016189577365578525</v>
      </c>
      <c r="G28" s="37">
        <f>'Data Worksheet'!AD29</f>
        <v>2277850.729882</v>
      </c>
      <c r="H28" s="27">
        <f>'Data Worksheet'!AE29</f>
        <v>0.000718315237988102</v>
      </c>
      <c r="I28" s="24">
        <f>'Data Worksheet'!AF29</f>
        <v>0.5497716315196892</v>
      </c>
      <c r="J28" s="40">
        <f>'Data Worksheet'!AG29</f>
        <v>3184375.6598819997</v>
      </c>
      <c r="K28" s="27">
        <f>'Data Worksheet'!AH29</f>
        <v>0.0004298357728775657</v>
      </c>
      <c r="L28" s="6">
        <f>'Data Worksheet'!AI29</f>
        <v>0.6581650954457297</v>
      </c>
    </row>
    <row r="29" spans="1:12" ht="12.75">
      <c r="A29" s="5" t="s">
        <v>54</v>
      </c>
      <c r="B29" s="37">
        <f>'Data Worksheet'!D30</f>
        <v>15754231.319999998</v>
      </c>
      <c r="C29" s="39">
        <f>'Data Worksheet'!E30</f>
        <v>2474653.0700000003</v>
      </c>
      <c r="D29" s="39">
        <f>'Data Worksheet'!F30</f>
        <v>377930.9993046168</v>
      </c>
      <c r="E29" s="39">
        <f>'Data Worksheet'!G30</f>
        <v>18606815.389304616</v>
      </c>
      <c r="F29" s="14">
        <f>'Data Worksheet'!H30</f>
        <v>0.0006226128949337884</v>
      </c>
      <c r="G29" s="37">
        <f>'Data Worksheet'!AD30</f>
        <v>2754509.771458</v>
      </c>
      <c r="H29" s="27">
        <f>'Data Worksheet'!AE30</f>
        <v>0.0008686286226173845</v>
      </c>
      <c r="I29" s="24">
        <f>'Data Worksheet'!AF30</f>
        <v>0.17484253693553106</v>
      </c>
      <c r="J29" s="40">
        <f>'Data Worksheet'!AG30</f>
        <v>5468366.541458</v>
      </c>
      <c r="K29" s="27">
        <f>'Data Worksheet'!AH30</f>
        <v>0.0007381351353541374</v>
      </c>
      <c r="L29" s="6">
        <f>'Data Worksheet'!AI30</f>
        <v>0.29389051415006096</v>
      </c>
    </row>
    <row r="30" spans="1:12" ht="12.75">
      <c r="A30" s="5" t="s">
        <v>56</v>
      </c>
      <c r="B30" s="37">
        <f>'Data Worksheet'!D31</f>
        <v>6657702.389999999</v>
      </c>
      <c r="C30" s="39">
        <f>'Data Worksheet'!E31</f>
        <v>972437.09</v>
      </c>
      <c r="D30" s="39">
        <f>'Data Worksheet'!F31</f>
        <v>148511.37140794186</v>
      </c>
      <c r="E30" s="39">
        <f>'Data Worksheet'!G31</f>
        <v>7778650.8514079405</v>
      </c>
      <c r="F30" s="14">
        <f>'Data Worksheet'!H31</f>
        <v>0.0002602857191810551</v>
      </c>
      <c r="G30" s="37">
        <f>'Data Worksheet'!AD31</f>
        <v>2529472.07352</v>
      </c>
      <c r="H30" s="27">
        <f>'Data Worksheet'!AE31</f>
        <v>0.0007976634775224718</v>
      </c>
      <c r="I30" s="24">
        <f>'Data Worksheet'!AF31</f>
        <v>0.37993168293604074</v>
      </c>
      <c r="J30" s="40">
        <f>'Data Worksheet'!AG31</f>
        <v>3820624.79352</v>
      </c>
      <c r="K30" s="27">
        <f>'Data Worksheet'!AH31</f>
        <v>0.0005157184284779749</v>
      </c>
      <c r="L30" s="6">
        <f>'Data Worksheet'!AI31</f>
        <v>0.4911680529829237</v>
      </c>
    </row>
    <row r="31" spans="1:12" ht="12.75">
      <c r="A31" s="5" t="s">
        <v>48</v>
      </c>
      <c r="B31" s="37">
        <f>'Data Worksheet'!D32</f>
        <v>13014366.340000002</v>
      </c>
      <c r="C31" s="39">
        <f>'Data Worksheet'!E32</f>
        <v>1864394.4199999997</v>
      </c>
      <c r="D31" s="39">
        <f>'Data Worksheet'!F32</f>
        <v>284731.8093960344</v>
      </c>
      <c r="E31" s="39">
        <f>'Data Worksheet'!G32</f>
        <v>15163492.569396036</v>
      </c>
      <c r="F31" s="14">
        <f>'Data Worksheet'!H32</f>
        <v>0.0005073939741115198</v>
      </c>
      <c r="G31" s="37">
        <f>'Data Worksheet'!AD32</f>
        <v>4452106.695188</v>
      </c>
      <c r="H31" s="27">
        <f>'Data Worksheet'!AE32</f>
        <v>0.0014039620938936844</v>
      </c>
      <c r="I31" s="24">
        <f>'Data Worksheet'!AF32</f>
        <v>0.34209169919432275</v>
      </c>
      <c r="J31" s="40">
        <f>'Data Worksheet'!AG32</f>
        <v>6995883.075188</v>
      </c>
      <c r="K31" s="27">
        <f>'Data Worksheet'!AH32</f>
        <v>0.000944323512602136</v>
      </c>
      <c r="L31" s="6">
        <f>'Data Worksheet'!AI32</f>
        <v>0.4613635706398903</v>
      </c>
    </row>
    <row r="32" spans="1:12" ht="12.75">
      <c r="A32" s="5" t="s">
        <v>46</v>
      </c>
      <c r="B32" s="37">
        <f>'Data Worksheet'!D33</f>
        <v>27713851.07</v>
      </c>
      <c r="C32" s="39">
        <f>'Data Worksheet'!E33</f>
        <v>3698053.97</v>
      </c>
      <c r="D32" s="39">
        <f>'Data Worksheet'!F33</f>
        <v>564769.7648238448</v>
      </c>
      <c r="E32" s="39">
        <f>'Data Worksheet'!G33</f>
        <v>31976674.804823846</v>
      </c>
      <c r="F32" s="14">
        <f>'Data Worksheet'!H33</f>
        <v>0.0010699891224820585</v>
      </c>
      <c r="G32" s="37">
        <f>'Data Worksheet'!AD33</f>
        <v>6427701.530798</v>
      </c>
      <c r="H32" s="27">
        <f>'Data Worksheet'!AE33</f>
        <v>0.0020269615977210388</v>
      </c>
      <c r="I32" s="24">
        <f>'Data Worksheet'!AF33</f>
        <v>0.23193101220623685</v>
      </c>
      <c r="J32" s="40">
        <f>'Data Worksheet'!AG33</f>
        <v>11216384.260798</v>
      </c>
      <c r="K32" s="27">
        <f>'Data Worksheet'!AH33</f>
        <v>0.0015140183547975386</v>
      </c>
      <c r="L32" s="6">
        <f>'Data Worksheet'!AI33</f>
        <v>0.3507676870487469</v>
      </c>
    </row>
    <row r="33" spans="1:12" ht="12.75">
      <c r="A33" s="5" t="s">
        <v>29</v>
      </c>
      <c r="B33" s="37">
        <f>'Data Worksheet'!D34</f>
        <v>137648980.66</v>
      </c>
      <c r="C33" s="39">
        <f>'Data Worksheet'!E34</f>
        <v>11257751.97</v>
      </c>
      <c r="D33" s="39">
        <f>'Data Worksheet'!F34</f>
        <v>1719292.899487369</v>
      </c>
      <c r="E33" s="39">
        <f>'Data Worksheet'!G34</f>
        <v>150626025.52948737</v>
      </c>
      <c r="F33" s="14">
        <f>'Data Worksheet'!H34</f>
        <v>0.00504018037719617</v>
      </c>
      <c r="G33" s="37">
        <f>'Data Worksheet'!AD34</f>
        <v>18282116.656304</v>
      </c>
      <c r="H33" s="27">
        <f>'Data Worksheet'!AE34</f>
        <v>0.005765225440202373</v>
      </c>
      <c r="I33" s="24">
        <f>'Data Worksheet'!AF34</f>
        <v>0.13281694182292395</v>
      </c>
      <c r="J33" s="40">
        <f>'Data Worksheet'!AG34</f>
        <v>32088449.616304003</v>
      </c>
      <c r="K33" s="27">
        <f>'Data Worksheet'!AH34</f>
        <v>0.004331387064357213</v>
      </c>
      <c r="L33" s="6">
        <f>'Data Worksheet'!AI34</f>
        <v>0.21303389970959696</v>
      </c>
    </row>
    <row r="34" spans="1:12" ht="12.75">
      <c r="A34" s="5" t="s">
        <v>35</v>
      </c>
      <c r="B34" s="37">
        <f>'Data Worksheet'!D35</f>
        <v>81438602.20000002</v>
      </c>
      <c r="C34" s="39">
        <f>'Data Worksheet'!E35</f>
        <v>16395910.9</v>
      </c>
      <c r="D34" s="39">
        <f>'Data Worksheet'!F35</f>
        <v>2503996.6474761083</v>
      </c>
      <c r="E34" s="39">
        <f>'Data Worksheet'!G35</f>
        <v>100338509.74747613</v>
      </c>
      <c r="F34" s="14">
        <f>'Data Worksheet'!H35</f>
        <v>0.0033574821225521388</v>
      </c>
      <c r="G34" s="37">
        <f>'Data Worksheet'!AD35</f>
        <v>11424749.85754</v>
      </c>
      <c r="H34" s="27">
        <f>'Data Worksheet'!AE35</f>
        <v>0.003602769841419111</v>
      </c>
      <c r="I34" s="24">
        <f>'Data Worksheet'!AF35</f>
        <v>0.14028666441846172</v>
      </c>
      <c r="J34" s="40">
        <f>'Data Worksheet'!AG35</f>
        <v>32045969.047539998</v>
      </c>
      <c r="K34" s="27">
        <f>'Data Worksheet'!AH35</f>
        <v>0.004325652920506976</v>
      </c>
      <c r="L34" s="6">
        <f>'Data Worksheet'!AI35</f>
        <v>0.31937856290860517</v>
      </c>
    </row>
    <row r="35" spans="1:12" ht="12.75">
      <c r="A35" s="5" t="s">
        <v>10</v>
      </c>
      <c r="B35" s="37">
        <f>'Data Worksheet'!D36</f>
        <v>1864234439.0300002</v>
      </c>
      <c r="C35" s="39">
        <f>'Data Worksheet'!E36</f>
        <v>521421024.7</v>
      </c>
      <c r="D35" s="39">
        <f>'Data Worksheet'!F36</f>
        <v>79631836.6045986</v>
      </c>
      <c r="E35" s="39">
        <f>'Data Worksheet'!G36</f>
        <v>2465287300.3345985</v>
      </c>
      <c r="F35" s="14">
        <f>'Data Worksheet'!H36</f>
        <v>0.08249233578074383</v>
      </c>
      <c r="G35" s="37">
        <f>'Data Worksheet'!AD36</f>
        <v>217391494.46313998</v>
      </c>
      <c r="H35" s="27">
        <f>'Data Worksheet'!AE36</f>
        <v>0.06855393157828604</v>
      </c>
      <c r="I35" s="24">
        <f>'Data Worksheet'!AF36</f>
        <v>0.11661167174674301</v>
      </c>
      <c r="J35" s="40">
        <f>'Data Worksheet'!AG36</f>
        <v>849887293.81314</v>
      </c>
      <c r="K35" s="27">
        <f>'Data Worksheet'!AH36</f>
        <v>0.11472012124616315</v>
      </c>
      <c r="L35" s="6">
        <f>'Data Worksheet'!AI36</f>
        <v>0.3447416833315087</v>
      </c>
    </row>
    <row r="36" spans="1:12" ht="12.75">
      <c r="A36" s="5" t="s">
        <v>53</v>
      </c>
      <c r="B36" s="37">
        <f>'Data Worksheet'!D37</f>
        <v>7268069.83</v>
      </c>
      <c r="C36" s="39">
        <f>'Data Worksheet'!E37</f>
        <v>1217444.44</v>
      </c>
      <c r="D36" s="39">
        <f>'Data Worksheet'!F37</f>
        <v>185929.09017628463</v>
      </c>
      <c r="E36" s="39">
        <f>'Data Worksheet'!G37</f>
        <v>8671443.360176284</v>
      </c>
      <c r="F36" s="14">
        <f>'Data Worksheet'!H37</f>
        <v>0.0002901599409019292</v>
      </c>
      <c r="G36" s="37">
        <f>'Data Worksheet'!AD37</f>
        <v>3547442.352058</v>
      </c>
      <c r="H36" s="27">
        <f>'Data Worksheet'!AE37</f>
        <v>0.0011186781749740109</v>
      </c>
      <c r="I36" s="24">
        <f>'Data Worksheet'!AF37</f>
        <v>0.4880858928205977</v>
      </c>
      <c r="J36" s="40">
        <f>'Data Worksheet'!AG37</f>
        <v>5216761.242058</v>
      </c>
      <c r="K36" s="27">
        <f>'Data Worksheet'!AH37</f>
        <v>0.0007041727609740688</v>
      </c>
      <c r="L36" s="6">
        <f>'Data Worksheet'!AI37</f>
        <v>0.6016024121216133</v>
      </c>
    </row>
    <row r="37" spans="1:12" ht="12.75">
      <c r="A37" s="5" t="s">
        <v>33</v>
      </c>
      <c r="B37" s="37">
        <f>'Data Worksheet'!D38</f>
        <v>178857673.21</v>
      </c>
      <c r="C37" s="39">
        <f>'Data Worksheet'!E38</f>
        <v>24191483.03</v>
      </c>
      <c r="D37" s="39">
        <f>'Data Worksheet'!F38</f>
        <v>3694542.6682329173</v>
      </c>
      <c r="E37" s="39">
        <f>'Data Worksheet'!G38</f>
        <v>206743698.90823293</v>
      </c>
      <c r="F37" s="14">
        <f>'Data Worksheet'!H38</f>
        <v>0.006917964745356946</v>
      </c>
      <c r="G37" s="37">
        <f>'Data Worksheet'!AD38</f>
        <v>20058319.01705</v>
      </c>
      <c r="H37" s="27">
        <f>'Data Worksheet'!AE38</f>
        <v>0.006325346963854798</v>
      </c>
      <c r="I37" s="24">
        <f>'Data Worksheet'!AF38</f>
        <v>0.11214681851250055</v>
      </c>
      <c r="J37" s="40">
        <f>'Data Worksheet'!AG38</f>
        <v>48494014.49705</v>
      </c>
      <c r="K37" s="27">
        <f>'Data Worksheet'!AH38</f>
        <v>0.006545855272002605</v>
      </c>
      <c r="L37" s="6">
        <f>'Data Worksheet'!AI38</f>
        <v>0.23456102775144302</v>
      </c>
    </row>
    <row r="38" spans="1:12" ht="12.75">
      <c r="A38" s="5" t="s">
        <v>40</v>
      </c>
      <c r="B38" s="37">
        <f>'Data Worksheet'!D39</f>
        <v>35547458.47</v>
      </c>
      <c r="C38" s="39">
        <f>'Data Worksheet'!E39</f>
        <v>7163166.76</v>
      </c>
      <c r="D38" s="39">
        <f>'Data Worksheet'!F39</f>
        <v>1093964.5660280026</v>
      </c>
      <c r="E38" s="39">
        <f>'Data Worksheet'!G39</f>
        <v>43804589.796028</v>
      </c>
      <c r="F38" s="14">
        <f>'Data Worksheet'!H39</f>
        <v>0.001465769498630542</v>
      </c>
      <c r="G38" s="37">
        <f>'Data Worksheet'!AD39</f>
        <v>7116039.296184</v>
      </c>
      <c r="H38" s="27">
        <f>'Data Worksheet'!AE39</f>
        <v>0.0022440274042170843</v>
      </c>
      <c r="I38" s="24">
        <f>'Data Worksheet'!AF39</f>
        <v>0.20018419325785347</v>
      </c>
      <c r="J38" s="40">
        <f>'Data Worksheet'!AG39</f>
        <v>16010413.986184</v>
      </c>
      <c r="K38" s="27">
        <f>'Data Worksheet'!AH39</f>
        <v>0.002161129654563495</v>
      </c>
      <c r="L38" s="6">
        <f>'Data Worksheet'!AI39</f>
        <v>0.3654962655907749</v>
      </c>
    </row>
    <row r="39" spans="1:12" ht="12.75">
      <c r="A39" s="5" t="s">
        <v>55</v>
      </c>
      <c r="B39" s="37">
        <f>'Data Worksheet'!D40</f>
        <v>24852562.97</v>
      </c>
      <c r="C39" s="39">
        <f>'Data Worksheet'!E40</f>
        <v>1331657.9</v>
      </c>
      <c r="D39" s="39">
        <f>'Data Worksheet'!F40</f>
        <v>203371.86128433244</v>
      </c>
      <c r="E39" s="39">
        <f>'Data Worksheet'!G40</f>
        <v>26387592.73128433</v>
      </c>
      <c r="F39" s="14">
        <f>'Data Worksheet'!H40</f>
        <v>0.0008829697697867433</v>
      </c>
      <c r="G39" s="37">
        <f>'Data Worksheet'!AD40</f>
        <v>3449493.431094</v>
      </c>
      <c r="H39" s="27">
        <f>'Data Worksheet'!AE40</f>
        <v>0.001087790197307196</v>
      </c>
      <c r="I39" s="24">
        <f>'Data Worksheet'!AF40</f>
        <v>0.1387982975944151</v>
      </c>
      <c r="J39" s="40">
        <f>'Data Worksheet'!AG40</f>
        <v>5155659.891094</v>
      </c>
      <c r="K39" s="27">
        <f>'Data Worksheet'!AH40</f>
        <v>0.000695925132798049</v>
      </c>
      <c r="L39" s="6">
        <f>'Data Worksheet'!AI40</f>
        <v>0.19538197150441866</v>
      </c>
    </row>
    <row r="40" spans="1:12" ht="12.75">
      <c r="A40" s="5" t="s">
        <v>64</v>
      </c>
      <c r="B40" s="37">
        <f>'Data Worksheet'!D41</f>
        <v>2420043.51</v>
      </c>
      <c r="C40" s="39">
        <f>'Data Worksheet'!E41</f>
        <v>364999.63</v>
      </c>
      <c r="D40" s="39">
        <f>'Data Worksheet'!F41</f>
        <v>55743.0358962258</v>
      </c>
      <c r="E40" s="39">
        <f>'Data Worksheet'!G41</f>
        <v>2840786.1758962255</v>
      </c>
      <c r="F40" s="14">
        <f>'Data Worksheet'!H41</f>
        <v>9.505711041123714E-05</v>
      </c>
      <c r="G40" s="37">
        <f>'Data Worksheet'!AD41</f>
        <v>2013092.739086</v>
      </c>
      <c r="H40" s="27">
        <f>'Data Worksheet'!AE41</f>
        <v>0.0006348243855485603</v>
      </c>
      <c r="I40" s="24">
        <f>'Data Worksheet'!AF41</f>
        <v>0.8318415477934941</v>
      </c>
      <c r="J40" s="40">
        <f>'Data Worksheet'!AG41</f>
        <v>2563065.939086</v>
      </c>
      <c r="K40" s="27">
        <f>'Data Worksheet'!AH41</f>
        <v>0.0003459696802556326</v>
      </c>
      <c r="L40" s="6">
        <f>'Data Worksheet'!AI41</f>
        <v>0.9022382468745263</v>
      </c>
    </row>
    <row r="41" spans="1:12" ht="12.75">
      <c r="A41" s="5" t="s">
        <v>23</v>
      </c>
      <c r="B41" s="37">
        <f>'Data Worksheet'!D42</f>
        <v>357746712.65</v>
      </c>
      <c r="C41" s="39">
        <f>'Data Worksheet'!E42</f>
        <v>46875427.760000005</v>
      </c>
      <c r="D41" s="39">
        <f>'Data Worksheet'!F42</f>
        <v>7158852.879595029</v>
      </c>
      <c r="E41" s="39">
        <f>'Data Worksheet'!G42</f>
        <v>411780993.289595</v>
      </c>
      <c r="F41" s="14">
        <f>'Data Worksheet'!H42</f>
        <v>0.013778830549268282</v>
      </c>
      <c r="G41" s="37">
        <f>'Data Worksheet'!AD42</f>
        <v>44725591.427324004</v>
      </c>
      <c r="H41" s="27">
        <f>'Data Worksheet'!AE42</f>
        <v>0.014104117284252924</v>
      </c>
      <c r="I41" s="24">
        <f>'Data Worksheet'!AF42</f>
        <v>0.12502027229270757</v>
      </c>
      <c r="J41" s="40">
        <f>'Data Worksheet'!AG42</f>
        <v>101021237.407324</v>
      </c>
      <c r="K41" s="27">
        <f>'Data Worksheet'!AH42</f>
        <v>0.01363612409335971</v>
      </c>
      <c r="L41" s="6">
        <f>'Data Worksheet'!AI42</f>
        <v>0.24532758688130696</v>
      </c>
    </row>
    <row r="42" spans="1:12" ht="12.75">
      <c r="A42" s="5" t="s">
        <v>2</v>
      </c>
      <c r="B42" s="37">
        <f>'Data Worksheet'!D43</f>
        <v>1043239790.4</v>
      </c>
      <c r="C42" s="39">
        <f>'Data Worksheet'!E43</f>
        <v>80122117.62</v>
      </c>
      <c r="D42" s="39">
        <f>'Data Worksheet'!F43</f>
        <v>12236313.98906702</v>
      </c>
      <c r="E42" s="39">
        <f>'Data Worksheet'!G43</f>
        <v>1135598222.009067</v>
      </c>
      <c r="F42" s="14">
        <f>'Data Worksheet'!H43</f>
        <v>0.0379988773840977</v>
      </c>
      <c r="G42" s="37">
        <f>'Data Worksheet'!AD43</f>
        <v>118673808.87476799</v>
      </c>
      <c r="H42" s="27">
        <f>'Data Worksheet'!AE43</f>
        <v>0.0374235256711705</v>
      </c>
      <c r="I42" s="24">
        <f>'Data Worksheet'!AF43</f>
        <v>0.11375506376081185</v>
      </c>
      <c r="J42" s="40">
        <f>'Data Worksheet'!AG43</f>
        <v>207206643.42476797</v>
      </c>
      <c r="K42" s="27">
        <f>'Data Worksheet'!AH43</f>
        <v>0.02796932184978191</v>
      </c>
      <c r="L42" s="6">
        <f>'Data Worksheet'!AI43</f>
        <v>0.1824647480146491</v>
      </c>
    </row>
    <row r="43" spans="1:12" ht="12.75">
      <c r="A43" s="5" t="s">
        <v>21</v>
      </c>
      <c r="B43" s="37">
        <f>'Data Worksheet'!D44</f>
        <v>278026472.31</v>
      </c>
      <c r="C43" s="39">
        <f>'Data Worksheet'!E44</f>
        <v>58471856.53</v>
      </c>
      <c r="D43" s="39">
        <f>'Data Worksheet'!F44</f>
        <v>8929868.7712937</v>
      </c>
      <c r="E43" s="39">
        <f>'Data Worksheet'!G44</f>
        <v>345428197.61129373</v>
      </c>
      <c r="F43" s="14">
        <f>'Data Worksheet'!H44</f>
        <v>0.011558563118229871</v>
      </c>
      <c r="G43" s="37">
        <f>'Data Worksheet'!AD44</f>
        <v>36603481.039398</v>
      </c>
      <c r="H43" s="27">
        <f>'Data Worksheet'!AE44</f>
        <v>0.011542827565074998</v>
      </c>
      <c r="I43" s="24">
        <f>'Data Worksheet'!AF44</f>
        <v>0.13165466128198416</v>
      </c>
      <c r="J43" s="40">
        <f>'Data Worksheet'!AG44</f>
        <v>107122803.24939801</v>
      </c>
      <c r="K43" s="27">
        <f>'Data Worksheet'!AH44</f>
        <v>0.01445973020947618</v>
      </c>
      <c r="L43" s="6">
        <f>'Data Worksheet'!AI44</f>
        <v>0.3101159777637552</v>
      </c>
    </row>
    <row r="44" spans="1:12" ht="12.75">
      <c r="A44" s="5" t="s">
        <v>45</v>
      </c>
      <c r="B44" s="37">
        <f>'Data Worksheet'!D45</f>
        <v>29303911.52</v>
      </c>
      <c r="C44" s="39">
        <f>'Data Worksheet'!E45</f>
        <v>3951582.910000001</v>
      </c>
      <c r="D44" s="39">
        <f>'Data Worksheet'!F45</f>
        <v>603488.9076436667</v>
      </c>
      <c r="E44" s="39">
        <f>'Data Worksheet'!G45</f>
        <v>33858983.33764367</v>
      </c>
      <c r="F44" s="14">
        <f>'Data Worksheet'!H45</f>
        <v>0.001132974084726117</v>
      </c>
      <c r="G44" s="37">
        <f>'Data Worksheet'!AD45</f>
        <v>5732504.75741</v>
      </c>
      <c r="H44" s="27">
        <f>'Data Worksheet'!AE45</f>
        <v>0.0018077328180763643</v>
      </c>
      <c r="I44" s="24">
        <f>'Data Worksheet'!AF45</f>
        <v>0.19562251112782503</v>
      </c>
      <c r="J44" s="40">
        <f>'Data Worksheet'!AG45</f>
        <v>10796361.217410002</v>
      </c>
      <c r="K44" s="27">
        <f>'Data Worksheet'!AH45</f>
        <v>0.0014573224907524788</v>
      </c>
      <c r="L44" s="6">
        <f>'Data Worksheet'!AI45</f>
        <v>0.31886253375501816</v>
      </c>
    </row>
    <row r="45" spans="1:12" ht="12.75">
      <c r="A45" s="5" t="s">
        <v>63</v>
      </c>
      <c r="B45" s="37">
        <f>'Data Worksheet'!D46</f>
        <v>2185600.34</v>
      </c>
      <c r="C45" s="39">
        <f>'Data Worksheet'!E46</f>
        <v>472300.22000000003</v>
      </c>
      <c r="D45" s="39">
        <f>'Data Worksheet'!F46</f>
        <v>72130.06795994655</v>
      </c>
      <c r="E45" s="39">
        <f>'Data Worksheet'!G46</f>
        <v>2730030.6279599466</v>
      </c>
      <c r="F45" s="14">
        <f>'Data Worksheet'!H46</f>
        <v>9.135105803807165E-05</v>
      </c>
      <c r="G45" s="37">
        <f>'Data Worksheet'!AD46</f>
        <v>1821897.1984279999</v>
      </c>
      <c r="H45" s="27">
        <f>'Data Worksheet'!AE46</f>
        <v>0.0005745312906199343</v>
      </c>
      <c r="I45" s="24">
        <f>'Data Worksheet'!AF46</f>
        <v>0.8335911946408281</v>
      </c>
      <c r="J45" s="40">
        <f>'Data Worksheet'!AG46</f>
        <v>2655723.428428</v>
      </c>
      <c r="K45" s="27">
        <f>'Data Worksheet'!AH46</f>
        <v>0.00035847684266300045</v>
      </c>
      <c r="L45" s="6">
        <f>'Data Worksheet'!AI46</f>
        <v>0.9727815509573701</v>
      </c>
    </row>
    <row r="46" spans="1:12" ht="12.75">
      <c r="A46" s="5" t="s">
        <v>3</v>
      </c>
      <c r="B46" s="37">
        <f>'Data Worksheet'!D47</f>
        <v>7192121.65</v>
      </c>
      <c r="C46" s="39">
        <f>'Data Worksheet'!E47</f>
        <v>1540612.7900000003</v>
      </c>
      <c r="D46" s="39">
        <f>'Data Worksheet'!F47</f>
        <v>235283.6194797091</v>
      </c>
      <c r="E46" s="39">
        <f>'Data Worksheet'!G47</f>
        <v>8968018.05947971</v>
      </c>
      <c r="F46" s="14">
        <f>'Data Worksheet'!H47</f>
        <v>0.0003000837902138089</v>
      </c>
      <c r="G46" s="37">
        <f>'Data Worksheet'!AD47</f>
        <v>3412815.886524</v>
      </c>
      <c r="H46" s="27">
        <f>'Data Worksheet'!AE47</f>
        <v>0.0010762240139699833</v>
      </c>
      <c r="I46" s="24">
        <f>'Data Worksheet'!AF47</f>
        <v>0.47452143506554845</v>
      </c>
      <c r="J46" s="40">
        <f>'Data Worksheet'!AG47</f>
        <v>5658098.586524</v>
      </c>
      <c r="K46" s="27">
        <f>'Data Worksheet'!AH47</f>
        <v>0.0007637456879211694</v>
      </c>
      <c r="L46" s="6">
        <f>'Data Worksheet'!AI47</f>
        <v>0.630919624491954</v>
      </c>
    </row>
    <row r="47" spans="1:12" ht="12.75">
      <c r="A47" s="5" t="s">
        <v>19</v>
      </c>
      <c r="B47" s="37">
        <f>'Data Worksheet'!D48</f>
        <v>438913081.96999997</v>
      </c>
      <c r="C47" s="39">
        <f>'Data Worksheet'!E48</f>
        <v>63537415.96000001</v>
      </c>
      <c r="D47" s="39">
        <f>'Data Worksheet'!F48</f>
        <v>9703485.0654827</v>
      </c>
      <c r="E47" s="39">
        <f>'Data Worksheet'!G48</f>
        <v>512153982.9954826</v>
      </c>
      <c r="F47" s="14">
        <f>'Data Worksheet'!H48</f>
        <v>0.01713746642469401</v>
      </c>
      <c r="G47" s="37">
        <f>'Data Worksheet'!AD48</f>
        <v>51158167.083494</v>
      </c>
      <c r="H47" s="27">
        <f>'Data Worksheet'!AE48</f>
        <v>0.016132615926733148</v>
      </c>
      <c r="I47" s="24">
        <f>'Data Worksheet'!AF48</f>
        <v>0.11655648734341142</v>
      </c>
      <c r="J47" s="40">
        <f>'Data Worksheet'!AG48</f>
        <v>123569513.01349401</v>
      </c>
      <c r="K47" s="27">
        <f>'Data Worksheet'!AH48</f>
        <v>0.016679752266485992</v>
      </c>
      <c r="L47" s="6">
        <f>'Data Worksheet'!AI48</f>
        <v>0.24127414237952718</v>
      </c>
    </row>
    <row r="48" spans="1:12" ht="12.75">
      <c r="A48" s="5" t="s">
        <v>20</v>
      </c>
      <c r="B48" s="37">
        <f>'Data Worksheet'!D49</f>
        <v>382482944.51000005</v>
      </c>
      <c r="C48" s="39">
        <f>'Data Worksheet'!E49</f>
        <v>49691215.94</v>
      </c>
      <c r="D48" s="39">
        <f>'Data Worksheet'!F49</f>
        <v>7588882.3061835095</v>
      </c>
      <c r="E48" s="39">
        <f>'Data Worksheet'!G49</f>
        <v>439763042.75618356</v>
      </c>
      <c r="F48" s="14">
        <f>'Data Worksheet'!H49</f>
        <v>0.014715153313806887</v>
      </c>
      <c r="G48" s="37">
        <f>'Data Worksheet'!AD49</f>
        <v>45947998.763276</v>
      </c>
      <c r="H48" s="27">
        <f>'Data Worksheet'!AE49</f>
        <v>0.01448960075993627</v>
      </c>
      <c r="I48" s="24">
        <f>'Data Worksheet'!AF49</f>
        <v>0.12013084353902397</v>
      </c>
      <c r="J48" s="40">
        <f>'Data Worksheet'!AG49</f>
        <v>105354267.433276</v>
      </c>
      <c r="K48" s="27">
        <f>'Data Worksheet'!AH49</f>
        <v>0.014221008387499741</v>
      </c>
      <c r="L48" s="6">
        <f>'Data Worksheet'!AI49</f>
        <v>0.2395705350158022</v>
      </c>
    </row>
    <row r="49" spans="1:12" ht="12.75">
      <c r="A49" s="5" t="s">
        <v>30</v>
      </c>
      <c r="B49" s="37">
        <f>'Data Worksheet'!D50</f>
        <v>243765494.3</v>
      </c>
      <c r="C49" s="39">
        <f>'Data Worksheet'!E50</f>
        <v>17906005.3</v>
      </c>
      <c r="D49" s="39">
        <f>'Data Worksheet'!F50</f>
        <v>2734619.4739866164</v>
      </c>
      <c r="E49" s="39">
        <f>'Data Worksheet'!G50</f>
        <v>264406119.07398665</v>
      </c>
      <c r="F49" s="14">
        <f>'Data Worksheet'!H50</f>
        <v>0.008847438736318604</v>
      </c>
      <c r="G49" s="37">
        <f>'Data Worksheet'!AD50</f>
        <v>27374500.040196</v>
      </c>
      <c r="H49" s="27">
        <f>'Data Worksheet'!AE50</f>
        <v>0.008632488623254664</v>
      </c>
      <c r="I49" s="24">
        <f>'Data Worksheet'!AF50</f>
        <v>0.11229850278360747</v>
      </c>
      <c r="J49" s="40">
        <f>'Data Worksheet'!AG50</f>
        <v>47280518.070196</v>
      </c>
      <c r="K49" s="27">
        <f>'Data Worksheet'!AH50</f>
        <v>0.006382054191278266</v>
      </c>
      <c r="L49" s="6">
        <f>'Data Worksheet'!AI50</f>
        <v>0.17881779073715717</v>
      </c>
    </row>
    <row r="50" spans="1:12" ht="12.75">
      <c r="A50" s="5" t="s">
        <v>65</v>
      </c>
      <c r="B50" s="37">
        <f>'Data Worksheet'!D51</f>
        <v>3263434735.46</v>
      </c>
      <c r="C50" s="39">
        <f>'Data Worksheet'!E51</f>
        <v>471279796.28</v>
      </c>
      <c r="D50" s="39">
        <f>'Data Worksheet'!F51</f>
        <v>71974228.03196272</v>
      </c>
      <c r="E50" s="39">
        <f>'Data Worksheet'!G51</f>
        <v>3806688759.7719626</v>
      </c>
      <c r="F50" s="14">
        <f>'Data Worksheet'!H51</f>
        <v>0.12737770861078612</v>
      </c>
      <c r="G50" s="37">
        <f>'Data Worksheet'!AD51</f>
        <v>427641722.421214</v>
      </c>
      <c r="H50" s="27">
        <f>'Data Worksheet'!AE51</f>
        <v>0.1348558804072948</v>
      </c>
      <c r="I50" s="24">
        <f>'Data Worksheet'!AF51</f>
        <v>0.13104037833958257</v>
      </c>
      <c r="J50" s="40">
        <f>'Data Worksheet'!AG51</f>
        <v>957993556.7112141</v>
      </c>
      <c r="K50" s="27">
        <f>'Data Worksheet'!AH51</f>
        <v>0.12931260154021892</v>
      </c>
      <c r="L50" s="6">
        <f>'Data Worksheet'!AI51</f>
        <v>0.2516605945920838</v>
      </c>
    </row>
    <row r="51" spans="1:12" ht="12.75">
      <c r="A51" s="5" t="s">
        <v>34</v>
      </c>
      <c r="B51" s="37">
        <f>'Data Worksheet'!D52</f>
        <v>257539084.17000002</v>
      </c>
      <c r="C51" s="39">
        <f>'Data Worksheet'!E52</f>
        <v>59905027.2</v>
      </c>
      <c r="D51" s="39">
        <f>'Data Worksheet'!F52</f>
        <v>9148743.74413471</v>
      </c>
      <c r="E51" s="39">
        <f>'Data Worksheet'!G52</f>
        <v>326592855.1141347</v>
      </c>
      <c r="F51" s="14">
        <f>'Data Worksheet'!H52</f>
        <v>0.010928303351909707</v>
      </c>
      <c r="G51" s="37">
        <f>'Data Worksheet'!AD52</f>
        <v>25332081.45627</v>
      </c>
      <c r="H51" s="27">
        <f>'Data Worksheet'!AE52</f>
        <v>0.007988416396774693</v>
      </c>
      <c r="I51" s="24">
        <f>'Data Worksheet'!AF52</f>
        <v>0.09836208565356412</v>
      </c>
      <c r="J51" s="40">
        <f>'Data Worksheet'!AG52</f>
        <v>84101864.46627</v>
      </c>
      <c r="K51" s="27">
        <f>'Data Worksheet'!AH52</f>
        <v>0.011352300662492508</v>
      </c>
      <c r="L51" s="6">
        <f>'Data Worksheet'!AI52</f>
        <v>0.25751287313642807</v>
      </c>
    </row>
    <row r="52" spans="1:12" ht="12.75">
      <c r="A52" s="5" t="s">
        <v>38</v>
      </c>
      <c r="B52" s="37">
        <f>'Data Worksheet'!D53</f>
        <v>78924280.28</v>
      </c>
      <c r="C52" s="39">
        <f>'Data Worksheet'!E53</f>
        <v>11937548.540000001</v>
      </c>
      <c r="D52" s="39">
        <f>'Data Worksheet'!F53</f>
        <v>1823111.9762454499</v>
      </c>
      <c r="E52" s="39">
        <f>'Data Worksheet'!G53</f>
        <v>92684940.79624546</v>
      </c>
      <c r="F52" s="14">
        <f>'Data Worksheet'!H53</f>
        <v>0.0031013818377048897</v>
      </c>
      <c r="G52" s="37">
        <f>'Data Worksheet'!AD53</f>
        <v>10043556.283234</v>
      </c>
      <c r="H52" s="27">
        <f>'Data Worksheet'!AE53</f>
        <v>0.0031672134732954422</v>
      </c>
      <c r="I52" s="24">
        <f>'Data Worksheet'!AF53</f>
        <v>0.1272555954593749</v>
      </c>
      <c r="J52" s="40">
        <f>'Data Worksheet'!AG53</f>
        <v>24100727.693234004</v>
      </c>
      <c r="K52" s="27">
        <f>'Data Worksheet'!AH53</f>
        <v>0.0032531824198520805</v>
      </c>
      <c r="L52" s="6">
        <f>'Data Worksheet'!AI53</f>
        <v>0.26002851688944806</v>
      </c>
    </row>
    <row r="53" spans="1:12" ht="12.75">
      <c r="A53" s="5" t="s">
        <v>24</v>
      </c>
      <c r="B53" s="37">
        <f>'Data Worksheet'!D54</f>
        <v>342073746.02</v>
      </c>
      <c r="C53" s="39">
        <f>'Data Worksheet'!E54</f>
        <v>36368739.730000004</v>
      </c>
      <c r="D53" s="39">
        <f>'Data Worksheet'!F54</f>
        <v>5554263.066704708</v>
      </c>
      <c r="E53" s="39">
        <f>'Data Worksheet'!G54</f>
        <v>383996748.8167047</v>
      </c>
      <c r="F53" s="14">
        <f>'Data Worksheet'!H54</f>
        <v>0.012849126646538216</v>
      </c>
      <c r="G53" s="37">
        <f>'Data Worksheet'!AD54</f>
        <v>38439016.339336</v>
      </c>
      <c r="H53" s="27">
        <f>'Data Worksheet'!AE54</f>
        <v>0.012121659601131561</v>
      </c>
      <c r="I53" s="24">
        <f>'Data Worksheet'!AF54</f>
        <v>0.1123705539713901</v>
      </c>
      <c r="J53" s="40">
        <f>'Data Worksheet'!AG54</f>
        <v>74898583.819336</v>
      </c>
      <c r="K53" s="27">
        <f>'Data Worksheet'!AH54</f>
        <v>0.010110016562748255</v>
      </c>
      <c r="L53" s="6">
        <f>'Data Worksheet'!AI54</f>
        <v>0.1950500467780985</v>
      </c>
    </row>
    <row r="54" spans="1:12" ht="12.75">
      <c r="A54" s="5" t="s">
        <v>4</v>
      </c>
      <c r="B54" s="37">
        <f>'Data Worksheet'!D55</f>
        <v>36793608.42</v>
      </c>
      <c r="C54" s="39">
        <f>'Data Worksheet'!E55</f>
        <v>5625184.63</v>
      </c>
      <c r="D54" s="39">
        <f>'Data Worksheet'!F55</f>
        <v>859082.7030509255</v>
      </c>
      <c r="E54" s="39">
        <f>'Data Worksheet'!G55</f>
        <v>43277875.75305093</v>
      </c>
      <c r="F54" s="14">
        <f>'Data Worksheet'!H55</f>
        <v>0.0014481448300218162</v>
      </c>
      <c r="G54" s="37">
        <f>'Data Worksheet'!AD55</f>
        <v>5383437.51448</v>
      </c>
      <c r="H54" s="27">
        <f>'Data Worksheet'!AE55</f>
        <v>0.001697655227657565</v>
      </c>
      <c r="I54" s="24">
        <f>'Data Worksheet'!AF55</f>
        <v>0.14631447541181394</v>
      </c>
      <c r="J54" s="40">
        <f>'Data Worksheet'!AG55</f>
        <v>12092623.85448</v>
      </c>
      <c r="K54" s="27">
        <f>'Data Worksheet'!AH55</f>
        <v>0.001632295581860059</v>
      </c>
      <c r="L54" s="6">
        <f>'Data Worksheet'!AI55</f>
        <v>0.2794181471263066</v>
      </c>
    </row>
    <row r="55" spans="1:12" ht="12.75">
      <c r="A55" s="5" t="s">
        <v>12</v>
      </c>
      <c r="B55" s="37">
        <f>'Data Worksheet'!D56</f>
        <v>2458671913.2400002</v>
      </c>
      <c r="C55" s="39">
        <f>'Data Worksheet'!E56</f>
        <v>201846521.07000002</v>
      </c>
      <c r="D55" s="39">
        <f>'Data Worksheet'!F56</f>
        <v>30826162.397844926</v>
      </c>
      <c r="E55" s="39">
        <f>'Data Worksheet'!G56</f>
        <v>2691344596.707845</v>
      </c>
      <c r="F55" s="14">
        <f>'Data Worksheet'!H56</f>
        <v>0.09005656344523472</v>
      </c>
      <c r="G55" s="37">
        <f>'Data Worksheet'!AD56</f>
        <v>276214629.087188</v>
      </c>
      <c r="H55" s="27">
        <f>'Data Worksheet'!AE56</f>
        <v>0.08710367822865943</v>
      </c>
      <c r="I55" s="24">
        <f>'Data Worksheet'!AF56</f>
        <v>0.1123430204736819</v>
      </c>
      <c r="J55" s="40">
        <f>'Data Worksheet'!AG56</f>
        <v>488264083.25718796</v>
      </c>
      <c r="K55" s="27">
        <f>'Data Worksheet'!AH56</f>
        <v>0.065907227039597</v>
      </c>
      <c r="L55" s="6">
        <f>'Data Worksheet'!AI56</f>
        <v>0.181420128754397</v>
      </c>
    </row>
    <row r="56" spans="1:12" ht="12.75">
      <c r="A56" s="5" t="s">
        <v>25</v>
      </c>
      <c r="B56" s="37">
        <f>'Data Worksheet'!D57</f>
        <v>332699332.68</v>
      </c>
      <c r="C56" s="39">
        <f>'Data Worksheet'!E57</f>
        <v>75261654.08</v>
      </c>
      <c r="D56" s="39">
        <f>'Data Worksheet'!F57</f>
        <v>11494020.103501938</v>
      </c>
      <c r="E56" s="39">
        <f>'Data Worksheet'!G57</f>
        <v>419455006.8635019</v>
      </c>
      <c r="F56" s="14">
        <f>'Data Worksheet'!H57</f>
        <v>0.014035614942892016</v>
      </c>
      <c r="G56" s="37">
        <f>'Data Worksheet'!AD57</f>
        <v>42273484.911798</v>
      </c>
      <c r="H56" s="27">
        <f>'Data Worksheet'!AE57</f>
        <v>0.013330850865972969</v>
      </c>
      <c r="I56" s="24">
        <f>'Data Worksheet'!AF57</f>
        <v>0.1270621271502756</v>
      </c>
      <c r="J56" s="40">
        <f>'Data Worksheet'!AG57</f>
        <v>129453767.15179801</v>
      </c>
      <c r="K56" s="27">
        <f>'Data Worksheet'!AH57</f>
        <v>0.0174740250519524</v>
      </c>
      <c r="L56" s="6">
        <f>'Data Worksheet'!AI57</f>
        <v>0.3086237261054427</v>
      </c>
    </row>
    <row r="57" spans="1:12" ht="12.75">
      <c r="A57" s="5" t="s">
        <v>5</v>
      </c>
      <c r="B57" s="37">
        <f>'Data Worksheet'!D58</f>
        <v>1848574441.75</v>
      </c>
      <c r="C57" s="39">
        <f>'Data Worksheet'!E58</f>
        <v>262146081.73000002</v>
      </c>
      <c r="D57" s="39">
        <f>'Data Worksheet'!F58</f>
        <v>40035159.608053125</v>
      </c>
      <c r="E57" s="39">
        <f>'Data Worksheet'!G58</f>
        <v>2150755683.088053</v>
      </c>
      <c r="F57" s="14">
        <f>'Data Worksheet'!H58</f>
        <v>0.07196762015022043</v>
      </c>
      <c r="G57" s="37">
        <f>'Data Worksheet'!AD58</f>
        <v>218915747.73214</v>
      </c>
      <c r="H57" s="27">
        <f>'Data Worksheet'!AE58</f>
        <v>0.06903460150775619</v>
      </c>
      <c r="I57" s="24">
        <f>'Data Worksheet'!AF58</f>
        <v>0.1184240909037441</v>
      </c>
      <c r="J57" s="40">
        <f>'Data Worksheet'!AG58</f>
        <v>517305734.51214004</v>
      </c>
      <c r="K57" s="27">
        <f>'Data Worksheet'!AH58</f>
        <v>0.06982734889270639</v>
      </c>
      <c r="L57" s="6">
        <f>'Data Worksheet'!AI58</f>
        <v>0.24052277930954616</v>
      </c>
    </row>
    <row r="58" spans="1:12" ht="12.75">
      <c r="A58" s="5" t="s">
        <v>17</v>
      </c>
      <c r="B58" s="37">
        <f>'Data Worksheet'!D59</f>
        <v>480254821.33000004</v>
      </c>
      <c r="C58" s="39">
        <f>'Data Worksheet'!E59</f>
        <v>66154762.190000005</v>
      </c>
      <c r="D58" s="39">
        <f>'Data Worksheet'!F59</f>
        <v>10103208.278494563</v>
      </c>
      <c r="E58" s="39">
        <f>'Data Worksheet'!G59</f>
        <v>556512791.7984947</v>
      </c>
      <c r="F58" s="14">
        <f>'Data Worksheet'!H59</f>
        <v>0.018621780950678565</v>
      </c>
      <c r="G58" s="37">
        <f>'Data Worksheet'!AD59</f>
        <v>51585272.297494</v>
      </c>
      <c r="H58" s="27">
        <f>'Data Worksheet'!AE59</f>
        <v>0.016267302620385046</v>
      </c>
      <c r="I58" s="24">
        <f>'Data Worksheet'!AF59</f>
        <v>0.10741229448698848</v>
      </c>
      <c r="J58" s="40">
        <f>'Data Worksheet'!AG59</f>
        <v>131905987.11749399</v>
      </c>
      <c r="K58" s="27">
        <f>'Data Worksheet'!AH59</f>
        <v>0.0178050324382668</v>
      </c>
      <c r="L58" s="6">
        <f>'Data Worksheet'!AI59</f>
        <v>0.23702238126676387</v>
      </c>
    </row>
    <row r="59" spans="1:12" ht="12.75">
      <c r="A59" s="5" t="s">
        <v>11</v>
      </c>
      <c r="B59" s="37">
        <f>'Data Worksheet'!D60</f>
        <v>1125609766.84</v>
      </c>
      <c r="C59" s="39">
        <f>'Data Worksheet'!E60</f>
        <v>159973340.20000002</v>
      </c>
      <c r="D59" s="39">
        <f>'Data Worksheet'!F60</f>
        <v>24431256.67061017</v>
      </c>
      <c r="E59" s="39">
        <f>'Data Worksheet'!G60</f>
        <v>1310014363.7106102</v>
      </c>
      <c r="F59" s="14">
        <f>'Data Worksheet'!H60</f>
        <v>0.043835111937722625</v>
      </c>
      <c r="G59" s="37">
        <f>'Data Worksheet'!AD60</f>
        <v>126835782.78327799</v>
      </c>
      <c r="H59" s="27">
        <f>'Data Worksheet'!AE60</f>
        <v>0.03999738626424271</v>
      </c>
      <c r="I59" s="24">
        <f>'Data Worksheet'!AF60</f>
        <v>0.1126818427840695</v>
      </c>
      <c r="J59" s="40">
        <f>'Data Worksheet'!AG60</f>
        <v>311581324.023278</v>
      </c>
      <c r="K59" s="27">
        <f>'Data Worksheet'!AH60</f>
        <v>0.04205810291576082</v>
      </c>
      <c r="L59" s="6">
        <f>'Data Worksheet'!AI60</f>
        <v>0.23784573105040255</v>
      </c>
    </row>
    <row r="60" spans="1:12" ht="12.75">
      <c r="A60" s="5" t="s">
        <v>14</v>
      </c>
      <c r="B60" s="37">
        <f>'Data Worksheet'!D61</f>
        <v>705228351.0400001</v>
      </c>
      <c r="C60" s="39">
        <f>'Data Worksheet'!E61</f>
        <v>95768319.63</v>
      </c>
      <c r="D60" s="39">
        <f>'Data Worksheet'!F61</f>
        <v>14625814.494267615</v>
      </c>
      <c r="E60" s="39">
        <f>'Data Worksheet'!G61</f>
        <v>815622485.1642677</v>
      </c>
      <c r="F60" s="14">
        <f>'Data Worksheet'!H61</f>
        <v>0.027291993070083013</v>
      </c>
      <c r="G60" s="37">
        <f>'Data Worksheet'!AD61</f>
        <v>86942997.577362</v>
      </c>
      <c r="H60" s="27">
        <f>'Data Worksheet'!AE61</f>
        <v>0.027417283835546587</v>
      </c>
      <c r="I60" s="24">
        <f>'Data Worksheet'!AF61</f>
        <v>0.12328346903403299</v>
      </c>
      <c r="J60" s="40">
        <f>'Data Worksheet'!AG61</f>
        <v>201040344.737362</v>
      </c>
      <c r="K60" s="27">
        <f>'Data Worksheet'!AH61</f>
        <v>0.027136977916405257</v>
      </c>
      <c r="L60" s="6">
        <f>'Data Worksheet'!AI61</f>
        <v>0.2464870064204669</v>
      </c>
    </row>
    <row r="61" spans="1:12" ht="12.75">
      <c r="A61" s="5" t="s">
        <v>36</v>
      </c>
      <c r="B61" s="37">
        <f>'Data Worksheet'!D62</f>
        <v>52308432.91</v>
      </c>
      <c r="C61" s="39">
        <f>'Data Worksheet'!E62</f>
        <v>6649583.34</v>
      </c>
      <c r="D61" s="39">
        <f>'Data Worksheet'!F62</f>
        <v>1015529.6946919237</v>
      </c>
      <c r="E61" s="39">
        <f>'Data Worksheet'!G62</f>
        <v>59973545.944691926</v>
      </c>
      <c r="F61" s="14">
        <f>'Data Worksheet'!H62</f>
        <v>0.0020068078431913065</v>
      </c>
      <c r="G61" s="37">
        <f>'Data Worksheet'!AD62</f>
        <v>7761386.432652</v>
      </c>
      <c r="H61" s="27">
        <f>'Data Worksheet'!AE62</f>
        <v>0.002447536210055721</v>
      </c>
      <c r="I61" s="24">
        <f>'Data Worksheet'!AF62</f>
        <v>0.14837734569502325</v>
      </c>
      <c r="J61" s="40">
        <f>'Data Worksheet'!AG62</f>
        <v>16312479.242652</v>
      </c>
      <c r="K61" s="27">
        <f>'Data Worksheet'!AH62</f>
        <v>0.002201903252543513</v>
      </c>
      <c r="L61" s="6">
        <f>'Data Worksheet'!AI62</f>
        <v>0.2719945767037937</v>
      </c>
    </row>
    <row r="62" spans="1:12" ht="12.75">
      <c r="A62" s="42" t="s">
        <v>115</v>
      </c>
      <c r="B62" s="37">
        <f>'Data Worksheet'!D63</f>
        <v>280107792.36</v>
      </c>
      <c r="C62" s="39">
        <f>'Data Worksheet'!E63</f>
        <v>22363582.489999995</v>
      </c>
      <c r="D62" s="39">
        <f>'Data Worksheet'!F63</f>
        <v>3415384.2334258715</v>
      </c>
      <c r="E62" s="39">
        <f>'Data Worksheet'!G63</f>
        <v>305886759.0834259</v>
      </c>
      <c r="F62" s="14">
        <f>'Data Worksheet'!H63</f>
        <v>0.01023544527153841</v>
      </c>
      <c r="G62" s="37">
        <f>'Data Worksheet'!AD63</f>
        <v>33186523.886874005</v>
      </c>
      <c r="H62" s="27">
        <f>'Data Worksheet'!AE63</f>
        <v>0.010465297611943447</v>
      </c>
      <c r="I62" s="24">
        <f>'Data Worksheet'!AF63</f>
        <v>0.11847768891849333</v>
      </c>
      <c r="J62" s="40">
        <f>'Data Worksheet'!AG63</f>
        <v>58644177.436874</v>
      </c>
      <c r="K62" s="27">
        <f>'Data Worksheet'!AH63</f>
        <v>0.00791595214437794</v>
      </c>
      <c r="L62" s="6">
        <f>'Data Worksheet'!AI63</f>
        <v>0.19171858766491984</v>
      </c>
    </row>
    <row r="63" spans="1:12" ht="12.75">
      <c r="A63" s="42" t="s">
        <v>116</v>
      </c>
      <c r="B63" s="37">
        <f>'Data Worksheet'!D64</f>
        <v>271476731.65</v>
      </c>
      <c r="C63" s="39">
        <f>'Data Worksheet'!E64</f>
        <v>35620962.68</v>
      </c>
      <c r="D63" s="39">
        <f>'Data Worksheet'!F64</f>
        <v>5440061.956581599</v>
      </c>
      <c r="E63" s="39">
        <f>'Data Worksheet'!G64</f>
        <v>312537756.2865816</v>
      </c>
      <c r="F63" s="14">
        <f>'Data Worksheet'!H64</f>
        <v>0.010457997951092248</v>
      </c>
      <c r="G63" s="37">
        <f>'Data Worksheet'!AD64</f>
        <v>35875175.738652</v>
      </c>
      <c r="H63" s="27">
        <f>'Data Worksheet'!AE64</f>
        <v>0.011313158083852906</v>
      </c>
      <c r="I63" s="24">
        <f>'Data Worksheet'!AF64</f>
        <v>0.13214825270883213</v>
      </c>
      <c r="J63" s="40">
        <f>'Data Worksheet'!AG64</f>
        <v>79796625.86865199</v>
      </c>
      <c r="K63" s="27">
        <f>'Data Worksheet'!AH64</f>
        <v>0.010771167731681814</v>
      </c>
      <c r="L63" s="6">
        <f>'Data Worksheet'!AI64</f>
        <v>0.25531835518612495</v>
      </c>
    </row>
    <row r="64" spans="1:12" ht="12.75">
      <c r="A64" s="5" t="s">
        <v>32</v>
      </c>
      <c r="B64" s="37">
        <f>'Data Worksheet'!D65</f>
        <v>132508353.28</v>
      </c>
      <c r="C64" s="39">
        <f>'Data Worksheet'!E65</f>
        <v>19374078.05</v>
      </c>
      <c r="D64" s="39">
        <f>'Data Worksheet'!F65</f>
        <v>2958824.720445417</v>
      </c>
      <c r="E64" s="39">
        <f>'Data Worksheet'!G65</f>
        <v>154841256.05044544</v>
      </c>
      <c r="F64" s="14">
        <f>'Data Worksheet'!H65</f>
        <v>0.00518122852662724</v>
      </c>
      <c r="G64" s="37">
        <f>'Data Worksheet'!AD65</f>
        <v>17405734.535297997</v>
      </c>
      <c r="H64" s="27">
        <f>'Data Worksheet'!AE65</f>
        <v>0.005488860258076696</v>
      </c>
      <c r="I64" s="24">
        <f>'Data Worksheet'!AF65</f>
        <v>0.13135575308613479</v>
      </c>
      <c r="J64" s="40">
        <f>'Data Worksheet'!AG65</f>
        <v>41439871.20529799</v>
      </c>
      <c r="K64" s="27">
        <f>'Data Worksheet'!AH65</f>
        <v>0.00559366763534931</v>
      </c>
      <c r="L64" s="6">
        <f>'Data Worksheet'!AI65</f>
        <v>0.26762810030291523</v>
      </c>
    </row>
    <row r="65" spans="1:12" ht="12.75">
      <c r="A65" s="5" t="s">
        <v>7</v>
      </c>
      <c r="B65" s="37">
        <f>'Data Worksheet'!D66</f>
        <v>591597856.7</v>
      </c>
      <c r="C65" s="39">
        <f>'Data Worksheet'!E66</f>
        <v>80591620.85000001</v>
      </c>
      <c r="D65" s="39">
        <f>'Data Worksheet'!F66</f>
        <v>12308016.898473488</v>
      </c>
      <c r="E65" s="39">
        <f>'Data Worksheet'!G66</f>
        <v>684497494.4484736</v>
      </c>
      <c r="F65" s="14">
        <f>'Data Worksheet'!H66</f>
        <v>0.02290434755635076</v>
      </c>
      <c r="G65" s="37">
        <f>'Data Worksheet'!AD66</f>
        <v>68625720.536764</v>
      </c>
      <c r="H65" s="27">
        <f>'Data Worksheet'!AE66</f>
        <v>0.021640970645176668</v>
      </c>
      <c r="I65" s="24">
        <f>'Data Worksheet'!AF66</f>
        <v>0.11600062400422823</v>
      </c>
      <c r="J65" s="40">
        <f>'Data Worksheet'!AG66</f>
        <v>161062135.416764</v>
      </c>
      <c r="K65" s="27">
        <f>'Data Worksheet'!AH66</f>
        <v>0.021740609416899415</v>
      </c>
      <c r="L65" s="6">
        <f>'Data Worksheet'!AI66</f>
        <v>0.23529981734489483</v>
      </c>
    </row>
    <row r="66" spans="1:12" ht="12.75">
      <c r="A66" s="5" t="s">
        <v>6</v>
      </c>
      <c r="B66" s="37">
        <f>'Data Worksheet'!D67</f>
        <v>496586259.03</v>
      </c>
      <c r="C66" s="39">
        <f>'Data Worksheet'!E67</f>
        <v>67953534.45</v>
      </c>
      <c r="D66" s="39">
        <f>'Data Worksheet'!F67</f>
        <v>10377918.219045227</v>
      </c>
      <c r="E66" s="39">
        <f>'Data Worksheet'!G67</f>
        <v>574917711.6990453</v>
      </c>
      <c r="F66" s="14">
        <f>'Data Worksheet'!H67</f>
        <v>0.019237638109496462</v>
      </c>
      <c r="G66" s="37">
        <f>'Data Worksheet'!AD67</f>
        <v>62142520.445191994</v>
      </c>
      <c r="H66" s="27">
        <f>'Data Worksheet'!AE67</f>
        <v>0.019596507697886317</v>
      </c>
      <c r="I66" s="24">
        <f>'Data Worksheet'!AF67</f>
        <v>0.12513942807555176</v>
      </c>
      <c r="J66" s="40">
        <f>'Data Worksheet'!AG67</f>
        <v>142647631.385192</v>
      </c>
      <c r="K66" s="27">
        <f>'Data Worksheet'!AH67</f>
        <v>0.019254969084859856</v>
      </c>
      <c r="L66" s="6">
        <f>'Data Worksheet'!AI67</f>
        <v>0.24811834543004024</v>
      </c>
    </row>
    <row r="67" spans="1:12" ht="12.75">
      <c r="A67" s="5" t="s">
        <v>41</v>
      </c>
      <c r="B67" s="37">
        <f>'Data Worksheet'!D68</f>
        <v>108037981.96000001</v>
      </c>
      <c r="C67" s="39">
        <f>'Data Worksheet'!E68</f>
        <v>15254312.129999997</v>
      </c>
      <c r="D67" s="39">
        <f>'Data Worksheet'!F68</f>
        <v>2329650.768782485</v>
      </c>
      <c r="E67" s="39">
        <f>'Data Worksheet'!G68</f>
        <v>125621944.85878249</v>
      </c>
      <c r="F67" s="14">
        <f>'Data Worksheet'!H68</f>
        <v>0.004203505066251015</v>
      </c>
      <c r="G67" s="37">
        <f>'Data Worksheet'!AD68</f>
        <v>12881181.601998001</v>
      </c>
      <c r="H67" s="27">
        <f>'Data Worksheet'!AE68</f>
        <v>0.004062052401689411</v>
      </c>
      <c r="I67" s="24">
        <f>'Data Worksheet'!AF68</f>
        <v>0.11922826924670929</v>
      </c>
      <c r="J67" s="40">
        <f>'Data Worksheet'!AG68</f>
        <v>31421656.231998</v>
      </c>
      <c r="K67" s="27">
        <f>'Data Worksheet'!AH68</f>
        <v>0.004241381461907834</v>
      </c>
      <c r="L67" s="6">
        <f>'Data Worksheet'!AI68</f>
        <v>0.2501287196860434</v>
      </c>
    </row>
    <row r="68" spans="1:12" ht="12.75">
      <c r="A68" s="5" t="s">
        <v>44</v>
      </c>
      <c r="B68" s="37">
        <f>'Data Worksheet'!D69</f>
        <v>30164055.52</v>
      </c>
      <c r="C68" s="39">
        <f>'Data Worksheet'!E69</f>
        <v>4283543.54</v>
      </c>
      <c r="D68" s="39">
        <f>'Data Worksheet'!F69</f>
        <v>654186.2009922207</v>
      </c>
      <c r="E68" s="39">
        <f>'Data Worksheet'!G69</f>
        <v>35101785.26099222</v>
      </c>
      <c r="F68" s="14">
        <f>'Data Worksheet'!H69</f>
        <v>0.001174560164188705</v>
      </c>
      <c r="G68" s="37">
        <f>'Data Worksheet'!AD69</f>
        <v>6782310.812624</v>
      </c>
      <c r="H68" s="27">
        <f>'Data Worksheet'!AE69</f>
        <v>0.002138786857965738</v>
      </c>
      <c r="I68" s="24">
        <f>'Data Worksheet'!AF69</f>
        <v>0.22484744493747041</v>
      </c>
      <c r="J68" s="40">
        <f>'Data Worksheet'!AG69</f>
        <v>12236056.082624</v>
      </c>
      <c r="K68" s="27">
        <f>'Data Worksheet'!AH69</f>
        <v>0.001651656457970421</v>
      </c>
      <c r="L68" s="6">
        <f>'Data Worksheet'!AI69</f>
        <v>0.3485878564763952</v>
      </c>
    </row>
    <row r="69" spans="1:12" ht="12.75">
      <c r="A69" s="5" t="s">
        <v>52</v>
      </c>
      <c r="B69" s="37">
        <f>'Data Worksheet'!D70</f>
        <v>20184183.990000002</v>
      </c>
      <c r="C69" s="39">
        <f>'Data Worksheet'!E70</f>
        <v>2263221.31</v>
      </c>
      <c r="D69" s="39">
        <f>'Data Worksheet'!F70</f>
        <v>345640.97153861006</v>
      </c>
      <c r="E69" s="39">
        <f>'Data Worksheet'!G70</f>
        <v>22793046.27153861</v>
      </c>
      <c r="F69" s="14">
        <f>'Data Worksheet'!H70</f>
        <v>0.0007626906714858748</v>
      </c>
      <c r="G69" s="37">
        <f>'Data Worksheet'!AD70</f>
        <v>3862247.5982959997</v>
      </c>
      <c r="H69" s="27">
        <f>'Data Worksheet'!AE70</f>
        <v>0.001217951319787616</v>
      </c>
      <c r="I69" s="24">
        <f>'Data Worksheet'!AF70</f>
        <v>0.19135019776917914</v>
      </c>
      <c r="J69" s="40">
        <f>'Data Worksheet'!AG70</f>
        <v>6693657.918296</v>
      </c>
      <c r="K69" s="27">
        <f>'Data Worksheet'!AH70</f>
        <v>0.0009035283308236992</v>
      </c>
      <c r="L69" s="6">
        <f>'Data Worksheet'!AI70</f>
        <v>0.2936710538184747</v>
      </c>
    </row>
    <row r="70" spans="1:12" ht="12.75">
      <c r="A70" s="5" t="s">
        <v>58</v>
      </c>
      <c r="B70" s="37">
        <f>'Data Worksheet'!D71</f>
        <v>4624170.2299999995</v>
      </c>
      <c r="C70" s="39">
        <f>'Data Worksheet'!E71</f>
        <v>643461.1799999999</v>
      </c>
      <c r="D70" s="39">
        <f>'Data Worksheet'!F71</f>
        <v>98269.90688885853</v>
      </c>
      <c r="E70" s="39">
        <f>'Data Worksheet'!G71</f>
        <v>5365901.316888858</v>
      </c>
      <c r="F70" s="14">
        <f>'Data Worksheet'!H71</f>
        <v>0.0001795513785103479</v>
      </c>
      <c r="G70" s="37">
        <f>'Data Worksheet'!AD71</f>
        <v>2653242.238222</v>
      </c>
      <c r="H70" s="27">
        <f>'Data Worksheet'!AE71</f>
        <v>0.0008366941278400847</v>
      </c>
      <c r="I70" s="24">
        <f>'Data Worksheet'!AF71</f>
        <v>0.5737769386188882</v>
      </c>
      <c r="J70" s="40">
        <f>'Data Worksheet'!AG71</f>
        <v>3574501.288222</v>
      </c>
      <c r="K70" s="27">
        <f>'Data Worksheet'!AH71</f>
        <v>0.00048249600172226297</v>
      </c>
      <c r="L70" s="6">
        <f>'Data Worksheet'!AI71</f>
        <v>0.6661511416491146</v>
      </c>
    </row>
    <row r="71" spans="1:12" ht="12.75">
      <c r="A71" s="5" t="s">
        <v>16</v>
      </c>
      <c r="B71" s="37">
        <f>'Data Worksheet'!D72</f>
        <v>566317644.45</v>
      </c>
      <c r="C71" s="39">
        <f>'Data Worksheet'!E72</f>
        <v>41446505.15</v>
      </c>
      <c r="D71" s="39">
        <f>'Data Worksheet'!F72</f>
        <v>6329743.469464771</v>
      </c>
      <c r="E71" s="39">
        <f>'Data Worksheet'!G72</f>
        <v>614093893.0694648</v>
      </c>
      <c r="F71" s="14">
        <f>'Data Worksheet'!H72</f>
        <v>0.020548533885326462</v>
      </c>
      <c r="G71" s="37">
        <f>'Data Worksheet'!AD72</f>
        <v>72818055.85346399</v>
      </c>
      <c r="H71" s="27">
        <f>'Data Worksheet'!AE72</f>
        <v>0.022963014403898856</v>
      </c>
      <c r="I71" s="24">
        <f>'Data Worksheet'!AF72</f>
        <v>0.12858164771500966</v>
      </c>
      <c r="J71" s="40">
        <f>'Data Worksheet'!AG72</f>
        <v>121439508.06346399</v>
      </c>
      <c r="K71" s="27">
        <f>'Data Worksheet'!AH72</f>
        <v>0.016392238347992114</v>
      </c>
      <c r="L71" s="6">
        <f>'Data Worksheet'!AI72</f>
        <v>0.1977539744882743</v>
      </c>
    </row>
    <row r="72" spans="1:12" ht="12.75">
      <c r="A72" s="5" t="s">
        <v>51</v>
      </c>
      <c r="B72" s="37">
        <f>'Data Worksheet'!D73</f>
        <v>16825030.5</v>
      </c>
      <c r="C72" s="39">
        <f>'Data Worksheet'!E73</f>
        <v>2399659.4099999997</v>
      </c>
      <c r="D72" s="39">
        <f>'Data Worksheet'!F73</f>
        <v>366477.9074717035</v>
      </c>
      <c r="E72" s="39">
        <f>'Data Worksheet'!G73</f>
        <v>19591167.817471705</v>
      </c>
      <c r="F72" s="14">
        <f>'Data Worksheet'!H73</f>
        <v>0.000655550853531932</v>
      </c>
      <c r="G72" s="37">
        <f>'Data Worksheet'!AD73</f>
        <v>4711801.56306</v>
      </c>
      <c r="H72" s="27">
        <f>'Data Worksheet'!AE73</f>
        <v>0.0014858563016100206</v>
      </c>
      <c r="I72" s="24">
        <f>'Data Worksheet'!AF73</f>
        <v>0.2800471335288218</v>
      </c>
      <c r="J72" s="40">
        <f>'Data Worksheet'!AG73</f>
        <v>7962093.99306</v>
      </c>
      <c r="K72" s="27">
        <f>'Data Worksheet'!AH73</f>
        <v>0.0010747453161219014</v>
      </c>
      <c r="L72" s="6">
        <f>'Data Worksheet'!AI73</f>
        <v>0.4064124235595227</v>
      </c>
    </row>
    <row r="73" spans="1:12" ht="12.75">
      <c r="A73" s="5" t="s">
        <v>43</v>
      </c>
      <c r="B73" s="37">
        <f>'Data Worksheet'!D74</f>
        <v>207633842.57999998</v>
      </c>
      <c r="C73" s="39">
        <f>'Data Worksheet'!E74</f>
        <v>32370152.82</v>
      </c>
      <c r="D73" s="39">
        <f>'Data Worksheet'!F74</f>
        <v>4943595.670525954</v>
      </c>
      <c r="E73" s="39">
        <f>'Data Worksheet'!G74</f>
        <v>244947591.07052594</v>
      </c>
      <c r="F73" s="14">
        <f>'Data Worksheet'!H74</f>
        <v>0.00819632621663677</v>
      </c>
      <c r="G73" s="37">
        <f>'Data Worksheet'!AD74</f>
        <v>20560455.220176004</v>
      </c>
      <c r="H73" s="27">
        <f>'Data Worksheet'!AE74</f>
        <v>0.006483694515570612</v>
      </c>
      <c r="I73" s="24">
        <f>'Data Worksheet'!AF74</f>
        <v>0.09902265914215884</v>
      </c>
      <c r="J73" s="40">
        <f>'Data Worksheet'!AG74</f>
        <v>52995921.750176005</v>
      </c>
      <c r="K73" s="27">
        <f>'Data Worksheet'!AH74</f>
        <v>0.007153535078110105</v>
      </c>
      <c r="L73" s="6">
        <f>'Data Worksheet'!AI74</f>
        <v>0.2163561663070909</v>
      </c>
    </row>
    <row r="74" spans="1:12" ht="12.75">
      <c r="A74" s="5" t="s">
        <v>49</v>
      </c>
      <c r="B74" s="37">
        <f>'Data Worksheet'!D75</f>
        <v>13353487.019999998</v>
      </c>
      <c r="C74" s="39">
        <f>'Data Worksheet'!E75</f>
        <v>2738122.01</v>
      </c>
      <c r="D74" s="39">
        <f>'Data Worksheet'!F75</f>
        <v>418168.1868874112</v>
      </c>
      <c r="E74" s="39">
        <f>'Data Worksheet'!G75</f>
        <v>16509777.216887409</v>
      </c>
      <c r="F74" s="14">
        <f>'Data Worksheet'!H75</f>
        <v>0.0005524427459857941</v>
      </c>
      <c r="G74" s="37">
        <f>'Data Worksheet'!AD75</f>
        <v>3622137.4559019995</v>
      </c>
      <c r="H74" s="27">
        <f>'Data Worksheet'!AE75</f>
        <v>0.0011422331123500118</v>
      </c>
      <c r="I74" s="24">
        <f>'Data Worksheet'!AF75</f>
        <v>0.2712503071652366</v>
      </c>
      <c r="J74" s="40">
        <f>'Data Worksheet'!AG75</f>
        <v>7312747.9759019995</v>
      </c>
      <c r="K74" s="27">
        <f>'Data Worksheet'!AH75</f>
        <v>0.000987094807211649</v>
      </c>
      <c r="L74" s="6">
        <f>'Data Worksheet'!AI75</f>
        <v>0.4429343824471469</v>
      </c>
    </row>
    <row r="75" spans="1:12" ht="12.75">
      <c r="A75" s="17" t="s">
        <v>72</v>
      </c>
      <c r="B75" s="18">
        <f>'Data Worksheet'!D76</f>
        <v>25632924120.730003</v>
      </c>
      <c r="C75" s="19">
        <f>'Data Worksheet'!E76</f>
        <v>3688770508.8500004</v>
      </c>
      <c r="D75" s="19">
        <f>'Data Worksheet'!F76</f>
        <v>563351987.1999999</v>
      </c>
      <c r="E75" s="19">
        <f>'Data Worksheet'!G76</f>
        <v>29885046616.780003</v>
      </c>
      <c r="F75" s="20">
        <f>'Data Worksheet'!H76</f>
        <v>1</v>
      </c>
      <c r="G75" s="18">
        <f>'Data Worksheet'!AD76</f>
        <v>3171101780.1347685</v>
      </c>
      <c r="H75" s="28">
        <f>'Data Worksheet'!AE76</f>
        <v>1</v>
      </c>
      <c r="I75" s="25">
        <f>'Data Worksheet'!AF76</f>
        <v>0.12371205739926555</v>
      </c>
      <c r="J75" s="21">
        <f>'Data Worksheet'!AG76</f>
        <v>7408354215.294771</v>
      </c>
      <c r="K75" s="28">
        <f>'Data Worksheet'!AH76</f>
        <v>1</v>
      </c>
      <c r="L75" s="22">
        <f>'Data Worksheet'!AI76</f>
        <v>0.2478950195491779</v>
      </c>
    </row>
    <row r="76" spans="1:12" ht="12.75">
      <c r="A76" s="7"/>
      <c r="B76" s="10"/>
      <c r="C76" s="10"/>
      <c r="D76" s="10"/>
      <c r="E76" s="10"/>
      <c r="F76" s="10"/>
      <c r="G76" s="10"/>
      <c r="H76" s="10"/>
      <c r="I76" s="10"/>
      <c r="J76" s="10"/>
      <c r="K76" s="10"/>
      <c r="L76" s="11"/>
    </row>
    <row r="77" spans="1:12" ht="12.75">
      <c r="A77" s="101" t="s">
        <v>96</v>
      </c>
      <c r="B77" s="96"/>
      <c r="C77" s="96"/>
      <c r="D77" s="96"/>
      <c r="E77" s="96"/>
      <c r="F77" s="96"/>
      <c r="G77" s="96"/>
      <c r="H77" s="96"/>
      <c r="I77" s="96"/>
      <c r="J77" s="96"/>
      <c r="K77" s="96"/>
      <c r="L77" s="97"/>
    </row>
    <row r="78" spans="1:12" ht="25.5" customHeight="1">
      <c r="A78" s="98" t="s">
        <v>126</v>
      </c>
      <c r="B78" s="99"/>
      <c r="C78" s="99"/>
      <c r="D78" s="99"/>
      <c r="E78" s="99"/>
      <c r="F78" s="99"/>
      <c r="G78" s="99"/>
      <c r="H78" s="99"/>
      <c r="I78" s="99"/>
      <c r="J78" s="99"/>
      <c r="K78" s="99"/>
      <c r="L78" s="100"/>
    </row>
    <row r="79" spans="1:12" ht="25.5" customHeight="1">
      <c r="A79" s="95" t="s">
        <v>121</v>
      </c>
      <c r="B79" s="96"/>
      <c r="C79" s="96"/>
      <c r="D79" s="96"/>
      <c r="E79" s="96"/>
      <c r="F79" s="96"/>
      <c r="G79" s="96"/>
      <c r="H79" s="96"/>
      <c r="I79" s="96"/>
      <c r="J79" s="96"/>
      <c r="K79" s="96"/>
      <c r="L79" s="97"/>
    </row>
    <row r="80" spans="1:12" ht="25.5" customHeight="1">
      <c r="A80" s="95" t="s">
        <v>120</v>
      </c>
      <c r="B80" s="96"/>
      <c r="C80" s="96"/>
      <c r="D80" s="96"/>
      <c r="E80" s="96"/>
      <c r="F80" s="96"/>
      <c r="G80" s="96"/>
      <c r="H80" s="96"/>
      <c r="I80" s="96"/>
      <c r="J80" s="96"/>
      <c r="K80" s="96"/>
      <c r="L80" s="97"/>
    </row>
    <row r="81" spans="1:12" ht="13.5" thickBot="1">
      <c r="A81" s="92" t="s">
        <v>114</v>
      </c>
      <c r="B81" s="93"/>
      <c r="C81" s="93"/>
      <c r="D81" s="93"/>
      <c r="E81" s="93"/>
      <c r="F81" s="93"/>
      <c r="G81" s="93"/>
      <c r="H81" s="93"/>
      <c r="I81" s="93"/>
      <c r="J81" s="93"/>
      <c r="K81" s="93"/>
      <c r="L81" s="94"/>
    </row>
  </sheetData>
  <sheetProtection/>
  <mergeCells count="11">
    <mergeCell ref="G3:L3"/>
    <mergeCell ref="A1:L1"/>
    <mergeCell ref="A2:L2"/>
    <mergeCell ref="G4:I4"/>
    <mergeCell ref="J4:L4"/>
    <mergeCell ref="B3:F3"/>
    <mergeCell ref="A81:L81"/>
    <mergeCell ref="A80:L80"/>
    <mergeCell ref="A79:L79"/>
    <mergeCell ref="A78:L78"/>
    <mergeCell ref="A77:L77"/>
  </mergeCells>
  <printOptions horizontalCentered="1"/>
  <pageMargins left="0.5" right="0.5" top="0.5" bottom="0.5" header="0.3" footer="0.3"/>
  <pageSetup fitToHeight="0" fitToWidth="1" horizontalDpi="600" verticalDpi="600" orientation="landscape" scale="75"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8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I9" sqref="AI9"/>
    </sheetView>
  </sheetViews>
  <sheetFormatPr defaultColWidth="9.140625" defaultRowHeight="12.75"/>
  <cols>
    <col min="1" max="1" width="15.7109375" style="0" customWidth="1"/>
    <col min="2" max="2" width="19.7109375" style="0" customWidth="1"/>
    <col min="3" max="3" width="18.7109375" style="0" customWidth="1"/>
    <col min="4" max="4" width="16.7109375" style="0" customWidth="1"/>
    <col min="5" max="6" width="15.7109375" style="0" customWidth="1"/>
    <col min="7" max="7" width="16.7109375" style="0" customWidth="1"/>
    <col min="8" max="8" width="10.7109375" style="0" customWidth="1"/>
    <col min="9" max="10" width="15.7109375" style="0" customWidth="1"/>
    <col min="11" max="11" width="14.7109375" style="0" customWidth="1"/>
    <col min="12" max="12" width="15.7109375" style="0" customWidth="1"/>
    <col min="13" max="15" width="14.7109375" style="0" customWidth="1"/>
    <col min="16" max="16" width="15.7109375" style="0" customWidth="1"/>
    <col min="17" max="17" width="14.7109375" style="0" customWidth="1"/>
    <col min="18" max="18" width="15.7109375" style="0" customWidth="1"/>
    <col min="19" max="19" width="10.7109375" style="0" customWidth="1"/>
    <col min="20" max="24" width="14.7109375" style="0" customWidth="1"/>
    <col min="25" max="25" width="10.7109375" style="0" customWidth="1"/>
    <col min="26" max="26" width="13.7109375" style="0" customWidth="1"/>
    <col min="27" max="27" width="10.7109375" style="0" customWidth="1"/>
    <col min="28" max="28" width="15.7109375" style="0" customWidth="1"/>
    <col min="29" max="29" width="10.7109375" style="0" customWidth="1"/>
    <col min="30" max="30" width="15.7109375" style="0" customWidth="1"/>
    <col min="31" max="31" width="10.7109375" style="0" customWidth="1"/>
    <col min="32" max="32" width="13.7109375" style="0" customWidth="1"/>
    <col min="33" max="33" width="15.7109375" style="0" customWidth="1"/>
    <col min="34" max="34" width="10.7109375" style="0" customWidth="1"/>
    <col min="35" max="35" width="13.7109375" style="0" customWidth="1"/>
  </cols>
  <sheetData>
    <row r="1" spans="1:35" ht="23.2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c r="A3" s="47"/>
      <c r="B3" s="89" t="s">
        <v>100</v>
      </c>
      <c r="C3" s="91"/>
      <c r="D3" s="89" t="s">
        <v>93</v>
      </c>
      <c r="E3" s="90"/>
      <c r="F3" s="90"/>
      <c r="G3" s="90"/>
      <c r="H3" s="91"/>
      <c r="I3" s="89" t="s">
        <v>111</v>
      </c>
      <c r="J3" s="90"/>
      <c r="K3" s="90"/>
      <c r="L3" s="90"/>
      <c r="M3" s="90"/>
      <c r="N3" s="90"/>
      <c r="O3" s="90"/>
      <c r="P3" s="90"/>
      <c r="Q3" s="90"/>
      <c r="R3" s="90"/>
      <c r="S3" s="91"/>
      <c r="T3" s="89" t="s">
        <v>112</v>
      </c>
      <c r="U3" s="90"/>
      <c r="V3" s="90"/>
      <c r="W3" s="90"/>
      <c r="X3" s="90"/>
      <c r="Y3" s="91"/>
      <c r="Z3" s="89" t="s">
        <v>103</v>
      </c>
      <c r="AA3" s="91"/>
      <c r="AB3" s="89" t="s">
        <v>113</v>
      </c>
      <c r="AC3" s="91"/>
      <c r="AD3" s="89" t="s">
        <v>95</v>
      </c>
      <c r="AE3" s="90"/>
      <c r="AF3" s="90"/>
      <c r="AG3" s="90"/>
      <c r="AH3" s="90"/>
      <c r="AI3" s="91"/>
    </row>
    <row r="4" spans="1:35" ht="15.75">
      <c r="A4" s="48"/>
      <c r="B4" s="105" t="s">
        <v>110</v>
      </c>
      <c r="C4" s="106"/>
      <c r="D4" s="63"/>
      <c r="E4" s="64"/>
      <c r="F4" s="64"/>
      <c r="G4" s="64"/>
      <c r="H4" s="65"/>
      <c r="I4" s="64"/>
      <c r="J4" s="64"/>
      <c r="K4" s="64"/>
      <c r="L4" s="64"/>
      <c r="M4" s="64"/>
      <c r="N4" s="64"/>
      <c r="O4" s="64"/>
      <c r="P4" s="64"/>
      <c r="Q4" s="64"/>
      <c r="R4" s="64"/>
      <c r="S4" s="65"/>
      <c r="T4" s="64"/>
      <c r="U4" s="64"/>
      <c r="V4" s="64"/>
      <c r="W4" s="64"/>
      <c r="X4" s="64"/>
      <c r="Y4" s="65"/>
      <c r="Z4" s="105" t="s">
        <v>122</v>
      </c>
      <c r="AA4" s="106"/>
      <c r="AB4" s="105" t="s">
        <v>94</v>
      </c>
      <c r="AC4" s="106"/>
      <c r="AD4" s="64"/>
      <c r="AE4" s="66"/>
      <c r="AF4" s="66"/>
      <c r="AG4" s="66"/>
      <c r="AH4" s="66"/>
      <c r="AI4" s="67"/>
    </row>
    <row r="5" spans="1:35" ht="12.75">
      <c r="A5" s="52"/>
      <c r="B5" s="68"/>
      <c r="C5" s="69"/>
      <c r="D5" s="53"/>
      <c r="E5" s="70"/>
      <c r="F5" s="70"/>
      <c r="G5" s="70"/>
      <c r="H5" s="55"/>
      <c r="I5" s="71"/>
      <c r="J5" s="56" t="s">
        <v>77</v>
      </c>
      <c r="K5" s="70"/>
      <c r="L5" s="70"/>
      <c r="M5" s="70"/>
      <c r="N5" s="70"/>
      <c r="O5" s="70" t="s">
        <v>109</v>
      </c>
      <c r="P5" s="70"/>
      <c r="Q5" s="70"/>
      <c r="R5" s="70"/>
      <c r="S5" s="55"/>
      <c r="T5" s="56"/>
      <c r="U5" s="70"/>
      <c r="V5" s="70"/>
      <c r="W5" s="70"/>
      <c r="X5" s="70"/>
      <c r="Y5" s="55"/>
      <c r="Z5" s="53"/>
      <c r="AA5" s="69"/>
      <c r="AB5" s="53"/>
      <c r="AC5" s="69"/>
      <c r="AD5" s="56"/>
      <c r="AE5" s="70"/>
      <c r="AF5" s="72"/>
      <c r="AG5" s="56"/>
      <c r="AH5" s="70"/>
      <c r="AI5" s="55"/>
    </row>
    <row r="6" spans="1:35" ht="12.75">
      <c r="A6" s="52"/>
      <c r="B6" s="68"/>
      <c r="C6" s="73"/>
      <c r="D6" s="53"/>
      <c r="E6" s="57"/>
      <c r="F6" s="57" t="s">
        <v>97</v>
      </c>
      <c r="G6" s="57"/>
      <c r="H6" s="55" t="s">
        <v>73</v>
      </c>
      <c r="I6" s="74" t="s">
        <v>77</v>
      </c>
      <c r="J6" s="56" t="s">
        <v>78</v>
      </c>
      <c r="K6" s="57" t="s">
        <v>77</v>
      </c>
      <c r="L6" s="57" t="s">
        <v>0</v>
      </c>
      <c r="M6" s="57" t="s">
        <v>79</v>
      </c>
      <c r="N6" s="57" t="s">
        <v>80</v>
      </c>
      <c r="O6" s="57" t="s">
        <v>108</v>
      </c>
      <c r="P6" s="57" t="s">
        <v>0</v>
      </c>
      <c r="Q6" s="57" t="s">
        <v>0</v>
      </c>
      <c r="R6" s="57" t="s">
        <v>0</v>
      </c>
      <c r="S6" s="55" t="s">
        <v>73</v>
      </c>
      <c r="T6" s="53" t="s">
        <v>0</v>
      </c>
      <c r="U6" s="57" t="s">
        <v>83</v>
      </c>
      <c r="V6" s="57" t="s">
        <v>0</v>
      </c>
      <c r="W6" s="57" t="s">
        <v>83</v>
      </c>
      <c r="X6" s="57" t="s">
        <v>83</v>
      </c>
      <c r="Y6" s="55" t="s">
        <v>73</v>
      </c>
      <c r="Z6" s="53"/>
      <c r="AA6" s="73" t="s">
        <v>73</v>
      </c>
      <c r="AB6" s="53"/>
      <c r="AC6" s="73" t="s">
        <v>73</v>
      </c>
      <c r="AD6" s="56" t="s">
        <v>94</v>
      </c>
      <c r="AE6" s="57" t="s">
        <v>73</v>
      </c>
      <c r="AF6" s="55" t="s">
        <v>92</v>
      </c>
      <c r="AG6" s="56" t="s">
        <v>94</v>
      </c>
      <c r="AH6" s="57" t="s">
        <v>73</v>
      </c>
      <c r="AI6" s="55" t="s">
        <v>92</v>
      </c>
    </row>
    <row r="7" spans="1:35" ht="12.75">
      <c r="A7" s="52"/>
      <c r="B7" s="75" t="s">
        <v>67</v>
      </c>
      <c r="C7" s="73" t="s">
        <v>69</v>
      </c>
      <c r="D7" s="53" t="s">
        <v>70</v>
      </c>
      <c r="E7" s="57" t="s">
        <v>86</v>
      </c>
      <c r="F7" s="57" t="s">
        <v>98</v>
      </c>
      <c r="G7" s="57" t="s">
        <v>0</v>
      </c>
      <c r="H7" s="55" t="s">
        <v>82</v>
      </c>
      <c r="I7" s="74" t="s">
        <v>78</v>
      </c>
      <c r="J7" s="56" t="s">
        <v>75</v>
      </c>
      <c r="K7" s="57" t="s">
        <v>78</v>
      </c>
      <c r="L7" s="57" t="s">
        <v>77</v>
      </c>
      <c r="M7" s="57" t="s">
        <v>78</v>
      </c>
      <c r="N7" s="57" t="s">
        <v>78</v>
      </c>
      <c r="O7" s="57" t="s">
        <v>78</v>
      </c>
      <c r="P7" s="57" t="s">
        <v>78</v>
      </c>
      <c r="Q7" s="57" t="s">
        <v>78</v>
      </c>
      <c r="R7" s="57" t="s">
        <v>78</v>
      </c>
      <c r="S7" s="55" t="s">
        <v>82</v>
      </c>
      <c r="T7" s="56" t="s">
        <v>78</v>
      </c>
      <c r="U7" s="57" t="s">
        <v>84</v>
      </c>
      <c r="V7" s="57" t="s">
        <v>78</v>
      </c>
      <c r="W7" s="57" t="s">
        <v>84</v>
      </c>
      <c r="X7" s="57" t="s">
        <v>84</v>
      </c>
      <c r="Y7" s="55" t="s">
        <v>82</v>
      </c>
      <c r="Z7" s="53" t="s">
        <v>106</v>
      </c>
      <c r="AA7" s="73" t="s">
        <v>82</v>
      </c>
      <c r="AB7" s="53" t="s">
        <v>66</v>
      </c>
      <c r="AC7" s="73" t="s">
        <v>82</v>
      </c>
      <c r="AD7" s="56" t="s">
        <v>89</v>
      </c>
      <c r="AE7" s="57" t="s">
        <v>82</v>
      </c>
      <c r="AF7" s="55" t="s">
        <v>91</v>
      </c>
      <c r="AG7" s="56" t="s">
        <v>88</v>
      </c>
      <c r="AH7" s="57" t="s">
        <v>82</v>
      </c>
      <c r="AI7" s="55" t="s">
        <v>91</v>
      </c>
    </row>
    <row r="8" spans="1:35" ht="13.5" thickBot="1">
      <c r="A8" s="58" t="s">
        <v>8</v>
      </c>
      <c r="B8" s="59" t="s">
        <v>68</v>
      </c>
      <c r="C8" s="76" t="s">
        <v>68</v>
      </c>
      <c r="D8" s="59" t="s">
        <v>71</v>
      </c>
      <c r="E8" s="60" t="s">
        <v>87</v>
      </c>
      <c r="F8" s="60" t="s">
        <v>99</v>
      </c>
      <c r="G8" s="60" t="s">
        <v>91</v>
      </c>
      <c r="H8" s="61" t="s">
        <v>0</v>
      </c>
      <c r="I8" s="77" t="s">
        <v>75</v>
      </c>
      <c r="J8" s="62" t="s">
        <v>119</v>
      </c>
      <c r="K8" s="60" t="s">
        <v>76</v>
      </c>
      <c r="L8" s="60" t="s">
        <v>74</v>
      </c>
      <c r="M8" s="60" t="s">
        <v>75</v>
      </c>
      <c r="N8" s="60" t="s">
        <v>75</v>
      </c>
      <c r="O8" s="60" t="s">
        <v>75</v>
      </c>
      <c r="P8" s="60" t="s">
        <v>75</v>
      </c>
      <c r="Q8" s="60" t="s">
        <v>76</v>
      </c>
      <c r="R8" s="60" t="s">
        <v>81</v>
      </c>
      <c r="S8" s="61" t="s">
        <v>0</v>
      </c>
      <c r="T8" s="62" t="s">
        <v>75</v>
      </c>
      <c r="U8" s="60" t="s">
        <v>75</v>
      </c>
      <c r="V8" s="60" t="s">
        <v>76</v>
      </c>
      <c r="W8" s="60" t="s">
        <v>76</v>
      </c>
      <c r="X8" s="60" t="s">
        <v>85</v>
      </c>
      <c r="Y8" s="61" t="s">
        <v>0</v>
      </c>
      <c r="Z8" s="59" t="s">
        <v>75</v>
      </c>
      <c r="AA8" s="76" t="s">
        <v>0</v>
      </c>
      <c r="AB8" s="59" t="s">
        <v>74</v>
      </c>
      <c r="AC8" s="76" t="s">
        <v>0</v>
      </c>
      <c r="AD8" s="62" t="s">
        <v>86</v>
      </c>
      <c r="AE8" s="60" t="s">
        <v>0</v>
      </c>
      <c r="AF8" s="61" t="s">
        <v>90</v>
      </c>
      <c r="AG8" s="62" t="s">
        <v>86</v>
      </c>
      <c r="AH8" s="60" t="s">
        <v>0</v>
      </c>
      <c r="AI8" s="61" t="s">
        <v>90</v>
      </c>
    </row>
    <row r="9" spans="1:35" ht="12.75">
      <c r="A9" s="3" t="s">
        <v>1</v>
      </c>
      <c r="B9" s="12">
        <v>8879146684.9</v>
      </c>
      <c r="C9" s="32">
        <v>4520204999.87</v>
      </c>
      <c r="D9" s="12">
        <v>267811889.07000002</v>
      </c>
      <c r="E9" s="15">
        <v>38102110.870000005</v>
      </c>
      <c r="F9" s="16">
        <f aca="true" t="shared" si="0" ref="F9:F40">(E9/E$76)*F$76</f>
        <v>5818984.895815883</v>
      </c>
      <c r="G9" s="15">
        <f>SUM(D9:F9)</f>
        <v>311732984.83581597</v>
      </c>
      <c r="H9" s="13">
        <f aca="true" t="shared" si="1" ref="H9:H40">(G9/G$76)</f>
        <v>0.010431069050458921</v>
      </c>
      <c r="I9" s="43">
        <v>13211431.450000001</v>
      </c>
      <c r="J9" s="2">
        <v>-3371841.9600000004</v>
      </c>
      <c r="K9" s="15">
        <v>9973878.25</v>
      </c>
      <c r="L9" s="16">
        <f>SUM(I9:K9)</f>
        <v>19813467.740000002</v>
      </c>
      <c r="M9" s="15">
        <v>0</v>
      </c>
      <c r="N9" s="15">
        <v>0</v>
      </c>
      <c r="O9" s="15">
        <v>0</v>
      </c>
      <c r="P9" s="15">
        <f>(I9+J9+M9+N9+O9)</f>
        <v>9839589.49</v>
      </c>
      <c r="Q9" s="15">
        <f>K9</f>
        <v>9973878.25</v>
      </c>
      <c r="R9" s="15">
        <f>SUM(P9:Q9)</f>
        <v>19813467.740000002</v>
      </c>
      <c r="S9" s="13">
        <f aca="true" t="shared" si="2" ref="S9:S40">(R9/R$76)</f>
        <v>0.008842873103779774</v>
      </c>
      <c r="T9" s="2">
        <v>5982243.090000001</v>
      </c>
      <c r="U9" s="15">
        <f>(T9*0.9872)</f>
        <v>5905670.378448</v>
      </c>
      <c r="V9" s="15">
        <v>6254265.01</v>
      </c>
      <c r="W9" s="15">
        <f>(V9*0.7794)</f>
        <v>4874574.148794</v>
      </c>
      <c r="X9" s="15">
        <f>(U9+W9)</f>
        <v>10780244.527242001</v>
      </c>
      <c r="Y9" s="13">
        <f aca="true" t="shared" si="3" ref="Y9:Y40">(X9/X$76)</f>
        <v>0.011970441573389732</v>
      </c>
      <c r="Z9" s="12">
        <v>446500</v>
      </c>
      <c r="AA9" s="33">
        <f aca="true" t="shared" si="4" ref="AA9:AA40">(Z9/Z$76)</f>
        <v>0.014925373134328358</v>
      </c>
      <c r="AB9" s="12">
        <v>44897800.71000001</v>
      </c>
      <c r="AC9" s="33">
        <f aca="true" t="shared" si="5" ref="AC9:AC40">(AB9/AB$76)</f>
        <v>0.010595970241811808</v>
      </c>
      <c r="AD9" s="2">
        <f aca="true" t="shared" si="6" ref="AD9:AD40">(R9+X9+Z9)</f>
        <v>31040212.267242003</v>
      </c>
      <c r="AE9" s="26">
        <f aca="true" t="shared" si="7" ref="AE9:AE40">(AD9/AD$76)</f>
        <v>0.009788462944233479</v>
      </c>
      <c r="AF9" s="13">
        <f aca="true" t="shared" si="8" ref="AF9:AF40">(AD9/D9)</f>
        <v>0.11590304065675287</v>
      </c>
      <c r="AG9" s="2">
        <f aca="true" t="shared" si="9" ref="AG9:AG40">(R9+X9+Z9+AB9)</f>
        <v>75938012.97724201</v>
      </c>
      <c r="AH9" s="26">
        <f aca="true" t="shared" si="10" ref="AH9:AH40">(AG9/AG$76)</f>
        <v>0.01025032156541134</v>
      </c>
      <c r="AI9" s="29">
        <f aca="true" t="shared" si="11" ref="AI9:AI40">(AG9/G9)</f>
        <v>0.24359954406889975</v>
      </c>
    </row>
    <row r="10" spans="1:35" ht="12.75">
      <c r="A10" s="5" t="s">
        <v>50</v>
      </c>
      <c r="B10" s="37">
        <v>670261810.7600001</v>
      </c>
      <c r="C10" s="38">
        <v>273184002.82000005</v>
      </c>
      <c r="D10" s="37">
        <v>17414201.65</v>
      </c>
      <c r="E10" s="39">
        <v>2225185.98</v>
      </c>
      <c r="F10" s="39">
        <f t="shared" si="0"/>
        <v>339832.18547075894</v>
      </c>
      <c r="G10" s="39">
        <f>SUM(D10:F10)</f>
        <v>19979219.81547076</v>
      </c>
      <c r="H10" s="14">
        <f t="shared" si="1"/>
        <v>0.0006685356751042419</v>
      </c>
      <c r="I10" s="44">
        <v>1105590.4300000002</v>
      </c>
      <c r="J10" s="40">
        <v>-494528.03999999986</v>
      </c>
      <c r="K10" s="39">
        <v>351299.24000000005</v>
      </c>
      <c r="L10" s="39">
        <f>SUM(I10:K10)</f>
        <v>962361.6300000004</v>
      </c>
      <c r="M10" s="39">
        <v>1192953.7</v>
      </c>
      <c r="N10" s="39">
        <v>37097.770000000004</v>
      </c>
      <c r="O10" s="39">
        <v>546938.3699999999</v>
      </c>
      <c r="P10" s="39">
        <f>(I10+J10+M10+N10+O10)</f>
        <v>2388052.2300000004</v>
      </c>
      <c r="Q10" s="39">
        <f>K10</f>
        <v>351299.24000000005</v>
      </c>
      <c r="R10" s="39">
        <f>SUM(P10:Q10)</f>
        <v>2739351.4700000007</v>
      </c>
      <c r="S10" s="14">
        <f t="shared" si="2"/>
        <v>0.0012225894908319864</v>
      </c>
      <c r="T10" s="40">
        <v>636931.0899999999</v>
      </c>
      <c r="U10" s="39">
        <f>(T10*0.9872)</f>
        <v>628778.3720479999</v>
      </c>
      <c r="V10" s="39">
        <v>280982.99000000005</v>
      </c>
      <c r="W10" s="39">
        <f>(V10*0.7794)</f>
        <v>218998.14240600003</v>
      </c>
      <c r="X10" s="39">
        <f>(U10+W10)</f>
        <v>847776.5144539999</v>
      </c>
      <c r="Y10" s="14">
        <f t="shared" si="3"/>
        <v>0.0009413756068258607</v>
      </c>
      <c r="Z10" s="37">
        <v>446500</v>
      </c>
      <c r="AA10" s="34">
        <f t="shared" si="4"/>
        <v>0.014925373134328358</v>
      </c>
      <c r="AB10" s="37">
        <v>2863393.04</v>
      </c>
      <c r="AC10" s="34">
        <f t="shared" si="5"/>
        <v>0.0006757664509765927</v>
      </c>
      <c r="AD10" s="40">
        <f t="shared" si="6"/>
        <v>4033627.9844540004</v>
      </c>
      <c r="AE10" s="27">
        <f t="shared" si="7"/>
        <v>0.001271995749150182</v>
      </c>
      <c r="AF10" s="14">
        <f t="shared" si="8"/>
        <v>0.231628648015225</v>
      </c>
      <c r="AG10" s="40">
        <f t="shared" si="9"/>
        <v>6897021.024454</v>
      </c>
      <c r="AH10" s="27">
        <f t="shared" si="10"/>
        <v>0.000930978841456432</v>
      </c>
      <c r="AI10" s="30">
        <f t="shared" si="11"/>
        <v>0.34520972731444416</v>
      </c>
    </row>
    <row r="11" spans="1:35" ht="12.75">
      <c r="A11" s="5" t="s">
        <v>26</v>
      </c>
      <c r="B11" s="37">
        <v>8725939676.599998</v>
      </c>
      <c r="C11" s="38">
        <v>5400987060.699999</v>
      </c>
      <c r="D11" s="37">
        <v>325299839.44000006</v>
      </c>
      <c r="E11" s="39">
        <v>48708324.15</v>
      </c>
      <c r="F11" s="39">
        <f t="shared" si="0"/>
        <v>7438774.284616268</v>
      </c>
      <c r="G11" s="39">
        <f aca="true" t="shared" si="12" ref="G11:G74">SUM(D11:F11)</f>
        <v>381446937.8746163</v>
      </c>
      <c r="H11" s="14">
        <f t="shared" si="1"/>
        <v>0.012763806018640762</v>
      </c>
      <c r="I11" s="44">
        <v>16457305.900000002</v>
      </c>
      <c r="J11" s="40">
        <v>0</v>
      </c>
      <c r="K11" s="39">
        <v>11205620.7</v>
      </c>
      <c r="L11" s="39">
        <f aca="true" t="shared" si="13" ref="L11:L74">SUM(I11:K11)</f>
        <v>27662926.6</v>
      </c>
      <c r="M11" s="39">
        <v>0</v>
      </c>
      <c r="N11" s="39">
        <v>0</v>
      </c>
      <c r="O11" s="39">
        <v>0</v>
      </c>
      <c r="P11" s="39">
        <f aca="true" t="shared" si="14" ref="P11:P74">(I11+J11+M11+N11+O11)</f>
        <v>16457305.900000002</v>
      </c>
      <c r="Q11" s="39">
        <f aca="true" t="shared" si="15" ref="Q11:Q74">K11</f>
        <v>11205620.7</v>
      </c>
      <c r="R11" s="39">
        <f aca="true" t="shared" si="16" ref="R11:R74">SUM(P11:Q11)</f>
        <v>27662926.6</v>
      </c>
      <c r="S11" s="14">
        <f t="shared" si="2"/>
        <v>0.012346135104312338</v>
      </c>
      <c r="T11" s="40">
        <v>4938083.7700000005</v>
      </c>
      <c r="U11" s="39">
        <f aca="true" t="shared" si="17" ref="U11:U74">(T11*0.9872)</f>
        <v>4874876.297744</v>
      </c>
      <c r="V11" s="39">
        <v>4785672</v>
      </c>
      <c r="W11" s="39">
        <f aca="true" t="shared" si="18" ref="W11:W74">(V11*0.7794)</f>
        <v>3729952.7568</v>
      </c>
      <c r="X11" s="39">
        <f aca="true" t="shared" si="19" ref="X11:X74">(U11+W11)</f>
        <v>8604829.054544</v>
      </c>
      <c r="Y11" s="14">
        <f t="shared" si="3"/>
        <v>0.009554848518151157</v>
      </c>
      <c r="Z11" s="37">
        <v>446500</v>
      </c>
      <c r="AA11" s="34">
        <f t="shared" si="4"/>
        <v>0.014925373134328358</v>
      </c>
      <c r="AB11" s="37">
        <v>52197447.35000001</v>
      </c>
      <c r="AC11" s="34">
        <f t="shared" si="5"/>
        <v>0.012318701363382185</v>
      </c>
      <c r="AD11" s="40">
        <f t="shared" si="6"/>
        <v>36714255.654544</v>
      </c>
      <c r="AE11" s="27">
        <f t="shared" si="7"/>
        <v>0.011577760097307153</v>
      </c>
      <c r="AF11" s="14">
        <f t="shared" si="8"/>
        <v>0.11286281517306364</v>
      </c>
      <c r="AG11" s="40">
        <f t="shared" si="9"/>
        <v>88911703.00454402</v>
      </c>
      <c r="AH11" s="27">
        <f t="shared" si="10"/>
        <v>0.012001545879243075</v>
      </c>
      <c r="AI11" s="30">
        <f t="shared" si="11"/>
        <v>0.23309061936622436</v>
      </c>
    </row>
    <row r="12" spans="1:35" ht="12.75">
      <c r="A12" s="5" t="s">
        <v>47</v>
      </c>
      <c r="B12" s="37">
        <v>692266253.0799999</v>
      </c>
      <c r="C12" s="38">
        <v>368216330.55</v>
      </c>
      <c r="D12" s="37">
        <v>23523010.16</v>
      </c>
      <c r="E12" s="39">
        <v>3262773.1799999997</v>
      </c>
      <c r="F12" s="39">
        <f t="shared" si="0"/>
        <v>498293.3338699078</v>
      </c>
      <c r="G12" s="39">
        <f t="shared" si="12"/>
        <v>27284076.673869908</v>
      </c>
      <c r="H12" s="14">
        <f t="shared" si="1"/>
        <v>0.0009129675126071348</v>
      </c>
      <c r="I12" s="44">
        <v>1555828.5599999998</v>
      </c>
      <c r="J12" s="40">
        <v>0</v>
      </c>
      <c r="K12" s="39">
        <v>479948.59</v>
      </c>
      <c r="L12" s="39">
        <f t="shared" si="13"/>
        <v>2035777.15</v>
      </c>
      <c r="M12" s="39">
        <v>866571.2899999999</v>
      </c>
      <c r="N12" s="39">
        <v>56970.069999999985</v>
      </c>
      <c r="O12" s="39">
        <v>627869.38</v>
      </c>
      <c r="P12" s="39">
        <f t="shared" si="14"/>
        <v>3107239.2999999993</v>
      </c>
      <c r="Q12" s="39">
        <f t="shared" si="15"/>
        <v>479948.59</v>
      </c>
      <c r="R12" s="39">
        <f t="shared" si="16"/>
        <v>3587187.889999999</v>
      </c>
      <c r="S12" s="14">
        <f t="shared" si="2"/>
        <v>0.0016009841248862328</v>
      </c>
      <c r="T12" s="40">
        <v>646859.3599999999</v>
      </c>
      <c r="U12" s="39">
        <f t="shared" si="17"/>
        <v>638579.5601919999</v>
      </c>
      <c r="V12" s="39">
        <v>311378.54000000004</v>
      </c>
      <c r="W12" s="39">
        <f t="shared" si="18"/>
        <v>242688.43407600003</v>
      </c>
      <c r="X12" s="39">
        <f t="shared" si="19"/>
        <v>881267.9942679999</v>
      </c>
      <c r="Y12" s="14">
        <f t="shared" si="3"/>
        <v>0.000978564726358979</v>
      </c>
      <c r="Z12" s="37">
        <v>446500</v>
      </c>
      <c r="AA12" s="34">
        <f t="shared" si="4"/>
        <v>0.014925373134328358</v>
      </c>
      <c r="AB12" s="37">
        <v>3950275.0500000003</v>
      </c>
      <c r="AC12" s="34">
        <f t="shared" si="5"/>
        <v>0.0009322727664798271</v>
      </c>
      <c r="AD12" s="40">
        <f t="shared" si="6"/>
        <v>4914955.884267999</v>
      </c>
      <c r="AE12" s="27">
        <f t="shared" si="7"/>
        <v>0.001549920571789127</v>
      </c>
      <c r="AF12" s="14">
        <f t="shared" si="8"/>
        <v>0.20894247168356445</v>
      </c>
      <c r="AG12" s="40">
        <f t="shared" si="9"/>
        <v>8865230.934268</v>
      </c>
      <c r="AH12" s="27">
        <f t="shared" si="10"/>
        <v>0.0011966532210305849</v>
      </c>
      <c r="AI12" s="30">
        <f t="shared" si="11"/>
        <v>0.3249232524976106</v>
      </c>
    </row>
    <row r="13" spans="1:35" ht="12.75">
      <c r="A13" s="5" t="s">
        <v>15</v>
      </c>
      <c r="B13" s="37">
        <v>23364854449.750004</v>
      </c>
      <c r="C13" s="38">
        <v>9920104421.599998</v>
      </c>
      <c r="D13" s="37">
        <v>589390474.11</v>
      </c>
      <c r="E13" s="39">
        <v>83231466.1</v>
      </c>
      <c r="F13" s="39">
        <f t="shared" si="0"/>
        <v>12711176.179843802</v>
      </c>
      <c r="G13" s="39">
        <f t="shared" si="12"/>
        <v>685333116.3898438</v>
      </c>
      <c r="H13" s="14">
        <f t="shared" si="1"/>
        <v>0.022932308762236953</v>
      </c>
      <c r="I13" s="44">
        <v>28812840.169999998</v>
      </c>
      <c r="J13" s="40">
        <v>-7084587.96</v>
      </c>
      <c r="K13" s="39">
        <v>22839793.6</v>
      </c>
      <c r="L13" s="39">
        <f t="shared" si="13"/>
        <v>44568045.81</v>
      </c>
      <c r="M13" s="39">
        <v>0</v>
      </c>
      <c r="N13" s="39">
        <v>0</v>
      </c>
      <c r="O13" s="39">
        <v>0</v>
      </c>
      <c r="P13" s="39">
        <f t="shared" si="14"/>
        <v>21728252.209999997</v>
      </c>
      <c r="Q13" s="39">
        <f t="shared" si="15"/>
        <v>22839793.6</v>
      </c>
      <c r="R13" s="39">
        <f t="shared" si="16"/>
        <v>44568045.81</v>
      </c>
      <c r="S13" s="14">
        <f t="shared" si="2"/>
        <v>0.01989099428494458</v>
      </c>
      <c r="T13" s="40">
        <v>13008422.690000001</v>
      </c>
      <c r="U13" s="39">
        <f t="shared" si="17"/>
        <v>12841914.879568001</v>
      </c>
      <c r="V13" s="39">
        <v>14375577.64</v>
      </c>
      <c r="W13" s="39">
        <f t="shared" si="18"/>
        <v>11204325.212616</v>
      </c>
      <c r="X13" s="39">
        <f t="shared" si="19"/>
        <v>24046240.092184</v>
      </c>
      <c r="Y13" s="14">
        <f t="shared" si="3"/>
        <v>0.026701074484516522</v>
      </c>
      <c r="Z13" s="37">
        <v>446500</v>
      </c>
      <c r="AA13" s="34">
        <f t="shared" si="4"/>
        <v>0.014925373134328358</v>
      </c>
      <c r="AB13" s="37">
        <v>99516410.38</v>
      </c>
      <c r="AC13" s="34">
        <f t="shared" si="5"/>
        <v>0.02348607072692429</v>
      </c>
      <c r="AD13" s="40">
        <f t="shared" si="6"/>
        <v>69060785.90218401</v>
      </c>
      <c r="AE13" s="27">
        <f t="shared" si="7"/>
        <v>0.021778167555141986</v>
      </c>
      <c r="AF13" s="14">
        <f t="shared" si="8"/>
        <v>0.1171732305420582</v>
      </c>
      <c r="AG13" s="40">
        <f t="shared" si="9"/>
        <v>168577196.282184</v>
      </c>
      <c r="AH13" s="27">
        <f t="shared" si="10"/>
        <v>0.022755012973617175</v>
      </c>
      <c r="AI13" s="30">
        <f t="shared" si="11"/>
        <v>0.24597847710935775</v>
      </c>
    </row>
    <row r="14" spans="1:35" ht="12.75">
      <c r="A14" s="5" t="s">
        <v>9</v>
      </c>
      <c r="B14" s="37">
        <v>118909986699.96</v>
      </c>
      <c r="C14" s="38">
        <v>40421221240.229996</v>
      </c>
      <c r="D14" s="37">
        <v>2404885013.06</v>
      </c>
      <c r="E14" s="39">
        <v>337842010.03000003</v>
      </c>
      <c r="F14" s="39">
        <f t="shared" si="0"/>
        <v>51595502.418332234</v>
      </c>
      <c r="G14" s="39">
        <f t="shared" si="12"/>
        <v>2794322525.5083323</v>
      </c>
      <c r="H14" s="14">
        <f t="shared" si="1"/>
        <v>0.09350236462202345</v>
      </c>
      <c r="I14" s="44">
        <v>83063234.81</v>
      </c>
      <c r="J14" s="40">
        <v>0</v>
      </c>
      <c r="K14" s="39">
        <v>123118115.57000001</v>
      </c>
      <c r="L14" s="39">
        <f t="shared" si="13"/>
        <v>206181350.38</v>
      </c>
      <c r="M14" s="39">
        <v>0</v>
      </c>
      <c r="N14" s="39">
        <v>0</v>
      </c>
      <c r="O14" s="39">
        <v>0</v>
      </c>
      <c r="P14" s="39">
        <f t="shared" si="14"/>
        <v>83063234.81</v>
      </c>
      <c r="Q14" s="39">
        <f t="shared" si="15"/>
        <v>123118115.57000001</v>
      </c>
      <c r="R14" s="39">
        <f t="shared" si="16"/>
        <v>206181350.38</v>
      </c>
      <c r="S14" s="14">
        <f t="shared" si="2"/>
        <v>0.09202001091891122</v>
      </c>
      <c r="T14" s="40">
        <v>34562435.58</v>
      </c>
      <c r="U14" s="39">
        <f t="shared" si="17"/>
        <v>34120036.404575996</v>
      </c>
      <c r="V14" s="39">
        <v>69768778.83</v>
      </c>
      <c r="W14" s="39">
        <f t="shared" si="18"/>
        <v>54377786.220102</v>
      </c>
      <c r="X14" s="39">
        <f t="shared" si="19"/>
        <v>88497822.62467799</v>
      </c>
      <c r="Y14" s="14">
        <f t="shared" si="3"/>
        <v>0.09826845879273761</v>
      </c>
      <c r="Z14" s="37">
        <v>446500</v>
      </c>
      <c r="AA14" s="34">
        <f t="shared" si="4"/>
        <v>0.014925373134328358</v>
      </c>
      <c r="AB14" s="37">
        <v>381861501.48</v>
      </c>
      <c r="AC14" s="34">
        <f t="shared" si="5"/>
        <v>0.09012007363813825</v>
      </c>
      <c r="AD14" s="40">
        <f t="shared" si="6"/>
        <v>295125673.004678</v>
      </c>
      <c r="AE14" s="27">
        <f t="shared" si="7"/>
        <v>0.09306723450299835</v>
      </c>
      <c r="AF14" s="14">
        <f t="shared" si="8"/>
        <v>0.12271924495431785</v>
      </c>
      <c r="AG14" s="40">
        <f t="shared" si="9"/>
        <v>676987174.484678</v>
      </c>
      <c r="AH14" s="27">
        <f t="shared" si="10"/>
        <v>0.0913815882462825</v>
      </c>
      <c r="AI14" s="30">
        <f t="shared" si="11"/>
        <v>0.24227238205493948</v>
      </c>
    </row>
    <row r="15" spans="1:35" ht="12.75">
      <c r="A15" s="5" t="s">
        <v>57</v>
      </c>
      <c r="B15" s="37">
        <v>170243585.61</v>
      </c>
      <c r="C15" s="38">
        <v>75894743.77</v>
      </c>
      <c r="D15" s="37">
        <v>5133245.460000001</v>
      </c>
      <c r="E15" s="39">
        <v>1177530.2100000002</v>
      </c>
      <c r="F15" s="39">
        <f t="shared" si="0"/>
        <v>179833.35699523948</v>
      </c>
      <c r="G15" s="39">
        <f t="shared" si="12"/>
        <v>6490609.026995241</v>
      </c>
      <c r="H15" s="14">
        <f t="shared" si="1"/>
        <v>0.0002171858424791903</v>
      </c>
      <c r="I15" s="44">
        <v>361144.54</v>
      </c>
      <c r="J15" s="40">
        <v>0</v>
      </c>
      <c r="K15" s="39">
        <v>90232.84000000001</v>
      </c>
      <c r="L15" s="39">
        <f t="shared" si="13"/>
        <v>451377.38</v>
      </c>
      <c r="M15" s="39">
        <v>720138.3099999998</v>
      </c>
      <c r="N15" s="39">
        <v>20951.589999999993</v>
      </c>
      <c r="O15" s="39">
        <v>663004.17</v>
      </c>
      <c r="P15" s="39">
        <f t="shared" si="14"/>
        <v>1765238.6099999999</v>
      </c>
      <c r="Q15" s="39">
        <f t="shared" si="15"/>
        <v>90232.84000000001</v>
      </c>
      <c r="R15" s="39">
        <f t="shared" si="16"/>
        <v>1855471.45</v>
      </c>
      <c r="S15" s="14">
        <f t="shared" si="2"/>
        <v>0.0008281083753406739</v>
      </c>
      <c r="T15" s="40">
        <v>311446.8599999999</v>
      </c>
      <c r="U15" s="39">
        <f t="shared" si="17"/>
        <v>307460.3401919999</v>
      </c>
      <c r="V15" s="39">
        <v>147635.07</v>
      </c>
      <c r="W15" s="39">
        <f t="shared" si="18"/>
        <v>115066.773558</v>
      </c>
      <c r="X15" s="39">
        <f t="shared" si="19"/>
        <v>422527.1137499999</v>
      </c>
      <c r="Y15" s="14">
        <f t="shared" si="3"/>
        <v>0.000469176382366473</v>
      </c>
      <c r="Z15" s="37">
        <v>446500</v>
      </c>
      <c r="AA15" s="34">
        <f t="shared" si="4"/>
        <v>0.014925373134328358</v>
      </c>
      <c r="AB15" s="37">
        <v>1678851.2</v>
      </c>
      <c r="AC15" s="34">
        <f t="shared" si="5"/>
        <v>0.0003962122214077163</v>
      </c>
      <c r="AD15" s="40">
        <f t="shared" si="6"/>
        <v>2724498.5637499997</v>
      </c>
      <c r="AE15" s="27">
        <f t="shared" si="7"/>
        <v>0.0008591646540068516</v>
      </c>
      <c r="AF15" s="14">
        <f t="shared" si="8"/>
        <v>0.5307555590279525</v>
      </c>
      <c r="AG15" s="40">
        <f t="shared" si="9"/>
        <v>4403349.76375</v>
      </c>
      <c r="AH15" s="27">
        <f t="shared" si="10"/>
        <v>0.0005943762454904156</v>
      </c>
      <c r="AI15" s="30">
        <f t="shared" si="11"/>
        <v>0.6784185806656859</v>
      </c>
    </row>
    <row r="16" spans="1:35" ht="12.75">
      <c r="A16" s="5" t="s">
        <v>28</v>
      </c>
      <c r="B16" s="37">
        <v>6167218877.4800005</v>
      </c>
      <c r="C16" s="38">
        <v>3433865043.15</v>
      </c>
      <c r="D16" s="37">
        <v>208345518.11</v>
      </c>
      <c r="E16" s="39">
        <v>28874828.12</v>
      </c>
      <c r="F16" s="39">
        <f t="shared" si="0"/>
        <v>4409786.882223717</v>
      </c>
      <c r="G16" s="39">
        <f t="shared" si="12"/>
        <v>241630133.11222374</v>
      </c>
      <c r="H16" s="14">
        <f t="shared" si="1"/>
        <v>0.008085318929251798</v>
      </c>
      <c r="I16" s="44">
        <v>16305968.09</v>
      </c>
      <c r="J16" s="40">
        <v>0</v>
      </c>
      <c r="K16" s="39">
        <v>1868320.21</v>
      </c>
      <c r="L16" s="39">
        <f t="shared" si="13"/>
        <v>18174288.3</v>
      </c>
      <c r="M16" s="39">
        <v>0</v>
      </c>
      <c r="N16" s="39">
        <v>0</v>
      </c>
      <c r="O16" s="39">
        <v>0</v>
      </c>
      <c r="P16" s="39">
        <f t="shared" si="14"/>
        <v>16305968.09</v>
      </c>
      <c r="Q16" s="39">
        <f t="shared" si="15"/>
        <v>1868320.21</v>
      </c>
      <c r="R16" s="39">
        <f t="shared" si="16"/>
        <v>18174288.3</v>
      </c>
      <c r="S16" s="14">
        <f t="shared" si="2"/>
        <v>0.00811129718923243</v>
      </c>
      <c r="T16" s="40">
        <v>5629894.66</v>
      </c>
      <c r="U16" s="39">
        <f t="shared" si="17"/>
        <v>5557832.008352</v>
      </c>
      <c r="V16" s="39">
        <v>645185.5499999998</v>
      </c>
      <c r="W16" s="39">
        <f t="shared" si="18"/>
        <v>502857.61766999983</v>
      </c>
      <c r="X16" s="39">
        <f t="shared" si="19"/>
        <v>6060689.626022</v>
      </c>
      <c r="Y16" s="14">
        <f t="shared" si="3"/>
        <v>0.006729822396830776</v>
      </c>
      <c r="Z16" s="37">
        <v>446500</v>
      </c>
      <c r="AA16" s="34">
        <f t="shared" si="4"/>
        <v>0.014925373134328358</v>
      </c>
      <c r="AB16" s="37">
        <v>34217414.2</v>
      </c>
      <c r="AC16" s="34">
        <f t="shared" si="5"/>
        <v>0.008075377788698568</v>
      </c>
      <c r="AD16" s="40">
        <f t="shared" si="6"/>
        <v>24681477.926022</v>
      </c>
      <c r="AE16" s="27">
        <f t="shared" si="7"/>
        <v>0.007783249998671775</v>
      </c>
      <c r="AF16" s="14">
        <f t="shared" si="8"/>
        <v>0.11846416543979094</v>
      </c>
      <c r="AG16" s="40">
        <f t="shared" si="9"/>
        <v>58898892.126022</v>
      </c>
      <c r="AH16" s="27">
        <f t="shared" si="10"/>
        <v>0.007950334232726543</v>
      </c>
      <c r="AI16" s="30">
        <f t="shared" si="11"/>
        <v>0.2437564030917731</v>
      </c>
    </row>
    <row r="17" spans="1:35" ht="12.75">
      <c r="A17" s="5" t="s">
        <v>31</v>
      </c>
      <c r="B17" s="37">
        <v>3647979037.8700004</v>
      </c>
      <c r="C17" s="38">
        <v>2098921647.5499997</v>
      </c>
      <c r="D17" s="37">
        <v>124896246.09</v>
      </c>
      <c r="E17" s="39">
        <v>893063.1</v>
      </c>
      <c r="F17" s="39">
        <f t="shared" si="0"/>
        <v>136389.31206832922</v>
      </c>
      <c r="G17" s="39">
        <f t="shared" si="12"/>
        <v>125925698.50206833</v>
      </c>
      <c r="H17" s="14">
        <f t="shared" si="1"/>
        <v>0.004213669134160324</v>
      </c>
      <c r="I17" s="44">
        <v>10211588.530000001</v>
      </c>
      <c r="J17" s="40">
        <v>-2226363.9600000004</v>
      </c>
      <c r="K17" s="39">
        <v>765471.0700000001</v>
      </c>
      <c r="L17" s="39">
        <f t="shared" si="13"/>
        <v>8750695.64</v>
      </c>
      <c r="M17" s="39">
        <v>0</v>
      </c>
      <c r="N17" s="39">
        <v>0</v>
      </c>
      <c r="O17" s="39">
        <v>0</v>
      </c>
      <c r="P17" s="39">
        <f t="shared" si="14"/>
        <v>7985224.57</v>
      </c>
      <c r="Q17" s="39">
        <f t="shared" si="15"/>
        <v>765471.0700000001</v>
      </c>
      <c r="R17" s="39">
        <f t="shared" si="16"/>
        <v>8750695.64</v>
      </c>
      <c r="S17" s="14">
        <f t="shared" si="2"/>
        <v>0.003905489545280322</v>
      </c>
      <c r="T17" s="40">
        <v>4396347.84</v>
      </c>
      <c r="U17" s="39">
        <f t="shared" si="17"/>
        <v>4340074.587648</v>
      </c>
      <c r="V17" s="39">
        <v>520621.60000000003</v>
      </c>
      <c r="W17" s="39">
        <f t="shared" si="18"/>
        <v>405772.47504</v>
      </c>
      <c r="X17" s="39">
        <f t="shared" si="19"/>
        <v>4745847.062688</v>
      </c>
      <c r="Y17" s="14">
        <f t="shared" si="3"/>
        <v>0.005269814134233198</v>
      </c>
      <c r="Z17" s="37">
        <v>446500</v>
      </c>
      <c r="AA17" s="34">
        <f t="shared" si="4"/>
        <v>0.014925373134328358</v>
      </c>
      <c r="AB17" s="37">
        <v>0</v>
      </c>
      <c r="AC17" s="34">
        <f t="shared" si="5"/>
        <v>0</v>
      </c>
      <c r="AD17" s="40">
        <f t="shared" si="6"/>
        <v>13943042.702688001</v>
      </c>
      <c r="AE17" s="27">
        <f t="shared" si="7"/>
        <v>0.0043969079737628085</v>
      </c>
      <c r="AF17" s="14">
        <f t="shared" si="8"/>
        <v>0.11163700382668564</v>
      </c>
      <c r="AG17" s="40">
        <f t="shared" si="9"/>
        <v>13943042.702688001</v>
      </c>
      <c r="AH17" s="27">
        <f t="shared" si="10"/>
        <v>0.0018820702004099868</v>
      </c>
      <c r="AI17" s="30">
        <f t="shared" si="11"/>
        <v>0.11072436260862978</v>
      </c>
    </row>
    <row r="18" spans="1:35" ht="12.75">
      <c r="A18" s="5" t="s">
        <v>27</v>
      </c>
      <c r="B18" s="37">
        <v>6076566307.340001</v>
      </c>
      <c r="C18" s="38">
        <v>2632849119.91</v>
      </c>
      <c r="D18" s="37">
        <v>159492877.65999997</v>
      </c>
      <c r="E18" s="39">
        <v>27091946.1</v>
      </c>
      <c r="F18" s="39">
        <f t="shared" si="0"/>
        <v>4137503.7118555843</v>
      </c>
      <c r="G18" s="39">
        <f t="shared" si="12"/>
        <v>190722327.47185555</v>
      </c>
      <c r="H18" s="14">
        <f t="shared" si="1"/>
        <v>0.006381864814116363</v>
      </c>
      <c r="I18" s="44">
        <v>12880337.059999999</v>
      </c>
      <c r="J18" s="40">
        <v>-2547437.0399999996</v>
      </c>
      <c r="K18" s="39">
        <v>1151821.9</v>
      </c>
      <c r="L18" s="39">
        <f t="shared" si="13"/>
        <v>11484721.92</v>
      </c>
      <c r="M18" s="39">
        <v>0</v>
      </c>
      <c r="N18" s="39">
        <v>0</v>
      </c>
      <c r="O18" s="39">
        <v>0</v>
      </c>
      <c r="P18" s="39">
        <f t="shared" si="14"/>
        <v>10332900.02</v>
      </c>
      <c r="Q18" s="39">
        <f t="shared" si="15"/>
        <v>1151821.9</v>
      </c>
      <c r="R18" s="39">
        <f t="shared" si="16"/>
        <v>11484721.92</v>
      </c>
      <c r="S18" s="14">
        <f t="shared" si="2"/>
        <v>0.005125702370904508</v>
      </c>
      <c r="T18" s="40">
        <v>6214217.580000002</v>
      </c>
      <c r="U18" s="39">
        <f t="shared" si="17"/>
        <v>6134675.594976001</v>
      </c>
      <c r="V18" s="39">
        <v>717728.1599999999</v>
      </c>
      <c r="W18" s="39">
        <f t="shared" si="18"/>
        <v>559397.327904</v>
      </c>
      <c r="X18" s="39">
        <f t="shared" si="19"/>
        <v>6694072.922880001</v>
      </c>
      <c r="Y18" s="14">
        <f t="shared" si="3"/>
        <v>0.007433134620355951</v>
      </c>
      <c r="Z18" s="37">
        <v>446500</v>
      </c>
      <c r="AA18" s="34">
        <f t="shared" si="4"/>
        <v>0.014925373134328358</v>
      </c>
      <c r="AB18" s="37">
        <v>32850987.080000002</v>
      </c>
      <c r="AC18" s="34">
        <f t="shared" si="5"/>
        <v>0.007752898271391168</v>
      </c>
      <c r="AD18" s="40">
        <f t="shared" si="6"/>
        <v>18625294.842880003</v>
      </c>
      <c r="AE18" s="27">
        <f t="shared" si="7"/>
        <v>0.005873445929600042</v>
      </c>
      <c r="AF18" s="14">
        <f t="shared" si="8"/>
        <v>0.11677822305385073</v>
      </c>
      <c r="AG18" s="40">
        <f t="shared" si="9"/>
        <v>51476281.92288001</v>
      </c>
      <c r="AH18" s="27">
        <f t="shared" si="10"/>
        <v>0.006948409920330978</v>
      </c>
      <c r="AI18" s="30">
        <f t="shared" si="11"/>
        <v>0.2699017079186822</v>
      </c>
    </row>
    <row r="19" spans="1:35" ht="12.75">
      <c r="A19" s="5" t="s">
        <v>22</v>
      </c>
      <c r="B19" s="37">
        <v>19211233346.600002</v>
      </c>
      <c r="C19" s="38">
        <v>10860049673.150002</v>
      </c>
      <c r="D19" s="37">
        <v>652812949.42</v>
      </c>
      <c r="E19" s="39">
        <v>90792954.94</v>
      </c>
      <c r="F19" s="39">
        <f t="shared" si="0"/>
        <v>13865972.813026777</v>
      </c>
      <c r="G19" s="39">
        <f t="shared" si="12"/>
        <v>757471877.1730267</v>
      </c>
      <c r="H19" s="14">
        <f t="shared" si="1"/>
        <v>0.02534618355748917</v>
      </c>
      <c r="I19" s="44">
        <v>50480372.150000006</v>
      </c>
      <c r="J19" s="40">
        <v>0</v>
      </c>
      <c r="K19" s="39">
        <v>5373063.79</v>
      </c>
      <c r="L19" s="39">
        <f t="shared" si="13"/>
        <v>55853435.940000005</v>
      </c>
      <c r="M19" s="39">
        <v>0</v>
      </c>
      <c r="N19" s="39">
        <v>0</v>
      </c>
      <c r="O19" s="39">
        <v>0</v>
      </c>
      <c r="P19" s="39">
        <f t="shared" si="14"/>
        <v>50480372.150000006</v>
      </c>
      <c r="Q19" s="39">
        <f t="shared" si="15"/>
        <v>5373063.79</v>
      </c>
      <c r="R19" s="39">
        <f t="shared" si="16"/>
        <v>55853435.940000005</v>
      </c>
      <c r="S19" s="14">
        <f t="shared" si="2"/>
        <v>0.0249277336460595</v>
      </c>
      <c r="T19" s="40">
        <v>13255022.260000002</v>
      </c>
      <c r="U19" s="39">
        <f t="shared" si="17"/>
        <v>13085357.975072002</v>
      </c>
      <c r="V19" s="39">
        <v>1574142.0799999998</v>
      </c>
      <c r="W19" s="39">
        <f t="shared" si="18"/>
        <v>1226886.3371519998</v>
      </c>
      <c r="X19" s="39">
        <f t="shared" si="19"/>
        <v>14312244.312224003</v>
      </c>
      <c r="Y19" s="14">
        <f t="shared" si="3"/>
        <v>0.01589239315403434</v>
      </c>
      <c r="Z19" s="37">
        <v>446500</v>
      </c>
      <c r="AA19" s="34">
        <f t="shared" si="4"/>
        <v>0.014925373134328358</v>
      </c>
      <c r="AB19" s="37">
        <v>99517046.47</v>
      </c>
      <c r="AC19" s="34">
        <f t="shared" si="5"/>
        <v>0.023486220845429083</v>
      </c>
      <c r="AD19" s="40">
        <f t="shared" si="6"/>
        <v>70612180.25222401</v>
      </c>
      <c r="AE19" s="27">
        <f t="shared" si="7"/>
        <v>0.022267396365064973</v>
      </c>
      <c r="AF19" s="14">
        <f t="shared" si="8"/>
        <v>0.1081660226179035</v>
      </c>
      <c r="AG19" s="40">
        <f t="shared" si="9"/>
        <v>170129226.722224</v>
      </c>
      <c r="AH19" s="27">
        <f t="shared" si="10"/>
        <v>0.022964510305269567</v>
      </c>
      <c r="AI19" s="30">
        <f t="shared" si="11"/>
        <v>0.22460137709292402</v>
      </c>
    </row>
    <row r="20" spans="1:35" ht="12.75">
      <c r="A20" s="5" t="s">
        <v>37</v>
      </c>
      <c r="B20" s="37">
        <v>3025477056.48</v>
      </c>
      <c r="C20" s="38">
        <v>1412541520.6499999</v>
      </c>
      <c r="D20" s="37">
        <v>83623666.19</v>
      </c>
      <c r="E20" s="39">
        <v>10206968.729999999</v>
      </c>
      <c r="F20" s="39">
        <f t="shared" si="0"/>
        <v>1558816.4412880207</v>
      </c>
      <c r="G20" s="39">
        <f t="shared" si="12"/>
        <v>95389451.36128803</v>
      </c>
      <c r="H20" s="14">
        <f t="shared" si="1"/>
        <v>0.0031918789548659524</v>
      </c>
      <c r="I20" s="44">
        <v>6030490.460000001</v>
      </c>
      <c r="J20" s="40">
        <v>-1446720.9600000002</v>
      </c>
      <c r="K20" s="39">
        <v>1218220.65</v>
      </c>
      <c r="L20" s="39">
        <f t="shared" si="13"/>
        <v>5801990.15</v>
      </c>
      <c r="M20" s="39">
        <v>0</v>
      </c>
      <c r="N20" s="39">
        <v>0</v>
      </c>
      <c r="O20" s="39">
        <v>579127.45</v>
      </c>
      <c r="P20" s="39">
        <f t="shared" si="14"/>
        <v>5162896.950000001</v>
      </c>
      <c r="Q20" s="39">
        <f t="shared" si="15"/>
        <v>1218220.65</v>
      </c>
      <c r="R20" s="39">
        <f t="shared" si="16"/>
        <v>6381117.6000000015</v>
      </c>
      <c r="S20" s="14">
        <f t="shared" si="2"/>
        <v>0.002847932221535277</v>
      </c>
      <c r="T20" s="40">
        <v>2006704.67</v>
      </c>
      <c r="U20" s="39">
        <f t="shared" si="17"/>
        <v>1981018.850224</v>
      </c>
      <c r="V20" s="39">
        <v>507320.2500000001</v>
      </c>
      <c r="W20" s="39">
        <f t="shared" si="18"/>
        <v>395405.4028500001</v>
      </c>
      <c r="X20" s="39">
        <f t="shared" si="19"/>
        <v>2376424.253074</v>
      </c>
      <c r="Y20" s="14">
        <f t="shared" si="3"/>
        <v>0.0026387942873765634</v>
      </c>
      <c r="Z20" s="37">
        <v>446500</v>
      </c>
      <c r="AA20" s="34">
        <f t="shared" si="4"/>
        <v>0.014925373134328358</v>
      </c>
      <c r="AB20" s="37">
        <v>12042025.61</v>
      </c>
      <c r="AC20" s="34">
        <f t="shared" si="5"/>
        <v>0.002841941988180197</v>
      </c>
      <c r="AD20" s="40">
        <f t="shared" si="6"/>
        <v>9204041.853074001</v>
      </c>
      <c r="AE20" s="27">
        <f t="shared" si="7"/>
        <v>0.0029024744367185966</v>
      </c>
      <c r="AF20" s="14">
        <f t="shared" si="8"/>
        <v>0.1100650362800603</v>
      </c>
      <c r="AG20" s="40">
        <f t="shared" si="9"/>
        <v>21246067.463074</v>
      </c>
      <c r="AH20" s="27">
        <f t="shared" si="10"/>
        <v>0.002867852541285195</v>
      </c>
      <c r="AI20" s="30">
        <f t="shared" si="11"/>
        <v>0.22272973751158723</v>
      </c>
    </row>
    <row r="21" spans="1:35" ht="12.75">
      <c r="A21" s="42" t="s">
        <v>118</v>
      </c>
      <c r="B21" s="37">
        <v>705595171.8800001</v>
      </c>
      <c r="C21" s="38">
        <v>313059899.40999997</v>
      </c>
      <c r="D21" s="37">
        <v>19673402.44</v>
      </c>
      <c r="E21" s="39">
        <v>3821942.53</v>
      </c>
      <c r="F21" s="39">
        <f t="shared" si="0"/>
        <v>583690.1249546529</v>
      </c>
      <c r="G21" s="39">
        <f t="shared" si="12"/>
        <v>24079035.094954655</v>
      </c>
      <c r="H21" s="14">
        <f t="shared" si="1"/>
        <v>0.0008057218515909772</v>
      </c>
      <c r="I21" s="44">
        <v>1339940.6199999999</v>
      </c>
      <c r="J21" s="40">
        <v>-634493.04</v>
      </c>
      <c r="K21" s="39">
        <v>334701.06</v>
      </c>
      <c r="L21" s="39">
        <f t="shared" si="13"/>
        <v>1040148.6399999999</v>
      </c>
      <c r="M21" s="39">
        <v>1632939.5799999998</v>
      </c>
      <c r="N21" s="39">
        <v>0</v>
      </c>
      <c r="O21" s="39">
        <v>378490.82999999996</v>
      </c>
      <c r="P21" s="39">
        <f t="shared" si="14"/>
        <v>2716877.9899999998</v>
      </c>
      <c r="Q21" s="39">
        <f t="shared" si="15"/>
        <v>334701.06</v>
      </c>
      <c r="R21" s="39">
        <f t="shared" si="16"/>
        <v>3051579.05</v>
      </c>
      <c r="S21" s="14">
        <f t="shared" si="2"/>
        <v>0.0013619385894184128</v>
      </c>
      <c r="T21" s="40">
        <v>855961.3600000001</v>
      </c>
      <c r="U21" s="39">
        <f t="shared" si="17"/>
        <v>845005.0545920001</v>
      </c>
      <c r="V21" s="39">
        <v>358587.8</v>
      </c>
      <c r="W21" s="39">
        <f t="shared" si="18"/>
        <v>279483.33132</v>
      </c>
      <c r="X21" s="39">
        <f t="shared" si="19"/>
        <v>1124488.3859120002</v>
      </c>
      <c r="Y21" s="14">
        <f t="shared" si="3"/>
        <v>0.0012486379589534845</v>
      </c>
      <c r="Z21" s="37">
        <v>446500</v>
      </c>
      <c r="AA21" s="34">
        <f t="shared" si="4"/>
        <v>0.014925373134328358</v>
      </c>
      <c r="AB21" s="37">
        <v>5086949.32</v>
      </c>
      <c r="AC21" s="34">
        <f t="shared" si="5"/>
        <v>0.0012005301543493978</v>
      </c>
      <c r="AD21" s="40">
        <f t="shared" si="6"/>
        <v>4622567.435912</v>
      </c>
      <c r="AE21" s="27">
        <f t="shared" si="7"/>
        <v>0.0014577165150831412</v>
      </c>
      <c r="AF21" s="14">
        <f t="shared" si="8"/>
        <v>0.23496532691840769</v>
      </c>
      <c r="AG21" s="40">
        <f t="shared" si="9"/>
        <v>9709516.755912</v>
      </c>
      <c r="AH21" s="27">
        <f t="shared" si="10"/>
        <v>0.0013106172401781775</v>
      </c>
      <c r="AI21" s="30">
        <f t="shared" si="11"/>
        <v>0.40323529234551686</v>
      </c>
    </row>
    <row r="22" spans="1:35" ht="12.75">
      <c r="A22" s="5" t="s">
        <v>59</v>
      </c>
      <c r="B22" s="37">
        <v>337085823.5300001</v>
      </c>
      <c r="C22" s="38">
        <v>83211954.05</v>
      </c>
      <c r="D22" s="37">
        <v>5589928.89</v>
      </c>
      <c r="E22" s="39">
        <v>853625.4800000002</v>
      </c>
      <c r="F22" s="39">
        <f t="shared" si="0"/>
        <v>130366.36714829819</v>
      </c>
      <c r="G22" s="39">
        <f t="shared" si="12"/>
        <v>6573920.737148298</v>
      </c>
      <c r="H22" s="14">
        <f t="shared" si="1"/>
        <v>0.00021997358148530177</v>
      </c>
      <c r="I22" s="44">
        <v>430491.44999999995</v>
      </c>
      <c r="J22" s="40">
        <v>0</v>
      </c>
      <c r="K22" s="39">
        <v>55654.31000000001</v>
      </c>
      <c r="L22" s="39">
        <f t="shared" si="13"/>
        <v>486145.75999999995</v>
      </c>
      <c r="M22" s="39">
        <v>889711.77</v>
      </c>
      <c r="N22" s="39">
        <v>24515.000000000004</v>
      </c>
      <c r="O22" s="39">
        <v>667453.85</v>
      </c>
      <c r="P22" s="39">
        <f t="shared" si="14"/>
        <v>2012172.0699999998</v>
      </c>
      <c r="Q22" s="39">
        <f t="shared" si="15"/>
        <v>55654.31000000001</v>
      </c>
      <c r="R22" s="39">
        <f t="shared" si="16"/>
        <v>2067826.38</v>
      </c>
      <c r="S22" s="14">
        <f t="shared" si="2"/>
        <v>0.0009228836929980178</v>
      </c>
      <c r="T22" s="40">
        <v>384906.86</v>
      </c>
      <c r="U22" s="39">
        <f t="shared" si="17"/>
        <v>379980.052192</v>
      </c>
      <c r="V22" s="39">
        <v>114337.94000000002</v>
      </c>
      <c r="W22" s="39">
        <f t="shared" si="18"/>
        <v>89114.99043600001</v>
      </c>
      <c r="X22" s="39">
        <f t="shared" si="19"/>
        <v>469095.04262799997</v>
      </c>
      <c r="Y22" s="14">
        <f t="shared" si="3"/>
        <v>0.0005208856613553868</v>
      </c>
      <c r="Z22" s="37">
        <v>446500</v>
      </c>
      <c r="AA22" s="34">
        <f t="shared" si="4"/>
        <v>0.014925373134328358</v>
      </c>
      <c r="AB22" s="37">
        <v>1236379.6700000002</v>
      </c>
      <c r="AC22" s="34">
        <f t="shared" si="5"/>
        <v>0.00029178806052259975</v>
      </c>
      <c r="AD22" s="40">
        <f t="shared" si="6"/>
        <v>2983421.422628</v>
      </c>
      <c r="AE22" s="27">
        <f t="shared" si="7"/>
        <v>0.0009408154103780319</v>
      </c>
      <c r="AF22" s="14">
        <f t="shared" si="8"/>
        <v>0.5337136627918714</v>
      </c>
      <c r="AG22" s="40">
        <f t="shared" si="9"/>
        <v>4219801.092628</v>
      </c>
      <c r="AH22" s="27">
        <f t="shared" si="10"/>
        <v>0.0005696003417217947</v>
      </c>
      <c r="AI22" s="30">
        <f t="shared" si="11"/>
        <v>0.641900208620177</v>
      </c>
    </row>
    <row r="23" spans="1:35" ht="12.75">
      <c r="A23" s="5" t="s">
        <v>13</v>
      </c>
      <c r="B23" s="37">
        <v>63569547980.74</v>
      </c>
      <c r="C23" s="38">
        <v>21844597844.11</v>
      </c>
      <c r="D23" s="37">
        <v>1293606710.4599998</v>
      </c>
      <c r="E23" s="39">
        <v>212009630.67000002</v>
      </c>
      <c r="F23" s="39">
        <f t="shared" si="0"/>
        <v>32378280.637663625</v>
      </c>
      <c r="G23" s="39">
        <f t="shared" si="12"/>
        <v>1537994621.7676635</v>
      </c>
      <c r="H23" s="14">
        <f t="shared" si="1"/>
        <v>0.05146368488192696</v>
      </c>
      <c r="I23" s="44">
        <v>107213327.81</v>
      </c>
      <c r="J23" s="40">
        <v>0</v>
      </c>
      <c r="K23" s="39">
        <v>5162070.8</v>
      </c>
      <c r="L23" s="39">
        <f t="shared" si="13"/>
        <v>112375398.61</v>
      </c>
      <c r="M23" s="39">
        <v>0</v>
      </c>
      <c r="N23" s="39">
        <v>0</v>
      </c>
      <c r="O23" s="39">
        <v>0</v>
      </c>
      <c r="P23" s="39">
        <f t="shared" si="14"/>
        <v>107213327.81</v>
      </c>
      <c r="Q23" s="39">
        <f t="shared" si="15"/>
        <v>5162070.8</v>
      </c>
      <c r="R23" s="39">
        <f t="shared" si="16"/>
        <v>112375398.61</v>
      </c>
      <c r="S23" s="14">
        <f t="shared" si="2"/>
        <v>0.05015383490335447</v>
      </c>
      <c r="T23" s="40">
        <v>27749364.94</v>
      </c>
      <c r="U23" s="39">
        <f t="shared" si="17"/>
        <v>27394173.068768002</v>
      </c>
      <c r="V23" s="39">
        <v>37209613.49</v>
      </c>
      <c r="W23" s="39">
        <f t="shared" si="18"/>
        <v>29001172.754106</v>
      </c>
      <c r="X23" s="39">
        <f t="shared" si="19"/>
        <v>56395345.822874</v>
      </c>
      <c r="Y23" s="14">
        <f t="shared" si="3"/>
        <v>0.06262169568397838</v>
      </c>
      <c r="Z23" s="37">
        <v>446500</v>
      </c>
      <c r="AA23" s="34">
        <f t="shared" si="4"/>
        <v>0.014925373134328358</v>
      </c>
      <c r="AB23" s="37">
        <v>234254109.35000002</v>
      </c>
      <c r="AC23" s="34">
        <f t="shared" si="5"/>
        <v>0.05528443559467902</v>
      </c>
      <c r="AD23" s="40">
        <f t="shared" si="6"/>
        <v>169217244.432874</v>
      </c>
      <c r="AE23" s="27">
        <f t="shared" si="7"/>
        <v>0.05336228735795495</v>
      </c>
      <c r="AF23" s="14">
        <f t="shared" si="8"/>
        <v>0.1308104256607491</v>
      </c>
      <c r="AG23" s="40">
        <f t="shared" si="9"/>
        <v>403471353.782874</v>
      </c>
      <c r="AH23" s="27">
        <f t="shared" si="10"/>
        <v>0.05446167152076708</v>
      </c>
      <c r="AI23" s="30">
        <f t="shared" si="11"/>
        <v>0.26233599784578715</v>
      </c>
    </row>
    <row r="24" spans="1:35" ht="12.75">
      <c r="A24" s="5" t="s">
        <v>18</v>
      </c>
      <c r="B24" s="37">
        <v>12395564945.949999</v>
      </c>
      <c r="C24" s="38">
        <v>6916329784.120001</v>
      </c>
      <c r="D24" s="37">
        <v>416341774.48</v>
      </c>
      <c r="E24" s="39">
        <v>83653983.47999999</v>
      </c>
      <c r="F24" s="39">
        <f t="shared" si="0"/>
        <v>12775703.37259772</v>
      </c>
      <c r="G24" s="39">
        <f t="shared" si="12"/>
        <v>512771461.33259773</v>
      </c>
      <c r="H24" s="14">
        <f t="shared" si="1"/>
        <v>0.017158128207325075</v>
      </c>
      <c r="I24" s="44">
        <v>30187174.169999994</v>
      </c>
      <c r="J24" s="40">
        <v>0</v>
      </c>
      <c r="K24" s="39">
        <v>5721483.4399999995</v>
      </c>
      <c r="L24" s="39">
        <f t="shared" si="13"/>
        <v>35908657.60999999</v>
      </c>
      <c r="M24" s="39">
        <v>0</v>
      </c>
      <c r="N24" s="39">
        <v>0</v>
      </c>
      <c r="O24" s="39">
        <v>0</v>
      </c>
      <c r="P24" s="39">
        <f t="shared" si="14"/>
        <v>30187174.169999994</v>
      </c>
      <c r="Q24" s="39">
        <f t="shared" si="15"/>
        <v>5721483.4399999995</v>
      </c>
      <c r="R24" s="39">
        <f t="shared" si="16"/>
        <v>35908657.60999999</v>
      </c>
      <c r="S24" s="14">
        <f t="shared" si="2"/>
        <v>0.01602625581443553</v>
      </c>
      <c r="T24" s="40">
        <v>9876285.43</v>
      </c>
      <c r="U24" s="39">
        <f t="shared" si="17"/>
        <v>9749868.976496</v>
      </c>
      <c r="V24" s="39">
        <v>2519996.85</v>
      </c>
      <c r="W24" s="39">
        <f t="shared" si="18"/>
        <v>1964085.54489</v>
      </c>
      <c r="X24" s="39">
        <f t="shared" si="19"/>
        <v>11713954.521386</v>
      </c>
      <c r="Y24" s="14">
        <f t="shared" si="3"/>
        <v>0.013007238178804979</v>
      </c>
      <c r="Z24" s="37">
        <v>446500</v>
      </c>
      <c r="AA24" s="34">
        <f t="shared" si="4"/>
        <v>0.014925373134328358</v>
      </c>
      <c r="AB24" s="37">
        <v>96029151.07000001</v>
      </c>
      <c r="AC24" s="34">
        <f t="shared" si="5"/>
        <v>0.022663070595739444</v>
      </c>
      <c r="AD24" s="40">
        <f t="shared" si="6"/>
        <v>48069112.13138599</v>
      </c>
      <c r="AE24" s="27">
        <f t="shared" si="7"/>
        <v>0.015158489214226073</v>
      </c>
      <c r="AF24" s="14">
        <f t="shared" si="8"/>
        <v>0.11545589483885697</v>
      </c>
      <c r="AG24" s="40">
        <f t="shared" si="9"/>
        <v>144098263.201386</v>
      </c>
      <c r="AH24" s="27">
        <f t="shared" si="10"/>
        <v>0.01945077935176085</v>
      </c>
      <c r="AI24" s="30">
        <f t="shared" si="11"/>
        <v>0.2810184927743471</v>
      </c>
    </row>
    <row r="25" spans="1:35" ht="12.75">
      <c r="A25" s="5" t="s">
        <v>42</v>
      </c>
      <c r="B25" s="37">
        <v>2371020477.97</v>
      </c>
      <c r="C25" s="38">
        <v>1330025208.3600001</v>
      </c>
      <c r="D25" s="37">
        <v>79728405.45000002</v>
      </c>
      <c r="E25" s="39">
        <v>11803621.32</v>
      </c>
      <c r="F25" s="39">
        <f t="shared" si="0"/>
        <v>1802658.5039174322</v>
      </c>
      <c r="G25" s="39">
        <f t="shared" si="12"/>
        <v>93334685.27391744</v>
      </c>
      <c r="H25" s="14">
        <f t="shared" si="1"/>
        <v>0.0031231232954313484</v>
      </c>
      <c r="I25" s="44">
        <v>3153222.59</v>
      </c>
      <c r="J25" s="40">
        <v>0</v>
      </c>
      <c r="K25" s="39">
        <v>3803878.99</v>
      </c>
      <c r="L25" s="39">
        <f t="shared" si="13"/>
        <v>6957101.58</v>
      </c>
      <c r="M25" s="39">
        <v>0</v>
      </c>
      <c r="N25" s="39">
        <v>0</v>
      </c>
      <c r="O25" s="39">
        <v>0</v>
      </c>
      <c r="P25" s="39">
        <f t="shared" si="14"/>
        <v>3153222.59</v>
      </c>
      <c r="Q25" s="39">
        <f t="shared" si="15"/>
        <v>3803878.99</v>
      </c>
      <c r="R25" s="39">
        <f t="shared" si="16"/>
        <v>6957101.58</v>
      </c>
      <c r="S25" s="14">
        <f t="shared" si="2"/>
        <v>0.0031049974315119945</v>
      </c>
      <c r="T25" s="40">
        <v>1728191.6099999996</v>
      </c>
      <c r="U25" s="39">
        <f t="shared" si="17"/>
        <v>1706070.7573919995</v>
      </c>
      <c r="V25" s="39">
        <v>1994758.2900000003</v>
      </c>
      <c r="W25" s="39">
        <f t="shared" si="18"/>
        <v>1554714.6112260001</v>
      </c>
      <c r="X25" s="39">
        <f t="shared" si="19"/>
        <v>3260785.3686179994</v>
      </c>
      <c r="Y25" s="14">
        <f t="shared" si="3"/>
        <v>0.003620793632256504</v>
      </c>
      <c r="Z25" s="37">
        <v>446500</v>
      </c>
      <c r="AA25" s="34">
        <f t="shared" si="4"/>
        <v>0.014925373134328358</v>
      </c>
      <c r="AB25" s="37">
        <v>14806967.14</v>
      </c>
      <c r="AC25" s="34">
        <f t="shared" si="5"/>
        <v>0.003494473687036981</v>
      </c>
      <c r="AD25" s="40">
        <f t="shared" si="6"/>
        <v>10664386.948617999</v>
      </c>
      <c r="AE25" s="27">
        <f t="shared" si="7"/>
        <v>0.003362991063681587</v>
      </c>
      <c r="AF25" s="14">
        <f t="shared" si="8"/>
        <v>0.1337589393444717</v>
      </c>
      <c r="AG25" s="40">
        <f t="shared" si="9"/>
        <v>25471354.088618</v>
      </c>
      <c r="AH25" s="27">
        <f t="shared" si="10"/>
        <v>0.00343819333530673</v>
      </c>
      <c r="AI25" s="30">
        <f t="shared" si="11"/>
        <v>0.272903412208066</v>
      </c>
    </row>
    <row r="26" spans="1:35" ht="12.75">
      <c r="A26" s="5" t="s">
        <v>61</v>
      </c>
      <c r="B26" s="37">
        <v>392312832.78</v>
      </c>
      <c r="C26" s="38">
        <v>254894513.74</v>
      </c>
      <c r="D26" s="37">
        <v>15748148.28</v>
      </c>
      <c r="E26" s="39">
        <v>2522333.23</v>
      </c>
      <c r="F26" s="39">
        <f t="shared" si="0"/>
        <v>385212.7515365788</v>
      </c>
      <c r="G26" s="39">
        <f t="shared" si="12"/>
        <v>18655694.261536576</v>
      </c>
      <c r="H26" s="14">
        <f t="shared" si="1"/>
        <v>0.0006242484577909838</v>
      </c>
      <c r="I26" s="44">
        <v>926752.98</v>
      </c>
      <c r="J26" s="40">
        <v>-181353.95999999996</v>
      </c>
      <c r="K26" s="39">
        <v>383542.89</v>
      </c>
      <c r="L26" s="39">
        <f t="shared" si="13"/>
        <v>1128941.9100000001</v>
      </c>
      <c r="M26" s="39">
        <v>0</v>
      </c>
      <c r="N26" s="39">
        <v>24574.040000000005</v>
      </c>
      <c r="O26" s="39">
        <v>264729.98</v>
      </c>
      <c r="P26" s="39">
        <f t="shared" si="14"/>
        <v>1034703.04</v>
      </c>
      <c r="Q26" s="39">
        <f t="shared" si="15"/>
        <v>383542.89</v>
      </c>
      <c r="R26" s="39">
        <f t="shared" si="16"/>
        <v>1418245.9300000002</v>
      </c>
      <c r="S26" s="14">
        <f t="shared" si="2"/>
        <v>0.0006329719236185625</v>
      </c>
      <c r="T26" s="40">
        <v>300843.63999999996</v>
      </c>
      <c r="U26" s="39">
        <f t="shared" si="17"/>
        <v>296992.8414079999</v>
      </c>
      <c r="V26" s="39">
        <v>153488.68000000002</v>
      </c>
      <c r="W26" s="39">
        <f t="shared" si="18"/>
        <v>119629.07719200001</v>
      </c>
      <c r="X26" s="39">
        <f t="shared" si="19"/>
        <v>416621.9185999999</v>
      </c>
      <c r="Y26" s="14">
        <f t="shared" si="3"/>
        <v>0.0004626192218731364</v>
      </c>
      <c r="Z26" s="37">
        <v>446500</v>
      </c>
      <c r="AA26" s="34">
        <f t="shared" si="4"/>
        <v>0.014925373134328358</v>
      </c>
      <c r="AB26" s="37">
        <v>2684147.0000000005</v>
      </c>
      <c r="AC26" s="34">
        <f t="shared" si="5"/>
        <v>0.0006334640291259032</v>
      </c>
      <c r="AD26" s="40">
        <f t="shared" si="6"/>
        <v>2281367.8486</v>
      </c>
      <c r="AE26" s="27">
        <f t="shared" si="7"/>
        <v>0.0007194243536715004</v>
      </c>
      <c r="AF26" s="14">
        <f t="shared" si="8"/>
        <v>0.14486578409331566</v>
      </c>
      <c r="AG26" s="40">
        <f t="shared" si="9"/>
        <v>4965514.8486</v>
      </c>
      <c r="AH26" s="27">
        <f t="shared" si="10"/>
        <v>0.0006702588327038338</v>
      </c>
      <c r="AI26" s="30">
        <f t="shared" si="11"/>
        <v>0.2661661784861935</v>
      </c>
    </row>
    <row r="27" spans="1:35" ht="12.75">
      <c r="A27" s="5" t="s">
        <v>39</v>
      </c>
      <c r="B27" s="37">
        <v>1830872164.1700003</v>
      </c>
      <c r="C27" s="38">
        <v>445787637.41999996</v>
      </c>
      <c r="D27" s="37">
        <v>28155270.679999996</v>
      </c>
      <c r="E27" s="39">
        <v>4822892.34</v>
      </c>
      <c r="F27" s="39">
        <f t="shared" si="0"/>
        <v>736555.981802646</v>
      </c>
      <c r="G27" s="39">
        <f t="shared" si="12"/>
        <v>33714719.00180264</v>
      </c>
      <c r="H27" s="14">
        <f t="shared" si="1"/>
        <v>0.0011281467763504284</v>
      </c>
      <c r="I27" s="44">
        <v>1677668.11</v>
      </c>
      <c r="J27" s="40">
        <v>0</v>
      </c>
      <c r="K27" s="39">
        <v>760784.3099999999</v>
      </c>
      <c r="L27" s="39">
        <f t="shared" si="13"/>
        <v>2438452.42</v>
      </c>
      <c r="M27" s="39">
        <v>2113873.12</v>
      </c>
      <c r="N27" s="39">
        <v>0</v>
      </c>
      <c r="O27" s="39">
        <v>618792.0299999999</v>
      </c>
      <c r="P27" s="39">
        <f t="shared" si="14"/>
        <v>4410333.260000001</v>
      </c>
      <c r="Q27" s="39">
        <f t="shared" si="15"/>
        <v>760784.3099999999</v>
      </c>
      <c r="R27" s="39">
        <f t="shared" si="16"/>
        <v>5171117.57</v>
      </c>
      <c r="S27" s="14">
        <f t="shared" si="2"/>
        <v>0.002307901730090384</v>
      </c>
      <c r="T27" s="40">
        <v>1006179.4100000001</v>
      </c>
      <c r="U27" s="39">
        <f t="shared" si="17"/>
        <v>993300.3135520001</v>
      </c>
      <c r="V27" s="39">
        <v>919374.1099999999</v>
      </c>
      <c r="W27" s="39">
        <f t="shared" si="18"/>
        <v>716560.1813339998</v>
      </c>
      <c r="X27" s="39">
        <f t="shared" si="19"/>
        <v>1709860.494886</v>
      </c>
      <c r="Y27" s="14">
        <f t="shared" si="3"/>
        <v>0.0018986383009177027</v>
      </c>
      <c r="Z27" s="37">
        <v>446500</v>
      </c>
      <c r="AA27" s="34">
        <f t="shared" si="4"/>
        <v>0.014925373134328358</v>
      </c>
      <c r="AB27" s="37">
        <v>6588878.749999999</v>
      </c>
      <c r="AC27" s="34">
        <f t="shared" si="5"/>
        <v>0.0015549884862479752</v>
      </c>
      <c r="AD27" s="40">
        <f t="shared" si="6"/>
        <v>7327478.064886</v>
      </c>
      <c r="AE27" s="27">
        <f t="shared" si="7"/>
        <v>0.0023107041567661667</v>
      </c>
      <c r="AF27" s="14">
        <f t="shared" si="8"/>
        <v>0.26025244609319453</v>
      </c>
      <c r="AG27" s="40">
        <f t="shared" si="9"/>
        <v>13916356.814886</v>
      </c>
      <c r="AH27" s="27">
        <f t="shared" si="10"/>
        <v>0.0018784680659781712</v>
      </c>
      <c r="AI27" s="30">
        <f t="shared" si="11"/>
        <v>0.4127679905664327</v>
      </c>
    </row>
    <row r="28" spans="1:35" ht="12.75">
      <c r="A28" s="5" t="s">
        <v>60</v>
      </c>
      <c r="B28" s="37">
        <v>273730970.19</v>
      </c>
      <c r="C28" s="38">
        <v>111993787.71</v>
      </c>
      <c r="D28" s="37">
        <v>7514268.4399999995</v>
      </c>
      <c r="E28" s="39">
        <v>1129573.13</v>
      </c>
      <c r="F28" s="39">
        <f t="shared" si="0"/>
        <v>172509.31331903578</v>
      </c>
      <c r="G28" s="39">
        <f t="shared" si="12"/>
        <v>8816350.883319035</v>
      </c>
      <c r="H28" s="14">
        <f t="shared" si="1"/>
        <v>0.0002950087713220694</v>
      </c>
      <c r="I28" s="44">
        <v>545962.46</v>
      </c>
      <c r="J28" s="40">
        <v>0</v>
      </c>
      <c r="K28" s="39">
        <v>99141.84</v>
      </c>
      <c r="L28" s="39">
        <f t="shared" si="13"/>
        <v>645104.2999999999</v>
      </c>
      <c r="M28" s="39">
        <v>1044751.62</v>
      </c>
      <c r="N28" s="39">
        <v>0</v>
      </c>
      <c r="O28" s="39">
        <v>645205.3899999999</v>
      </c>
      <c r="P28" s="39">
        <f t="shared" si="14"/>
        <v>2235919.4699999997</v>
      </c>
      <c r="Q28" s="39">
        <f t="shared" si="15"/>
        <v>99141.84</v>
      </c>
      <c r="R28" s="39">
        <f t="shared" si="16"/>
        <v>2335061.3099999996</v>
      </c>
      <c r="S28" s="14">
        <f t="shared" si="2"/>
        <v>0.0010421522938253594</v>
      </c>
      <c r="T28" s="40">
        <v>421248.64</v>
      </c>
      <c r="U28" s="39">
        <f t="shared" si="17"/>
        <v>415856.657408</v>
      </c>
      <c r="V28" s="39">
        <v>92374.4</v>
      </c>
      <c r="W28" s="39">
        <f t="shared" si="18"/>
        <v>71996.60736</v>
      </c>
      <c r="X28" s="39">
        <f t="shared" si="19"/>
        <v>487853.264768</v>
      </c>
      <c r="Y28" s="14">
        <f t="shared" si="3"/>
        <v>0.0005417148922304478</v>
      </c>
      <c r="Z28" s="37">
        <v>446500</v>
      </c>
      <c r="AA28" s="34">
        <f t="shared" si="4"/>
        <v>0.014925373134328358</v>
      </c>
      <c r="AB28" s="37">
        <v>1553986.9</v>
      </c>
      <c r="AC28" s="34">
        <f t="shared" si="5"/>
        <v>0.0003667439983290304</v>
      </c>
      <c r="AD28" s="40">
        <f t="shared" si="6"/>
        <v>3269414.5747679994</v>
      </c>
      <c r="AE28" s="27">
        <f t="shared" si="7"/>
        <v>0.001031002724431334</v>
      </c>
      <c r="AF28" s="14">
        <f t="shared" si="8"/>
        <v>0.43509419458110277</v>
      </c>
      <c r="AG28" s="40">
        <f t="shared" si="9"/>
        <v>4823401.474768</v>
      </c>
      <c r="AH28" s="27">
        <f t="shared" si="10"/>
        <v>0.0006510759791709124</v>
      </c>
      <c r="AI28" s="30">
        <f t="shared" si="11"/>
        <v>0.5470972671804737</v>
      </c>
    </row>
    <row r="29" spans="1:35" ht="12.75">
      <c r="A29" s="5" t="s">
        <v>62</v>
      </c>
      <c r="B29" s="37">
        <v>229993394.15</v>
      </c>
      <c r="C29" s="38">
        <v>63941113.1</v>
      </c>
      <c r="D29" s="37">
        <v>4143267.13</v>
      </c>
      <c r="E29" s="39">
        <v>602917.56</v>
      </c>
      <c r="F29" s="39">
        <f t="shared" si="0"/>
        <v>92078.05276280658</v>
      </c>
      <c r="G29" s="39">
        <f t="shared" si="12"/>
        <v>4838262.742762806</v>
      </c>
      <c r="H29" s="14">
        <f t="shared" si="1"/>
        <v>0.00016189577365578525</v>
      </c>
      <c r="I29" s="44">
        <v>292868.87</v>
      </c>
      <c r="J29" s="40">
        <v>0</v>
      </c>
      <c r="K29" s="39">
        <v>44469.39000000001</v>
      </c>
      <c r="L29" s="39">
        <f t="shared" si="13"/>
        <v>337338.26</v>
      </c>
      <c r="M29" s="39">
        <v>710357.6800000002</v>
      </c>
      <c r="N29" s="39">
        <v>14120.450000000003</v>
      </c>
      <c r="O29" s="39">
        <v>406555.04000000004</v>
      </c>
      <c r="P29" s="39">
        <f t="shared" si="14"/>
        <v>1423902.04</v>
      </c>
      <c r="Q29" s="39">
        <f t="shared" si="15"/>
        <v>44469.39000000001</v>
      </c>
      <c r="R29" s="39">
        <f t="shared" si="16"/>
        <v>1468371.43</v>
      </c>
      <c r="S29" s="14">
        <f t="shared" si="2"/>
        <v>0.0006553432440547452</v>
      </c>
      <c r="T29" s="40">
        <v>308146.93</v>
      </c>
      <c r="U29" s="39">
        <f t="shared" si="17"/>
        <v>304202.64929599996</v>
      </c>
      <c r="V29" s="39">
        <v>75412.69</v>
      </c>
      <c r="W29" s="39">
        <f t="shared" si="18"/>
        <v>58776.650586</v>
      </c>
      <c r="X29" s="39">
        <f t="shared" si="19"/>
        <v>362979.29988199996</v>
      </c>
      <c r="Y29" s="14">
        <f t="shared" si="3"/>
        <v>0.0004030541691895197</v>
      </c>
      <c r="Z29" s="37">
        <v>446500</v>
      </c>
      <c r="AA29" s="34">
        <f t="shared" si="4"/>
        <v>0.014925373134328358</v>
      </c>
      <c r="AB29" s="37">
        <v>906524.9299999999</v>
      </c>
      <c r="AC29" s="34">
        <f t="shared" si="5"/>
        <v>0.00021394168600336616</v>
      </c>
      <c r="AD29" s="40">
        <f t="shared" si="6"/>
        <v>2277850.729882</v>
      </c>
      <c r="AE29" s="27">
        <f t="shared" si="7"/>
        <v>0.000718315237988102</v>
      </c>
      <c r="AF29" s="14">
        <f t="shared" si="8"/>
        <v>0.5497716315196892</v>
      </c>
      <c r="AG29" s="40">
        <f t="shared" si="9"/>
        <v>3184375.6598819997</v>
      </c>
      <c r="AH29" s="27">
        <f t="shared" si="10"/>
        <v>0.0004298357728775657</v>
      </c>
      <c r="AI29" s="30">
        <f t="shared" si="11"/>
        <v>0.6581650954457297</v>
      </c>
    </row>
    <row r="30" spans="1:35" ht="12.75">
      <c r="A30" s="5" t="s">
        <v>54</v>
      </c>
      <c r="B30" s="37">
        <v>435305602.9</v>
      </c>
      <c r="C30" s="38">
        <v>246211951.79</v>
      </c>
      <c r="D30" s="37">
        <v>15754231.319999998</v>
      </c>
      <c r="E30" s="39">
        <v>2474653.0700000003</v>
      </c>
      <c r="F30" s="39">
        <f t="shared" si="0"/>
        <v>377930.9993046168</v>
      </c>
      <c r="G30" s="39">
        <f t="shared" si="12"/>
        <v>18606815.389304616</v>
      </c>
      <c r="H30" s="14">
        <f t="shared" si="1"/>
        <v>0.0006226128949337884</v>
      </c>
      <c r="I30" s="44">
        <v>870927.5999999999</v>
      </c>
      <c r="J30" s="40">
        <v>-201432</v>
      </c>
      <c r="K30" s="39">
        <v>428114.49999999994</v>
      </c>
      <c r="L30" s="39">
        <f t="shared" si="13"/>
        <v>1097610.0999999999</v>
      </c>
      <c r="M30" s="39">
        <v>409133.32999999996</v>
      </c>
      <c r="N30" s="39">
        <v>0</v>
      </c>
      <c r="O30" s="39">
        <v>315928.16000000003</v>
      </c>
      <c r="P30" s="39">
        <f t="shared" si="14"/>
        <v>1394557.0899999999</v>
      </c>
      <c r="Q30" s="39">
        <f t="shared" si="15"/>
        <v>428114.49999999994</v>
      </c>
      <c r="R30" s="39">
        <f t="shared" si="16"/>
        <v>1822671.5899999999</v>
      </c>
      <c r="S30" s="14">
        <f t="shared" si="2"/>
        <v>0.0008134695951126076</v>
      </c>
      <c r="T30" s="40">
        <v>326682.41000000003</v>
      </c>
      <c r="U30" s="39">
        <f t="shared" si="17"/>
        <v>322500.875152</v>
      </c>
      <c r="V30" s="39">
        <v>208926.49</v>
      </c>
      <c r="W30" s="39">
        <f t="shared" si="18"/>
        <v>162837.30630599998</v>
      </c>
      <c r="X30" s="39">
        <f t="shared" si="19"/>
        <v>485338.181458</v>
      </c>
      <c r="Y30" s="14">
        <f t="shared" si="3"/>
        <v>0.000538922130179598</v>
      </c>
      <c r="Z30" s="37">
        <v>446500</v>
      </c>
      <c r="AA30" s="34">
        <f t="shared" si="4"/>
        <v>0.014925373134328358</v>
      </c>
      <c r="AB30" s="37">
        <v>2713856.7700000005</v>
      </c>
      <c r="AC30" s="34">
        <f t="shared" si="5"/>
        <v>0.0006404755939204558</v>
      </c>
      <c r="AD30" s="40">
        <f t="shared" si="6"/>
        <v>2754509.771458</v>
      </c>
      <c r="AE30" s="27">
        <f t="shared" si="7"/>
        <v>0.0008686286226173845</v>
      </c>
      <c r="AF30" s="14">
        <f t="shared" si="8"/>
        <v>0.17484253693553106</v>
      </c>
      <c r="AG30" s="40">
        <f t="shared" si="9"/>
        <v>5468366.541458</v>
      </c>
      <c r="AH30" s="27">
        <f t="shared" si="10"/>
        <v>0.0007381351353541374</v>
      </c>
      <c r="AI30" s="30">
        <f t="shared" si="11"/>
        <v>0.29389051415006096</v>
      </c>
    </row>
    <row r="31" spans="1:35" ht="12.75">
      <c r="A31" s="5" t="s">
        <v>56</v>
      </c>
      <c r="B31" s="37">
        <v>276399302.01</v>
      </c>
      <c r="C31" s="38">
        <v>101248406.68</v>
      </c>
      <c r="D31" s="37">
        <v>6657702.389999999</v>
      </c>
      <c r="E31" s="39">
        <v>972437.09</v>
      </c>
      <c r="F31" s="39">
        <f t="shared" si="0"/>
        <v>148511.37140794186</v>
      </c>
      <c r="G31" s="39">
        <f t="shared" si="12"/>
        <v>7778650.8514079405</v>
      </c>
      <c r="H31" s="14">
        <f t="shared" si="1"/>
        <v>0.0002602857191810551</v>
      </c>
      <c r="I31" s="44">
        <v>445514.68999999994</v>
      </c>
      <c r="J31" s="40">
        <v>0</v>
      </c>
      <c r="K31" s="39">
        <v>134181.63</v>
      </c>
      <c r="L31" s="39">
        <f t="shared" si="13"/>
        <v>579696.32</v>
      </c>
      <c r="M31" s="39">
        <v>593304.15</v>
      </c>
      <c r="N31" s="39">
        <v>37245.61</v>
      </c>
      <c r="O31" s="39">
        <v>444969.22000000003</v>
      </c>
      <c r="P31" s="39">
        <f t="shared" si="14"/>
        <v>1521033.67</v>
      </c>
      <c r="Q31" s="39">
        <f t="shared" si="15"/>
        <v>134181.63</v>
      </c>
      <c r="R31" s="39">
        <f t="shared" si="16"/>
        <v>1655215.2999999998</v>
      </c>
      <c r="S31" s="14">
        <f t="shared" si="2"/>
        <v>0.0007387328179703471</v>
      </c>
      <c r="T31" s="40">
        <v>297220.76</v>
      </c>
      <c r="U31" s="39">
        <f t="shared" si="17"/>
        <v>293416.334272</v>
      </c>
      <c r="V31" s="39">
        <v>172363.91999999998</v>
      </c>
      <c r="W31" s="39">
        <f t="shared" si="18"/>
        <v>134340.43924799998</v>
      </c>
      <c r="X31" s="39">
        <f t="shared" si="19"/>
        <v>427756.77352</v>
      </c>
      <c r="Y31" s="14">
        <f t="shared" si="3"/>
        <v>0.00047498342473617966</v>
      </c>
      <c r="Z31" s="37">
        <v>446500</v>
      </c>
      <c r="AA31" s="34">
        <f t="shared" si="4"/>
        <v>0.014925373134328358</v>
      </c>
      <c r="AB31" s="37">
        <v>1291152.72</v>
      </c>
      <c r="AC31" s="34">
        <f t="shared" si="5"/>
        <v>0.00030471460923267953</v>
      </c>
      <c r="AD31" s="40">
        <f t="shared" si="6"/>
        <v>2529472.07352</v>
      </c>
      <c r="AE31" s="27">
        <f t="shared" si="7"/>
        <v>0.0007976634775224718</v>
      </c>
      <c r="AF31" s="14">
        <f t="shared" si="8"/>
        <v>0.37993168293604074</v>
      </c>
      <c r="AG31" s="40">
        <f t="shared" si="9"/>
        <v>3820624.79352</v>
      </c>
      <c r="AH31" s="27">
        <f t="shared" si="10"/>
        <v>0.0005157184284779749</v>
      </c>
      <c r="AI31" s="30">
        <f t="shared" si="11"/>
        <v>0.4911680529829237</v>
      </c>
    </row>
    <row r="32" spans="1:35" ht="12.75">
      <c r="A32" s="5" t="s">
        <v>48</v>
      </c>
      <c r="B32" s="37">
        <v>703509255.8</v>
      </c>
      <c r="C32" s="38">
        <v>200984781.66000003</v>
      </c>
      <c r="D32" s="37">
        <v>13014366.340000002</v>
      </c>
      <c r="E32" s="39">
        <v>1864394.4199999997</v>
      </c>
      <c r="F32" s="39">
        <f t="shared" si="0"/>
        <v>284731.8093960344</v>
      </c>
      <c r="G32" s="39">
        <f t="shared" si="12"/>
        <v>15163492.569396036</v>
      </c>
      <c r="H32" s="14">
        <f t="shared" si="1"/>
        <v>0.0005073939741115198</v>
      </c>
      <c r="I32" s="44">
        <v>785073.4299999999</v>
      </c>
      <c r="J32" s="40">
        <v>0</v>
      </c>
      <c r="K32" s="39">
        <v>344334.76000000007</v>
      </c>
      <c r="L32" s="39">
        <f t="shared" si="13"/>
        <v>1129408.19</v>
      </c>
      <c r="M32" s="39">
        <v>1478291.12</v>
      </c>
      <c r="N32" s="39">
        <v>0</v>
      </c>
      <c r="O32" s="39">
        <v>400027.35</v>
      </c>
      <c r="P32" s="39">
        <f t="shared" si="14"/>
        <v>2663391.9</v>
      </c>
      <c r="Q32" s="39">
        <f t="shared" si="15"/>
        <v>344334.76000000007</v>
      </c>
      <c r="R32" s="39">
        <f t="shared" si="16"/>
        <v>3007726.66</v>
      </c>
      <c r="S32" s="14">
        <f t="shared" si="2"/>
        <v>0.0013423669967443756</v>
      </c>
      <c r="T32" s="40">
        <v>577562.1000000001</v>
      </c>
      <c r="U32" s="39">
        <f t="shared" si="17"/>
        <v>570169.30512</v>
      </c>
      <c r="V32" s="39">
        <v>548769.22</v>
      </c>
      <c r="W32" s="39">
        <f t="shared" si="18"/>
        <v>427710.730068</v>
      </c>
      <c r="X32" s="39">
        <f t="shared" si="19"/>
        <v>997880.035188</v>
      </c>
      <c r="Y32" s="14">
        <f t="shared" si="3"/>
        <v>0.0011080513645385787</v>
      </c>
      <c r="Z32" s="37">
        <v>446500</v>
      </c>
      <c r="AA32" s="34">
        <f t="shared" si="4"/>
        <v>0.014925373134328358</v>
      </c>
      <c r="AB32" s="37">
        <v>2543776.38</v>
      </c>
      <c r="AC32" s="34">
        <f t="shared" si="5"/>
        <v>0.0006003362836946353</v>
      </c>
      <c r="AD32" s="40">
        <f t="shared" si="6"/>
        <v>4452106.695188</v>
      </c>
      <c r="AE32" s="27">
        <f t="shared" si="7"/>
        <v>0.0014039620938936844</v>
      </c>
      <c r="AF32" s="14">
        <f t="shared" si="8"/>
        <v>0.34209169919432275</v>
      </c>
      <c r="AG32" s="40">
        <f t="shared" si="9"/>
        <v>6995883.075188</v>
      </c>
      <c r="AH32" s="27">
        <f t="shared" si="10"/>
        <v>0.000944323512602136</v>
      </c>
      <c r="AI32" s="30">
        <f t="shared" si="11"/>
        <v>0.4613635706398903</v>
      </c>
    </row>
    <row r="33" spans="1:35" ht="12.75">
      <c r="A33" s="5" t="s">
        <v>46</v>
      </c>
      <c r="B33" s="37">
        <v>1550691366.25</v>
      </c>
      <c r="C33" s="38">
        <v>435958748.84999996</v>
      </c>
      <c r="D33" s="37">
        <v>27713851.07</v>
      </c>
      <c r="E33" s="39">
        <v>3698053.97</v>
      </c>
      <c r="F33" s="39">
        <f t="shared" si="0"/>
        <v>564769.7648238448</v>
      </c>
      <c r="G33" s="39">
        <f t="shared" si="12"/>
        <v>31976674.804823846</v>
      </c>
      <c r="H33" s="14">
        <f t="shared" si="1"/>
        <v>0.0010699891224820585</v>
      </c>
      <c r="I33" s="44">
        <v>1749794.5499999998</v>
      </c>
      <c r="J33" s="40">
        <v>0</v>
      </c>
      <c r="K33" s="39">
        <v>640850.47</v>
      </c>
      <c r="L33" s="39">
        <f t="shared" si="13"/>
        <v>2390645.0199999996</v>
      </c>
      <c r="M33" s="39">
        <v>1856558.7799999998</v>
      </c>
      <c r="N33" s="39">
        <v>0</v>
      </c>
      <c r="O33" s="39">
        <v>352914</v>
      </c>
      <c r="P33" s="39">
        <f t="shared" si="14"/>
        <v>3959267.3299999996</v>
      </c>
      <c r="Q33" s="39">
        <f t="shared" si="15"/>
        <v>640850.47</v>
      </c>
      <c r="R33" s="39">
        <f t="shared" si="16"/>
        <v>4600117.8</v>
      </c>
      <c r="S33" s="14">
        <f t="shared" si="2"/>
        <v>0.0020530610038401375</v>
      </c>
      <c r="T33" s="40">
        <v>983244.6500000001</v>
      </c>
      <c r="U33" s="39">
        <f t="shared" si="17"/>
        <v>970659.1184800001</v>
      </c>
      <c r="V33" s="39">
        <v>526590.4700000002</v>
      </c>
      <c r="W33" s="39">
        <f t="shared" si="18"/>
        <v>410424.6123180002</v>
      </c>
      <c r="X33" s="39">
        <f t="shared" si="19"/>
        <v>1381083.7307980002</v>
      </c>
      <c r="Y33" s="14">
        <f t="shared" si="3"/>
        <v>0.0015335628116504459</v>
      </c>
      <c r="Z33" s="37">
        <v>446500</v>
      </c>
      <c r="AA33" s="34">
        <f t="shared" si="4"/>
        <v>0.014925373134328358</v>
      </c>
      <c r="AB33" s="37">
        <v>4788682.73</v>
      </c>
      <c r="AC33" s="34">
        <f t="shared" si="5"/>
        <v>0.0011301386460396653</v>
      </c>
      <c r="AD33" s="40">
        <f t="shared" si="6"/>
        <v>6427701.530798</v>
      </c>
      <c r="AE33" s="27">
        <f t="shared" si="7"/>
        <v>0.0020269615977210388</v>
      </c>
      <c r="AF33" s="14">
        <f t="shared" si="8"/>
        <v>0.23193101220623685</v>
      </c>
      <c r="AG33" s="40">
        <f t="shared" si="9"/>
        <v>11216384.260798</v>
      </c>
      <c r="AH33" s="27">
        <f t="shared" si="10"/>
        <v>0.0015140183547975386</v>
      </c>
      <c r="AI33" s="30">
        <f t="shared" si="11"/>
        <v>0.3507676870487469</v>
      </c>
    </row>
    <row r="34" spans="1:35" ht="12.75">
      <c r="A34" s="5" t="s">
        <v>29</v>
      </c>
      <c r="B34" s="37">
        <v>4579332521.13</v>
      </c>
      <c r="C34" s="38">
        <v>2335147877.89</v>
      </c>
      <c r="D34" s="37">
        <v>137648980.66</v>
      </c>
      <c r="E34" s="39">
        <v>11257751.97</v>
      </c>
      <c r="F34" s="39">
        <f t="shared" si="0"/>
        <v>1719292.899487369</v>
      </c>
      <c r="G34" s="39">
        <f t="shared" si="12"/>
        <v>150626025.52948737</v>
      </c>
      <c r="H34" s="14">
        <f t="shared" si="1"/>
        <v>0.00504018037719617</v>
      </c>
      <c r="I34" s="44">
        <v>11528288.57</v>
      </c>
      <c r="J34" s="40">
        <v>0</v>
      </c>
      <c r="K34" s="39">
        <v>537988.49</v>
      </c>
      <c r="L34" s="39">
        <f t="shared" si="13"/>
        <v>12066277.06</v>
      </c>
      <c r="M34" s="39">
        <v>0</v>
      </c>
      <c r="N34" s="39">
        <v>0</v>
      </c>
      <c r="O34" s="39">
        <v>0</v>
      </c>
      <c r="P34" s="39">
        <f t="shared" si="14"/>
        <v>11528288.57</v>
      </c>
      <c r="Q34" s="39">
        <f t="shared" si="15"/>
        <v>537988.49</v>
      </c>
      <c r="R34" s="39">
        <f t="shared" si="16"/>
        <v>12066277.06</v>
      </c>
      <c r="S34" s="14">
        <f t="shared" si="2"/>
        <v>0.005385254024020173</v>
      </c>
      <c r="T34" s="40">
        <v>5514447.9</v>
      </c>
      <c r="U34" s="39">
        <f t="shared" si="17"/>
        <v>5443862.96688</v>
      </c>
      <c r="V34" s="39">
        <v>417598.95999999996</v>
      </c>
      <c r="W34" s="39">
        <f t="shared" si="18"/>
        <v>325476.629424</v>
      </c>
      <c r="X34" s="39">
        <f t="shared" si="19"/>
        <v>5769339.596304</v>
      </c>
      <c r="Y34" s="14">
        <f t="shared" si="3"/>
        <v>0.0064063057549465</v>
      </c>
      <c r="Z34" s="37">
        <v>446500</v>
      </c>
      <c r="AA34" s="34">
        <f t="shared" si="4"/>
        <v>0.014925373134328358</v>
      </c>
      <c r="AB34" s="37">
        <v>13806332.96</v>
      </c>
      <c r="AC34" s="34">
        <f t="shared" si="5"/>
        <v>0.003258322030907904</v>
      </c>
      <c r="AD34" s="40">
        <f t="shared" si="6"/>
        <v>18282116.656304</v>
      </c>
      <c r="AE34" s="27">
        <f t="shared" si="7"/>
        <v>0.005765225440202373</v>
      </c>
      <c r="AF34" s="14">
        <f t="shared" si="8"/>
        <v>0.13281694182292395</v>
      </c>
      <c r="AG34" s="40">
        <f t="shared" si="9"/>
        <v>32088449.616304003</v>
      </c>
      <c r="AH34" s="27">
        <f t="shared" si="10"/>
        <v>0.004331387064357213</v>
      </c>
      <c r="AI34" s="30">
        <f t="shared" si="11"/>
        <v>0.21303389970959696</v>
      </c>
    </row>
    <row r="35" spans="1:35" ht="12.75">
      <c r="A35" s="5" t="s">
        <v>35</v>
      </c>
      <c r="B35" s="37">
        <v>2739766633.6600003</v>
      </c>
      <c r="C35" s="38">
        <v>1372444792.35</v>
      </c>
      <c r="D35" s="37">
        <v>81438602.20000002</v>
      </c>
      <c r="E35" s="39">
        <v>16395910.9</v>
      </c>
      <c r="F35" s="39">
        <f t="shared" si="0"/>
        <v>2503996.6474761083</v>
      </c>
      <c r="G35" s="39">
        <f t="shared" si="12"/>
        <v>100338509.74747613</v>
      </c>
      <c r="H35" s="14">
        <f t="shared" si="1"/>
        <v>0.0033574821225521388</v>
      </c>
      <c r="I35" s="44">
        <v>5618202.21</v>
      </c>
      <c r="J35" s="40">
        <v>0</v>
      </c>
      <c r="K35" s="39">
        <v>1484167.9400000002</v>
      </c>
      <c r="L35" s="39">
        <f t="shared" si="13"/>
        <v>7102370.15</v>
      </c>
      <c r="M35" s="39">
        <v>0</v>
      </c>
      <c r="N35" s="39">
        <v>0</v>
      </c>
      <c r="O35" s="39">
        <v>380448.69</v>
      </c>
      <c r="P35" s="39">
        <f t="shared" si="14"/>
        <v>5998650.9</v>
      </c>
      <c r="Q35" s="39">
        <f t="shared" si="15"/>
        <v>1484167.9400000002</v>
      </c>
      <c r="R35" s="39">
        <f t="shared" si="16"/>
        <v>7482818.840000001</v>
      </c>
      <c r="S35" s="14">
        <f t="shared" si="2"/>
        <v>0.00333962829369376</v>
      </c>
      <c r="T35" s="40">
        <v>2742974.27</v>
      </c>
      <c r="U35" s="39">
        <f t="shared" si="17"/>
        <v>2707864.199344</v>
      </c>
      <c r="V35" s="39">
        <v>1010478.3399999999</v>
      </c>
      <c r="W35" s="39">
        <f t="shared" si="18"/>
        <v>787566.8181959998</v>
      </c>
      <c r="X35" s="39">
        <f t="shared" si="19"/>
        <v>3495431.0175399994</v>
      </c>
      <c r="Y35" s="14">
        <f t="shared" si="3"/>
        <v>0.003881345424358526</v>
      </c>
      <c r="Z35" s="37">
        <v>446500</v>
      </c>
      <c r="AA35" s="34">
        <f t="shared" si="4"/>
        <v>0.014925373134328358</v>
      </c>
      <c r="AB35" s="37">
        <v>20621219.189999998</v>
      </c>
      <c r="AC35" s="34">
        <f t="shared" si="5"/>
        <v>0.004866648731826458</v>
      </c>
      <c r="AD35" s="40">
        <f t="shared" si="6"/>
        <v>11424749.85754</v>
      </c>
      <c r="AE35" s="27">
        <f t="shared" si="7"/>
        <v>0.003602769841419111</v>
      </c>
      <c r="AF35" s="14">
        <f t="shared" si="8"/>
        <v>0.14028666441846172</v>
      </c>
      <c r="AG35" s="40">
        <f t="shared" si="9"/>
        <v>32045969.047539998</v>
      </c>
      <c r="AH35" s="27">
        <f t="shared" si="10"/>
        <v>0.004325652920506976</v>
      </c>
      <c r="AI35" s="30">
        <f t="shared" si="11"/>
        <v>0.31937856290860517</v>
      </c>
    </row>
    <row r="36" spans="1:35" ht="12.75">
      <c r="A36" s="5" t="s">
        <v>10</v>
      </c>
      <c r="B36" s="37">
        <v>89199678614.01001</v>
      </c>
      <c r="C36" s="38">
        <v>31394880797.049995</v>
      </c>
      <c r="D36" s="37">
        <v>1864234439.0300002</v>
      </c>
      <c r="E36" s="39">
        <v>521421024.7</v>
      </c>
      <c r="F36" s="39">
        <f t="shared" si="0"/>
        <v>79631836.6045986</v>
      </c>
      <c r="G36" s="39">
        <f t="shared" si="12"/>
        <v>2465287300.3345985</v>
      </c>
      <c r="H36" s="14">
        <f t="shared" si="1"/>
        <v>0.08249233578074383</v>
      </c>
      <c r="I36" s="44">
        <v>119373629.47</v>
      </c>
      <c r="J36" s="40">
        <v>0</v>
      </c>
      <c r="K36" s="39">
        <v>42098969.54</v>
      </c>
      <c r="L36" s="39">
        <f t="shared" si="13"/>
        <v>161472599.01</v>
      </c>
      <c r="M36" s="39">
        <v>0</v>
      </c>
      <c r="N36" s="39">
        <v>0</v>
      </c>
      <c r="O36" s="39">
        <v>0</v>
      </c>
      <c r="P36" s="39">
        <f t="shared" si="14"/>
        <v>119373629.47</v>
      </c>
      <c r="Q36" s="39">
        <f t="shared" si="15"/>
        <v>42098969.54</v>
      </c>
      <c r="R36" s="39">
        <f t="shared" si="16"/>
        <v>161472599.01</v>
      </c>
      <c r="S36" s="14">
        <f t="shared" si="2"/>
        <v>0.07206621887294855</v>
      </c>
      <c r="T36" s="40">
        <v>41966561.76</v>
      </c>
      <c r="U36" s="39">
        <f t="shared" si="17"/>
        <v>41429389.769471996</v>
      </c>
      <c r="V36" s="39">
        <v>18017713.22</v>
      </c>
      <c r="W36" s="39">
        <f t="shared" si="18"/>
        <v>14043005.683667999</v>
      </c>
      <c r="X36" s="39">
        <f t="shared" si="19"/>
        <v>55472395.45313999</v>
      </c>
      <c r="Y36" s="14">
        <f t="shared" si="3"/>
        <v>0.061596846623447284</v>
      </c>
      <c r="Z36" s="37">
        <v>446500</v>
      </c>
      <c r="AA36" s="34">
        <f t="shared" si="4"/>
        <v>0.014925373134328358</v>
      </c>
      <c r="AB36" s="37">
        <v>632495799.35</v>
      </c>
      <c r="AC36" s="34">
        <f t="shared" si="5"/>
        <v>0.14927026629370888</v>
      </c>
      <c r="AD36" s="40">
        <f t="shared" si="6"/>
        <v>217391494.46313998</v>
      </c>
      <c r="AE36" s="27">
        <f t="shared" si="7"/>
        <v>0.06855393157828604</v>
      </c>
      <c r="AF36" s="14">
        <f t="shared" si="8"/>
        <v>0.11661167174674301</v>
      </c>
      <c r="AG36" s="40">
        <f t="shared" si="9"/>
        <v>849887293.81314</v>
      </c>
      <c r="AH36" s="27">
        <f t="shared" si="10"/>
        <v>0.11472012124616315</v>
      </c>
      <c r="AI36" s="30">
        <f t="shared" si="11"/>
        <v>0.3447416833315087</v>
      </c>
    </row>
    <row r="37" spans="1:35" ht="12.75">
      <c r="A37" s="5" t="s">
        <v>53</v>
      </c>
      <c r="B37" s="37">
        <v>224453288.53999996</v>
      </c>
      <c r="C37" s="38">
        <v>109220805.67000002</v>
      </c>
      <c r="D37" s="37">
        <v>7268069.83</v>
      </c>
      <c r="E37" s="39">
        <v>1217444.44</v>
      </c>
      <c r="F37" s="39">
        <f t="shared" si="0"/>
        <v>185929.09017628463</v>
      </c>
      <c r="G37" s="39">
        <f t="shared" si="12"/>
        <v>8671443.360176284</v>
      </c>
      <c r="H37" s="14">
        <f t="shared" si="1"/>
        <v>0.0002901599409019292</v>
      </c>
      <c r="I37" s="44">
        <v>503264.9099999999</v>
      </c>
      <c r="J37" s="40">
        <v>0</v>
      </c>
      <c r="K37" s="39">
        <v>123983.76999999999</v>
      </c>
      <c r="L37" s="39">
        <f t="shared" si="13"/>
        <v>627248.6799999999</v>
      </c>
      <c r="M37" s="39">
        <v>1091068.8499999999</v>
      </c>
      <c r="N37" s="39">
        <v>21114.189999999995</v>
      </c>
      <c r="O37" s="39">
        <v>756073.93</v>
      </c>
      <c r="P37" s="39">
        <f t="shared" si="14"/>
        <v>2371521.88</v>
      </c>
      <c r="Q37" s="39">
        <f t="shared" si="15"/>
        <v>123983.76999999999</v>
      </c>
      <c r="R37" s="39">
        <f t="shared" si="16"/>
        <v>2495505.65</v>
      </c>
      <c r="S37" s="14">
        <f t="shared" si="2"/>
        <v>0.001113759594347287</v>
      </c>
      <c r="T37" s="40">
        <v>447063.82999999996</v>
      </c>
      <c r="U37" s="39">
        <f t="shared" si="17"/>
        <v>441341.41297599993</v>
      </c>
      <c r="V37" s="39">
        <v>210540.53000000003</v>
      </c>
      <c r="W37" s="39">
        <f t="shared" si="18"/>
        <v>164095.28908200003</v>
      </c>
      <c r="X37" s="39">
        <f t="shared" si="19"/>
        <v>605436.702058</v>
      </c>
      <c r="Y37" s="14">
        <f t="shared" si="3"/>
        <v>0.0006722801741701498</v>
      </c>
      <c r="Z37" s="37">
        <v>446500</v>
      </c>
      <c r="AA37" s="34">
        <f t="shared" si="4"/>
        <v>0.014925373134328358</v>
      </c>
      <c r="AB37" s="37">
        <v>1669318.89</v>
      </c>
      <c r="AC37" s="34">
        <f t="shared" si="5"/>
        <v>0.0003939625772937847</v>
      </c>
      <c r="AD37" s="40">
        <f t="shared" si="6"/>
        <v>3547442.352058</v>
      </c>
      <c r="AE37" s="27">
        <f t="shared" si="7"/>
        <v>0.0011186781749740109</v>
      </c>
      <c r="AF37" s="14">
        <f t="shared" si="8"/>
        <v>0.4880858928205977</v>
      </c>
      <c r="AG37" s="40">
        <f t="shared" si="9"/>
        <v>5216761.242058</v>
      </c>
      <c r="AH37" s="27">
        <f t="shared" si="10"/>
        <v>0.0007041727609740688</v>
      </c>
      <c r="AI37" s="30">
        <f t="shared" si="11"/>
        <v>0.6016024121216133</v>
      </c>
    </row>
    <row r="38" spans="1:35" ht="12.75">
      <c r="A38" s="5" t="s">
        <v>33</v>
      </c>
      <c r="B38" s="37">
        <v>5373374330.9800005</v>
      </c>
      <c r="C38" s="38">
        <v>2896939350.77</v>
      </c>
      <c r="D38" s="37">
        <v>178857673.21</v>
      </c>
      <c r="E38" s="39">
        <v>24191483.03</v>
      </c>
      <c r="F38" s="39">
        <f t="shared" si="0"/>
        <v>3694542.6682329173</v>
      </c>
      <c r="G38" s="39">
        <f t="shared" si="12"/>
        <v>206743698.90823293</v>
      </c>
      <c r="H38" s="14">
        <f t="shared" si="1"/>
        <v>0.006917964745356946</v>
      </c>
      <c r="I38" s="44">
        <v>11332443.5</v>
      </c>
      <c r="J38" s="40">
        <v>-1800872.0399999998</v>
      </c>
      <c r="K38" s="39">
        <v>4301966.600000001</v>
      </c>
      <c r="L38" s="39">
        <f t="shared" si="13"/>
        <v>13833538.060000002</v>
      </c>
      <c r="M38" s="39">
        <v>0</v>
      </c>
      <c r="N38" s="39">
        <v>0</v>
      </c>
      <c r="O38" s="39">
        <v>0</v>
      </c>
      <c r="P38" s="39">
        <f t="shared" si="14"/>
        <v>9531571.46</v>
      </c>
      <c r="Q38" s="39">
        <f t="shared" si="15"/>
        <v>4301966.600000001</v>
      </c>
      <c r="R38" s="39">
        <f t="shared" si="16"/>
        <v>13833538.060000002</v>
      </c>
      <c r="S38" s="14">
        <f t="shared" si="2"/>
        <v>0.006173993530366625</v>
      </c>
      <c r="T38" s="40">
        <v>4245785.279999999</v>
      </c>
      <c r="U38" s="39">
        <f t="shared" si="17"/>
        <v>4191439.228415999</v>
      </c>
      <c r="V38" s="39">
        <v>2035978.6099999999</v>
      </c>
      <c r="W38" s="39">
        <f t="shared" si="18"/>
        <v>1586841.7286339998</v>
      </c>
      <c r="X38" s="39">
        <f t="shared" si="19"/>
        <v>5778280.957049999</v>
      </c>
      <c r="Y38" s="14">
        <f t="shared" si="3"/>
        <v>0.006416234290067026</v>
      </c>
      <c r="Z38" s="37">
        <v>446500</v>
      </c>
      <c r="AA38" s="34">
        <f t="shared" si="4"/>
        <v>0.014925373134328358</v>
      </c>
      <c r="AB38" s="37">
        <v>28435695.48</v>
      </c>
      <c r="AC38" s="34">
        <f t="shared" si="5"/>
        <v>0.006710880674477975</v>
      </c>
      <c r="AD38" s="40">
        <f t="shared" si="6"/>
        <v>20058319.01705</v>
      </c>
      <c r="AE38" s="27">
        <f t="shared" si="7"/>
        <v>0.006325346963854798</v>
      </c>
      <c r="AF38" s="14">
        <f t="shared" si="8"/>
        <v>0.11214681851250055</v>
      </c>
      <c r="AG38" s="40">
        <f t="shared" si="9"/>
        <v>48494014.49705</v>
      </c>
      <c r="AH38" s="27">
        <f t="shared" si="10"/>
        <v>0.006545855272002605</v>
      </c>
      <c r="AI38" s="30">
        <f t="shared" si="11"/>
        <v>0.23456102775144302</v>
      </c>
    </row>
    <row r="39" spans="1:35" ht="12.75">
      <c r="A39" s="5" t="s">
        <v>40</v>
      </c>
      <c r="B39" s="37">
        <v>1457640866.18</v>
      </c>
      <c r="C39" s="38">
        <v>591503400.0799999</v>
      </c>
      <c r="D39" s="37">
        <v>35547458.47</v>
      </c>
      <c r="E39" s="39">
        <v>7163166.76</v>
      </c>
      <c r="F39" s="39">
        <f t="shared" si="0"/>
        <v>1093964.5660280026</v>
      </c>
      <c r="G39" s="39">
        <f t="shared" si="12"/>
        <v>43804589.796028</v>
      </c>
      <c r="H39" s="14">
        <f t="shared" si="1"/>
        <v>0.001465769498630542</v>
      </c>
      <c r="I39" s="44">
        <v>2247560.2199999997</v>
      </c>
      <c r="J39" s="40">
        <v>0</v>
      </c>
      <c r="K39" s="39">
        <v>850302.6900000001</v>
      </c>
      <c r="L39" s="39">
        <f t="shared" si="13"/>
        <v>3097862.9099999997</v>
      </c>
      <c r="M39" s="39">
        <v>1250901.0099999998</v>
      </c>
      <c r="N39" s="39">
        <v>86911.60999999999</v>
      </c>
      <c r="O39" s="39">
        <v>571714.28</v>
      </c>
      <c r="P39" s="39">
        <f t="shared" si="14"/>
        <v>4157087.119999999</v>
      </c>
      <c r="Q39" s="39">
        <f t="shared" si="15"/>
        <v>850302.6900000001</v>
      </c>
      <c r="R39" s="39">
        <f t="shared" si="16"/>
        <v>5007389.81</v>
      </c>
      <c r="S39" s="14">
        <f t="shared" si="2"/>
        <v>0.002234829018930227</v>
      </c>
      <c r="T39" s="40">
        <v>1087179.3300000003</v>
      </c>
      <c r="U39" s="39">
        <f t="shared" si="17"/>
        <v>1073263.4345760003</v>
      </c>
      <c r="V39" s="39">
        <v>755563.3200000001</v>
      </c>
      <c r="W39" s="39">
        <f t="shared" si="18"/>
        <v>588886.0516080001</v>
      </c>
      <c r="X39" s="39">
        <f t="shared" si="19"/>
        <v>1662149.4861840005</v>
      </c>
      <c r="Y39" s="14">
        <f t="shared" si="3"/>
        <v>0.0018456597399368704</v>
      </c>
      <c r="Z39" s="37">
        <v>446500</v>
      </c>
      <c r="AA39" s="34">
        <f t="shared" si="4"/>
        <v>0.014925373134328358</v>
      </c>
      <c r="AB39" s="37">
        <v>8894374.69</v>
      </c>
      <c r="AC39" s="34">
        <f t="shared" si="5"/>
        <v>0.002099090112308624</v>
      </c>
      <c r="AD39" s="40">
        <f t="shared" si="6"/>
        <v>7116039.296184</v>
      </c>
      <c r="AE39" s="27">
        <f t="shared" si="7"/>
        <v>0.0022440274042170843</v>
      </c>
      <c r="AF39" s="14">
        <f t="shared" si="8"/>
        <v>0.20018419325785347</v>
      </c>
      <c r="AG39" s="40">
        <f t="shared" si="9"/>
        <v>16010413.986184</v>
      </c>
      <c r="AH39" s="27">
        <f t="shared" si="10"/>
        <v>0.002161129654563495</v>
      </c>
      <c r="AI39" s="30">
        <f t="shared" si="11"/>
        <v>0.3654962655907749</v>
      </c>
    </row>
    <row r="40" spans="1:35" ht="12.75">
      <c r="A40" s="5" t="s">
        <v>55</v>
      </c>
      <c r="B40" s="37">
        <v>204344739.87000003</v>
      </c>
      <c r="C40" s="38">
        <v>75316803.81</v>
      </c>
      <c r="D40" s="37">
        <v>24852562.97</v>
      </c>
      <c r="E40" s="39">
        <v>1331657.9</v>
      </c>
      <c r="F40" s="39">
        <f t="shared" si="0"/>
        <v>203371.86128433244</v>
      </c>
      <c r="G40" s="39">
        <f t="shared" si="12"/>
        <v>26387592.73128433</v>
      </c>
      <c r="H40" s="14">
        <f t="shared" si="1"/>
        <v>0.0008829697697867433</v>
      </c>
      <c r="I40" s="44">
        <v>1772383.91</v>
      </c>
      <c r="J40" s="40">
        <v>-221838</v>
      </c>
      <c r="K40" s="39">
        <v>336570.22000000003</v>
      </c>
      <c r="L40" s="39">
        <f t="shared" si="13"/>
        <v>1887116.13</v>
      </c>
      <c r="M40" s="39">
        <v>0</v>
      </c>
      <c r="N40" s="39">
        <v>16205.210000000001</v>
      </c>
      <c r="O40" s="39">
        <v>576235.1599999999</v>
      </c>
      <c r="P40" s="39">
        <f t="shared" si="14"/>
        <v>2142986.28</v>
      </c>
      <c r="Q40" s="39">
        <f t="shared" si="15"/>
        <v>336570.22000000003</v>
      </c>
      <c r="R40" s="39">
        <f t="shared" si="16"/>
        <v>2479556.5</v>
      </c>
      <c r="S40" s="14">
        <f t="shared" si="2"/>
        <v>0.0011066413901331695</v>
      </c>
      <c r="T40" s="40">
        <v>432710.60000000003</v>
      </c>
      <c r="U40" s="39">
        <f t="shared" si="17"/>
        <v>427171.90432000003</v>
      </c>
      <c r="V40" s="39">
        <v>123511.70999999998</v>
      </c>
      <c r="W40" s="39">
        <f t="shared" si="18"/>
        <v>96265.02677399998</v>
      </c>
      <c r="X40" s="39">
        <f t="shared" si="19"/>
        <v>523436.931094</v>
      </c>
      <c r="Y40" s="14">
        <f t="shared" si="3"/>
        <v>0.0005812271869326676</v>
      </c>
      <c r="Z40" s="37">
        <v>446500</v>
      </c>
      <c r="AA40" s="34">
        <f t="shared" si="4"/>
        <v>0.014925373134328358</v>
      </c>
      <c r="AB40" s="37">
        <v>1706166.46</v>
      </c>
      <c r="AC40" s="34">
        <f t="shared" si="5"/>
        <v>0.0004026586770810537</v>
      </c>
      <c r="AD40" s="40">
        <f t="shared" si="6"/>
        <v>3449493.431094</v>
      </c>
      <c r="AE40" s="27">
        <f t="shared" si="7"/>
        <v>0.001087790197307196</v>
      </c>
      <c r="AF40" s="14">
        <f t="shared" si="8"/>
        <v>0.1387982975944151</v>
      </c>
      <c r="AG40" s="40">
        <f t="shared" si="9"/>
        <v>5155659.891094</v>
      </c>
      <c r="AH40" s="27">
        <f t="shared" si="10"/>
        <v>0.000695925132798049</v>
      </c>
      <c r="AI40" s="30">
        <f t="shared" si="11"/>
        <v>0.19538197150441866</v>
      </c>
    </row>
    <row r="41" spans="1:35" ht="12.75">
      <c r="A41" s="5" t="s">
        <v>64</v>
      </c>
      <c r="B41" s="37">
        <v>120029326.2</v>
      </c>
      <c r="C41" s="38">
        <v>34914289.660000004</v>
      </c>
      <c r="D41" s="37">
        <v>2420043.51</v>
      </c>
      <c r="E41" s="39">
        <v>364999.63</v>
      </c>
      <c r="F41" s="39">
        <f aca="true" t="shared" si="20" ref="F41:F72">(E41/E$76)*F$76</f>
        <v>55743.0358962258</v>
      </c>
      <c r="G41" s="39">
        <f t="shared" si="12"/>
        <v>2840786.1758962255</v>
      </c>
      <c r="H41" s="14">
        <f aca="true" t="shared" si="21" ref="H41:H72">(G41/G$76)</f>
        <v>9.505711041123714E-05</v>
      </c>
      <c r="I41" s="44">
        <v>179038.88999999998</v>
      </c>
      <c r="J41" s="40">
        <v>0</v>
      </c>
      <c r="K41" s="39">
        <v>31814.51</v>
      </c>
      <c r="L41" s="39">
        <f t="shared" si="13"/>
        <v>210853.4</v>
      </c>
      <c r="M41" s="39">
        <v>459448.70999999996</v>
      </c>
      <c r="N41" s="39">
        <v>17609.94</v>
      </c>
      <c r="O41" s="39">
        <v>654104.79</v>
      </c>
      <c r="P41" s="39">
        <f t="shared" si="14"/>
        <v>1310202.33</v>
      </c>
      <c r="Q41" s="39">
        <f t="shared" si="15"/>
        <v>31814.51</v>
      </c>
      <c r="R41" s="39">
        <f t="shared" si="16"/>
        <v>1342016.84</v>
      </c>
      <c r="S41" s="14">
        <f aca="true" t="shared" si="22" ref="S41:S72">(R41/R$76)</f>
        <v>0.0005989504096396769</v>
      </c>
      <c r="T41" s="40">
        <v>179370.79</v>
      </c>
      <c r="U41" s="39">
        <f t="shared" si="17"/>
        <v>177074.843888</v>
      </c>
      <c r="V41" s="39">
        <v>60945.66999999999</v>
      </c>
      <c r="W41" s="39">
        <f t="shared" si="18"/>
        <v>47501.055197999995</v>
      </c>
      <c r="X41" s="39">
        <f t="shared" si="19"/>
        <v>224575.899086</v>
      </c>
      <c r="Y41" s="14">
        <f aca="true" t="shared" si="23" ref="Y41:Y72">(X41/X$76)</f>
        <v>0.00024937028765971734</v>
      </c>
      <c r="Z41" s="37">
        <v>446500</v>
      </c>
      <c r="AA41" s="34">
        <f aca="true" t="shared" si="24" ref="AA41:AA72">(Z41/Z$76)</f>
        <v>0.014925373134328358</v>
      </c>
      <c r="AB41" s="37">
        <v>549973.2000000001</v>
      </c>
      <c r="AC41" s="34">
        <f aca="true" t="shared" si="25" ref="AC41:AC72">(AB41/AB$76)</f>
        <v>0.0001297947687601559</v>
      </c>
      <c r="AD41" s="40">
        <f aca="true" t="shared" si="26" ref="AD41:AD76">(R41+X41+Z41)</f>
        <v>2013092.739086</v>
      </c>
      <c r="AE41" s="27">
        <f aca="true" t="shared" si="27" ref="AE41:AE72">(AD41/AD$76)</f>
        <v>0.0006348243855485603</v>
      </c>
      <c r="AF41" s="14">
        <f aca="true" t="shared" si="28" ref="AF41:AF76">(AD41/D41)</f>
        <v>0.8318415477934941</v>
      </c>
      <c r="AG41" s="40">
        <f aca="true" t="shared" si="29" ref="AG41:AG76">(R41+X41+Z41+AB41)</f>
        <v>2563065.939086</v>
      </c>
      <c r="AH41" s="27">
        <f aca="true" t="shared" si="30" ref="AH41:AH72">(AG41/AG$76)</f>
        <v>0.0003459696802556326</v>
      </c>
      <c r="AI41" s="30">
        <f aca="true" t="shared" si="31" ref="AI41:AI76">(AG41/G41)</f>
        <v>0.9022382468745263</v>
      </c>
    </row>
    <row r="42" spans="1:35" ht="12.75">
      <c r="A42" s="5" t="s">
        <v>23</v>
      </c>
      <c r="B42" s="37">
        <v>11208414924.13</v>
      </c>
      <c r="C42" s="38">
        <v>6038580978.68</v>
      </c>
      <c r="D42" s="37">
        <v>357746712.65</v>
      </c>
      <c r="E42" s="39">
        <v>46875427.760000005</v>
      </c>
      <c r="F42" s="39">
        <f t="shared" si="20"/>
        <v>7158852.879595029</v>
      </c>
      <c r="G42" s="39">
        <f t="shared" si="12"/>
        <v>411780993.289595</v>
      </c>
      <c r="H42" s="14">
        <f t="shared" si="21"/>
        <v>0.013778830549268282</v>
      </c>
      <c r="I42" s="44">
        <v>18775377.86</v>
      </c>
      <c r="J42" s="40">
        <v>0</v>
      </c>
      <c r="K42" s="39">
        <v>12285107.420000002</v>
      </c>
      <c r="L42" s="39">
        <f t="shared" si="13"/>
        <v>31060485.28</v>
      </c>
      <c r="M42" s="39">
        <v>0</v>
      </c>
      <c r="N42" s="39">
        <v>0</v>
      </c>
      <c r="O42" s="39">
        <v>0</v>
      </c>
      <c r="P42" s="39">
        <f t="shared" si="14"/>
        <v>18775377.86</v>
      </c>
      <c r="Q42" s="39">
        <f t="shared" si="15"/>
        <v>12285107.420000002</v>
      </c>
      <c r="R42" s="39">
        <f t="shared" si="16"/>
        <v>31060485.28</v>
      </c>
      <c r="S42" s="14">
        <f t="shared" si="22"/>
        <v>0.013862486540826979</v>
      </c>
      <c r="T42" s="40">
        <v>8177575.200000001</v>
      </c>
      <c r="U42" s="39">
        <f t="shared" si="17"/>
        <v>8072902.237440001</v>
      </c>
      <c r="V42" s="39">
        <v>6602134.86</v>
      </c>
      <c r="W42" s="39">
        <f t="shared" si="18"/>
        <v>5145703.909884</v>
      </c>
      <c r="X42" s="39">
        <f t="shared" si="19"/>
        <v>13218606.147324001</v>
      </c>
      <c r="Y42" s="14">
        <f t="shared" si="23"/>
        <v>0.014678011446617366</v>
      </c>
      <c r="Z42" s="37">
        <v>446500</v>
      </c>
      <c r="AA42" s="34">
        <f t="shared" si="24"/>
        <v>0.014925373134328358</v>
      </c>
      <c r="AB42" s="37">
        <v>56295645.98</v>
      </c>
      <c r="AC42" s="34">
        <f t="shared" si="25"/>
        <v>0.013285884388871492</v>
      </c>
      <c r="AD42" s="40">
        <f t="shared" si="26"/>
        <v>44725591.427324004</v>
      </c>
      <c r="AE42" s="27">
        <f t="shared" si="27"/>
        <v>0.014104117284252924</v>
      </c>
      <c r="AF42" s="14">
        <f t="shared" si="28"/>
        <v>0.12502027229270757</v>
      </c>
      <c r="AG42" s="40">
        <f t="shared" si="29"/>
        <v>101021237.407324</v>
      </c>
      <c r="AH42" s="27">
        <f t="shared" si="30"/>
        <v>0.01363612409335971</v>
      </c>
      <c r="AI42" s="30">
        <f t="shared" si="31"/>
        <v>0.24532758688130696</v>
      </c>
    </row>
    <row r="43" spans="1:35" ht="12.75">
      <c r="A43" s="5" t="s">
        <v>2</v>
      </c>
      <c r="B43" s="37">
        <v>31953910629.54</v>
      </c>
      <c r="C43" s="38">
        <v>17450904586.14</v>
      </c>
      <c r="D43" s="37">
        <v>1043239790.4</v>
      </c>
      <c r="E43" s="39">
        <v>80122117.62</v>
      </c>
      <c r="F43" s="39">
        <f t="shared" si="20"/>
        <v>12236313.98906702</v>
      </c>
      <c r="G43" s="39">
        <f t="shared" si="12"/>
        <v>1135598222.009067</v>
      </c>
      <c r="H43" s="14">
        <f t="shared" si="21"/>
        <v>0.0379988773840977</v>
      </c>
      <c r="I43" s="44">
        <v>55630384.67</v>
      </c>
      <c r="J43" s="40">
        <v>0</v>
      </c>
      <c r="K43" s="39">
        <v>33951476.379999995</v>
      </c>
      <c r="L43" s="39">
        <f t="shared" si="13"/>
        <v>89581861.05</v>
      </c>
      <c r="M43" s="39">
        <v>0</v>
      </c>
      <c r="N43" s="39">
        <v>0</v>
      </c>
      <c r="O43" s="39">
        <v>0</v>
      </c>
      <c r="P43" s="39">
        <f t="shared" si="14"/>
        <v>55630384.67</v>
      </c>
      <c r="Q43" s="39">
        <f t="shared" si="15"/>
        <v>33951476.379999995</v>
      </c>
      <c r="R43" s="39">
        <f t="shared" si="16"/>
        <v>89581861.05</v>
      </c>
      <c r="S43" s="14">
        <f t="shared" si="22"/>
        <v>0.03998093822144744</v>
      </c>
      <c r="T43" s="40">
        <v>19337719.110000003</v>
      </c>
      <c r="U43" s="39">
        <f t="shared" si="17"/>
        <v>19090196.305392</v>
      </c>
      <c r="V43" s="39">
        <v>12259753.040000001</v>
      </c>
      <c r="W43" s="39">
        <f t="shared" si="18"/>
        <v>9555251.519376</v>
      </c>
      <c r="X43" s="39">
        <f t="shared" si="19"/>
        <v>28645447.824768</v>
      </c>
      <c r="Y43" s="14">
        <f t="shared" si="23"/>
        <v>0.03180805951696681</v>
      </c>
      <c r="Z43" s="37">
        <v>446500</v>
      </c>
      <c r="AA43" s="34">
        <f t="shared" si="24"/>
        <v>0.014925373134328358</v>
      </c>
      <c r="AB43" s="37">
        <v>88532834.54999998</v>
      </c>
      <c r="AC43" s="34">
        <f t="shared" si="25"/>
        <v>0.020893924991433017</v>
      </c>
      <c r="AD43" s="40">
        <f t="shared" si="26"/>
        <v>118673808.87476799</v>
      </c>
      <c r="AE43" s="27">
        <f t="shared" si="27"/>
        <v>0.0374235256711705</v>
      </c>
      <c r="AF43" s="14">
        <f t="shared" si="28"/>
        <v>0.11375506376081185</v>
      </c>
      <c r="AG43" s="40">
        <f t="shared" si="29"/>
        <v>207206643.42476797</v>
      </c>
      <c r="AH43" s="27">
        <f t="shared" si="30"/>
        <v>0.02796932184978191</v>
      </c>
      <c r="AI43" s="30">
        <f t="shared" si="31"/>
        <v>0.1824647480146491</v>
      </c>
    </row>
    <row r="44" spans="1:35" ht="12.75">
      <c r="A44" s="5" t="s">
        <v>21</v>
      </c>
      <c r="B44" s="37">
        <v>8970890768.5</v>
      </c>
      <c r="C44" s="38">
        <v>4671119608.88</v>
      </c>
      <c r="D44" s="37">
        <v>278026472.31</v>
      </c>
      <c r="E44" s="39">
        <v>58471856.53</v>
      </c>
      <c r="F44" s="39">
        <f t="shared" si="20"/>
        <v>8929868.7712937</v>
      </c>
      <c r="G44" s="39">
        <f t="shared" si="12"/>
        <v>345428197.61129373</v>
      </c>
      <c r="H44" s="14">
        <f t="shared" si="21"/>
        <v>0.011558563118229871</v>
      </c>
      <c r="I44" s="44">
        <v>13184550.959999997</v>
      </c>
      <c r="J44" s="40">
        <v>0</v>
      </c>
      <c r="K44" s="39">
        <v>11120177.439999998</v>
      </c>
      <c r="L44" s="39">
        <f t="shared" si="13"/>
        <v>24304728.399999995</v>
      </c>
      <c r="M44" s="39">
        <v>0</v>
      </c>
      <c r="N44" s="39">
        <v>0</v>
      </c>
      <c r="O44" s="39">
        <v>0</v>
      </c>
      <c r="P44" s="39">
        <f t="shared" si="14"/>
        <v>13184550.959999997</v>
      </c>
      <c r="Q44" s="39">
        <f t="shared" si="15"/>
        <v>11120177.439999998</v>
      </c>
      <c r="R44" s="39">
        <f t="shared" si="16"/>
        <v>24304728.399999995</v>
      </c>
      <c r="S44" s="14">
        <f t="shared" si="22"/>
        <v>0.010847350493277778</v>
      </c>
      <c r="T44" s="40">
        <v>6316872.650000001</v>
      </c>
      <c r="U44" s="39">
        <f t="shared" si="17"/>
        <v>6236016.680080001</v>
      </c>
      <c r="V44" s="39">
        <v>7205845.469999999</v>
      </c>
      <c r="W44" s="39">
        <f t="shared" si="18"/>
        <v>5616235.959317999</v>
      </c>
      <c r="X44" s="39">
        <f t="shared" si="19"/>
        <v>11852252.639398001</v>
      </c>
      <c r="Y44" s="14">
        <f t="shared" si="23"/>
        <v>0.013160805153764494</v>
      </c>
      <c r="Z44" s="37">
        <v>446500</v>
      </c>
      <c r="AA44" s="34">
        <f t="shared" si="24"/>
        <v>0.014925373134328358</v>
      </c>
      <c r="AB44" s="37">
        <v>70519322.21000001</v>
      </c>
      <c r="AC44" s="34">
        <f t="shared" si="25"/>
        <v>0.016642700261339783</v>
      </c>
      <c r="AD44" s="40">
        <f t="shared" si="26"/>
        <v>36603481.039398</v>
      </c>
      <c r="AE44" s="27">
        <f t="shared" si="27"/>
        <v>0.011542827565074998</v>
      </c>
      <c r="AF44" s="14">
        <f t="shared" si="28"/>
        <v>0.13165466128198416</v>
      </c>
      <c r="AG44" s="40">
        <f t="shared" si="29"/>
        <v>107122803.24939801</v>
      </c>
      <c r="AH44" s="27">
        <f t="shared" si="30"/>
        <v>0.01445973020947618</v>
      </c>
      <c r="AI44" s="30">
        <f t="shared" si="31"/>
        <v>0.3101159777637552</v>
      </c>
    </row>
    <row r="45" spans="1:35" ht="12.75">
      <c r="A45" s="5" t="s">
        <v>45</v>
      </c>
      <c r="B45" s="37">
        <v>1000429800.1</v>
      </c>
      <c r="C45" s="38">
        <v>452804298.31</v>
      </c>
      <c r="D45" s="37">
        <v>29303911.52</v>
      </c>
      <c r="E45" s="39">
        <v>3951582.910000001</v>
      </c>
      <c r="F45" s="39">
        <f t="shared" si="20"/>
        <v>603488.9076436667</v>
      </c>
      <c r="G45" s="39">
        <f t="shared" si="12"/>
        <v>33858983.33764367</v>
      </c>
      <c r="H45" s="14">
        <f t="shared" si="21"/>
        <v>0.001132974084726117</v>
      </c>
      <c r="I45" s="44">
        <v>2023336.89</v>
      </c>
      <c r="J45" s="40">
        <v>-798074.0400000002</v>
      </c>
      <c r="K45" s="39">
        <v>501512.49999999994</v>
      </c>
      <c r="L45" s="39">
        <f t="shared" si="13"/>
        <v>1726775.3499999996</v>
      </c>
      <c r="M45" s="39">
        <v>1819220.98</v>
      </c>
      <c r="N45" s="39">
        <v>0</v>
      </c>
      <c r="O45" s="39">
        <v>400472.31</v>
      </c>
      <c r="P45" s="39">
        <f t="shared" si="14"/>
        <v>3444956.1399999997</v>
      </c>
      <c r="Q45" s="39">
        <f>K45</f>
        <v>501512.49999999994</v>
      </c>
      <c r="R45" s="39">
        <f t="shared" si="16"/>
        <v>3946468.6399999997</v>
      </c>
      <c r="S45" s="14">
        <f t="shared" si="22"/>
        <v>0.0017613333440421942</v>
      </c>
      <c r="T45" s="40">
        <v>1067728.9600000002</v>
      </c>
      <c r="U45" s="39">
        <f t="shared" si="17"/>
        <v>1054062.0293120001</v>
      </c>
      <c r="V45" s="39">
        <v>366274.17000000004</v>
      </c>
      <c r="W45" s="39">
        <f t="shared" si="18"/>
        <v>285474.08809800004</v>
      </c>
      <c r="X45" s="39">
        <f t="shared" si="19"/>
        <v>1339536.1174100002</v>
      </c>
      <c r="Y45" s="14">
        <f t="shared" si="23"/>
        <v>0.0014874281180154326</v>
      </c>
      <c r="Z45" s="37">
        <v>446500</v>
      </c>
      <c r="AA45" s="34">
        <f t="shared" si="24"/>
        <v>0.014925373134328358</v>
      </c>
      <c r="AB45" s="37">
        <v>5063856.460000001</v>
      </c>
      <c r="AC45" s="34">
        <f t="shared" si="25"/>
        <v>0.0011950801934718304</v>
      </c>
      <c r="AD45" s="40">
        <f t="shared" si="26"/>
        <v>5732504.75741</v>
      </c>
      <c r="AE45" s="27">
        <f t="shared" si="27"/>
        <v>0.0018077328180763643</v>
      </c>
      <c r="AF45" s="14">
        <f t="shared" si="28"/>
        <v>0.19562251112782503</v>
      </c>
      <c r="AG45" s="40">
        <f t="shared" si="29"/>
        <v>10796361.217410002</v>
      </c>
      <c r="AH45" s="27">
        <f t="shared" si="30"/>
        <v>0.0014573224907524788</v>
      </c>
      <c r="AI45" s="30">
        <f t="shared" si="31"/>
        <v>0.31886253375501816</v>
      </c>
    </row>
    <row r="46" spans="1:35" ht="12.75">
      <c r="A46" s="5" t="s">
        <v>63</v>
      </c>
      <c r="B46" s="37">
        <v>221565184.14000002</v>
      </c>
      <c r="C46" s="38">
        <v>26014432.289999995</v>
      </c>
      <c r="D46" s="37">
        <v>2185600.34</v>
      </c>
      <c r="E46" s="39">
        <v>472300.22000000003</v>
      </c>
      <c r="F46" s="39">
        <f t="shared" si="20"/>
        <v>72130.06795994655</v>
      </c>
      <c r="G46" s="39">
        <f t="shared" si="12"/>
        <v>2730030.6279599466</v>
      </c>
      <c r="H46" s="14">
        <f t="shared" si="21"/>
        <v>9.135105803807165E-05</v>
      </c>
      <c r="I46" s="44">
        <v>170007.55</v>
      </c>
      <c r="J46" s="40">
        <v>-131216.51</v>
      </c>
      <c r="K46" s="39">
        <v>23769.030000000002</v>
      </c>
      <c r="L46" s="39">
        <f t="shared" si="13"/>
        <v>62560.06999999998</v>
      </c>
      <c r="M46" s="39">
        <v>436546.77</v>
      </c>
      <c r="N46" s="39">
        <v>25786.52999999999</v>
      </c>
      <c r="O46" s="39">
        <v>636470.6299999999</v>
      </c>
      <c r="P46" s="39">
        <f t="shared" si="14"/>
        <v>1137594.9699999997</v>
      </c>
      <c r="Q46" s="39">
        <f t="shared" si="15"/>
        <v>23769.030000000002</v>
      </c>
      <c r="R46" s="39">
        <f>SUM(P46:Q46)</f>
        <v>1161363.9999999998</v>
      </c>
      <c r="S46" s="14">
        <f t="shared" si="22"/>
        <v>0.0005183239306749486</v>
      </c>
      <c r="T46" s="40">
        <v>177254.19</v>
      </c>
      <c r="U46" s="39">
        <f t="shared" si="17"/>
        <v>174985.336368</v>
      </c>
      <c r="V46" s="39">
        <v>50099.90000000001</v>
      </c>
      <c r="W46" s="39">
        <f t="shared" si="18"/>
        <v>39047.86206000001</v>
      </c>
      <c r="X46" s="39">
        <f t="shared" si="19"/>
        <v>214033.198428</v>
      </c>
      <c r="Y46" s="14">
        <f t="shared" si="23"/>
        <v>0.00023766361607787954</v>
      </c>
      <c r="Z46" s="37">
        <v>446500</v>
      </c>
      <c r="AA46" s="34">
        <f t="shared" si="24"/>
        <v>0.014925373134328358</v>
      </c>
      <c r="AB46" s="37">
        <v>833826.23</v>
      </c>
      <c r="AC46" s="34">
        <f t="shared" si="25"/>
        <v>0.00019678464825013758</v>
      </c>
      <c r="AD46" s="40">
        <f t="shared" si="26"/>
        <v>1821897.1984279999</v>
      </c>
      <c r="AE46" s="27">
        <f t="shared" si="27"/>
        <v>0.0005745312906199343</v>
      </c>
      <c r="AF46" s="14">
        <f t="shared" si="28"/>
        <v>0.8335911946408281</v>
      </c>
      <c r="AG46" s="40">
        <f t="shared" si="29"/>
        <v>2655723.428428</v>
      </c>
      <c r="AH46" s="27">
        <f t="shared" si="30"/>
        <v>0.00035847684266300045</v>
      </c>
      <c r="AI46" s="30">
        <f t="shared" si="31"/>
        <v>0.9727815509573701</v>
      </c>
    </row>
    <row r="47" spans="1:35" ht="12.75">
      <c r="A47" s="5" t="s">
        <v>3</v>
      </c>
      <c r="B47" s="37">
        <v>366426530.42999995</v>
      </c>
      <c r="C47" s="38">
        <v>102030683.59</v>
      </c>
      <c r="D47" s="37">
        <v>7192121.65</v>
      </c>
      <c r="E47" s="39">
        <v>1540612.7900000003</v>
      </c>
      <c r="F47" s="39">
        <f t="shared" si="20"/>
        <v>235283.6194797091</v>
      </c>
      <c r="G47" s="39">
        <f t="shared" si="12"/>
        <v>8968018.05947971</v>
      </c>
      <c r="H47" s="14">
        <f t="shared" si="21"/>
        <v>0.0003000837902138089</v>
      </c>
      <c r="I47" s="44">
        <v>503891.48</v>
      </c>
      <c r="J47" s="40">
        <v>0</v>
      </c>
      <c r="K47" s="39">
        <v>125427.34</v>
      </c>
      <c r="L47" s="39">
        <f t="shared" si="13"/>
        <v>629318.82</v>
      </c>
      <c r="M47" s="39">
        <v>1067487.57</v>
      </c>
      <c r="N47" s="39">
        <v>23805.199999999997</v>
      </c>
      <c r="O47" s="39">
        <v>667453.85</v>
      </c>
      <c r="P47" s="39">
        <f t="shared" si="14"/>
        <v>2262638.1</v>
      </c>
      <c r="Q47" s="39">
        <f t="shared" si="15"/>
        <v>125427.34</v>
      </c>
      <c r="R47" s="39">
        <f t="shared" si="16"/>
        <v>2388065.44</v>
      </c>
      <c r="S47" s="14">
        <f t="shared" si="22"/>
        <v>0.001065808364621084</v>
      </c>
      <c r="T47" s="40">
        <v>434501.93</v>
      </c>
      <c r="U47" s="39">
        <f t="shared" si="17"/>
        <v>428940.305296</v>
      </c>
      <c r="V47" s="39">
        <v>191570.62000000002</v>
      </c>
      <c r="W47" s="39">
        <f t="shared" si="18"/>
        <v>149310.14122800002</v>
      </c>
      <c r="X47" s="39">
        <f t="shared" si="19"/>
        <v>578250.446524</v>
      </c>
      <c r="Y47" s="14">
        <f t="shared" si="23"/>
        <v>0.0006420924096304294</v>
      </c>
      <c r="Z47" s="37">
        <v>446500</v>
      </c>
      <c r="AA47" s="34">
        <f t="shared" si="24"/>
        <v>0.014925373134328358</v>
      </c>
      <c r="AB47" s="37">
        <v>2245282.6999999997</v>
      </c>
      <c r="AC47" s="34">
        <f t="shared" si="25"/>
        <v>0.0005298911816933597</v>
      </c>
      <c r="AD47" s="40">
        <f t="shared" si="26"/>
        <v>3412815.886524</v>
      </c>
      <c r="AE47" s="27">
        <f t="shared" si="27"/>
        <v>0.0010762240139699833</v>
      </c>
      <c r="AF47" s="14">
        <f t="shared" si="28"/>
        <v>0.47452143506554845</v>
      </c>
      <c r="AG47" s="40">
        <f t="shared" si="29"/>
        <v>5658098.586524</v>
      </c>
      <c r="AH47" s="27">
        <f t="shared" si="30"/>
        <v>0.0007637456879211694</v>
      </c>
      <c r="AI47" s="30">
        <f t="shared" si="31"/>
        <v>0.630919624491954</v>
      </c>
    </row>
    <row r="48" spans="1:35" ht="12.75">
      <c r="A48" s="5" t="s">
        <v>19</v>
      </c>
      <c r="B48" s="37">
        <v>15098018357.46</v>
      </c>
      <c r="C48" s="38">
        <v>7333304890.16</v>
      </c>
      <c r="D48" s="37">
        <v>438913081.96999997</v>
      </c>
      <c r="E48" s="39">
        <v>63537415.96000001</v>
      </c>
      <c r="F48" s="39">
        <f t="shared" si="20"/>
        <v>9703485.0654827</v>
      </c>
      <c r="G48" s="39">
        <f t="shared" si="12"/>
        <v>512153982.9954826</v>
      </c>
      <c r="H48" s="14">
        <f t="shared" si="21"/>
        <v>0.01713746642469401</v>
      </c>
      <c r="I48" s="44">
        <v>30505067.339999996</v>
      </c>
      <c r="J48" s="40">
        <v>0</v>
      </c>
      <c r="K48" s="39">
        <v>6743132.27</v>
      </c>
      <c r="L48" s="39">
        <f t="shared" si="13"/>
        <v>37248199.61</v>
      </c>
      <c r="M48" s="39">
        <v>0</v>
      </c>
      <c r="N48" s="39">
        <v>0</v>
      </c>
      <c r="O48" s="39">
        <v>0</v>
      </c>
      <c r="P48" s="39">
        <f t="shared" si="14"/>
        <v>30505067.339999996</v>
      </c>
      <c r="Q48" s="39">
        <f t="shared" si="15"/>
        <v>6743132.27</v>
      </c>
      <c r="R48" s="39">
        <f t="shared" si="16"/>
        <v>37248199.61</v>
      </c>
      <c r="S48" s="14">
        <f t="shared" si="22"/>
        <v>0.016624101687688176</v>
      </c>
      <c r="T48" s="40">
        <v>11309497.27</v>
      </c>
      <c r="U48" s="39">
        <f t="shared" si="17"/>
        <v>11164735.704944</v>
      </c>
      <c r="V48" s="39">
        <v>2949360.75</v>
      </c>
      <c r="W48" s="39">
        <f t="shared" si="18"/>
        <v>2298731.76855</v>
      </c>
      <c r="X48" s="39">
        <f t="shared" si="19"/>
        <v>13463467.473494</v>
      </c>
      <c r="Y48" s="14">
        <f t="shared" si="23"/>
        <v>0.014949906781745778</v>
      </c>
      <c r="Z48" s="37">
        <v>446500</v>
      </c>
      <c r="AA48" s="34">
        <f t="shared" si="24"/>
        <v>0.014925373134328358</v>
      </c>
      <c r="AB48" s="37">
        <v>72411345.93</v>
      </c>
      <c r="AC48" s="34">
        <f t="shared" si="25"/>
        <v>0.017089221621337195</v>
      </c>
      <c r="AD48" s="40">
        <f t="shared" si="26"/>
        <v>51158167.083494</v>
      </c>
      <c r="AE48" s="27">
        <f t="shared" si="27"/>
        <v>0.016132615926733148</v>
      </c>
      <c r="AF48" s="14">
        <f t="shared" si="28"/>
        <v>0.11655648734341142</v>
      </c>
      <c r="AG48" s="40">
        <f t="shared" si="29"/>
        <v>123569513.01349401</v>
      </c>
      <c r="AH48" s="27">
        <f t="shared" si="30"/>
        <v>0.016679752266485992</v>
      </c>
      <c r="AI48" s="30">
        <f t="shared" si="31"/>
        <v>0.24127414237952718</v>
      </c>
    </row>
    <row r="49" spans="1:35" ht="12.75">
      <c r="A49" s="5" t="s">
        <v>20</v>
      </c>
      <c r="B49" s="37">
        <v>14981935113.660002</v>
      </c>
      <c r="C49" s="38">
        <v>6431206070.48</v>
      </c>
      <c r="D49" s="37">
        <v>382482944.51000005</v>
      </c>
      <c r="E49" s="39">
        <v>49691215.94</v>
      </c>
      <c r="F49" s="39">
        <f t="shared" si="20"/>
        <v>7588882.3061835095</v>
      </c>
      <c r="G49" s="39">
        <f t="shared" si="12"/>
        <v>439763042.75618356</v>
      </c>
      <c r="H49" s="14">
        <f t="shared" si="21"/>
        <v>0.014715153313806887</v>
      </c>
      <c r="I49" s="44">
        <v>27576894.340000004</v>
      </c>
      <c r="J49" s="40">
        <v>0</v>
      </c>
      <c r="K49" s="39">
        <v>5768858.97</v>
      </c>
      <c r="L49" s="39">
        <f t="shared" si="13"/>
        <v>33345753.310000002</v>
      </c>
      <c r="M49" s="39">
        <v>0</v>
      </c>
      <c r="N49" s="39">
        <v>0</v>
      </c>
      <c r="O49" s="39">
        <v>0</v>
      </c>
      <c r="P49" s="39">
        <f t="shared" si="14"/>
        <v>27576894.340000004</v>
      </c>
      <c r="Q49" s="39">
        <f t="shared" si="15"/>
        <v>5768858.97</v>
      </c>
      <c r="R49" s="39">
        <f t="shared" si="16"/>
        <v>33345753.310000002</v>
      </c>
      <c r="S49" s="14">
        <f t="shared" si="22"/>
        <v>0.014882415786055347</v>
      </c>
      <c r="T49" s="40">
        <v>10252697.55</v>
      </c>
      <c r="U49" s="39">
        <f t="shared" si="17"/>
        <v>10121463.02136</v>
      </c>
      <c r="V49" s="39">
        <v>2610062.14</v>
      </c>
      <c r="W49" s="39">
        <f t="shared" si="18"/>
        <v>2034282.431916</v>
      </c>
      <c r="X49" s="39">
        <f t="shared" si="19"/>
        <v>12155745.453276</v>
      </c>
      <c r="Y49" s="14">
        <f t="shared" si="23"/>
        <v>0.01349780520856749</v>
      </c>
      <c r="Z49" s="37">
        <v>446500</v>
      </c>
      <c r="AA49" s="34">
        <f t="shared" si="24"/>
        <v>0.014925373134328358</v>
      </c>
      <c r="AB49" s="37">
        <v>59406268.669999994</v>
      </c>
      <c r="AC49" s="34">
        <f t="shared" si="25"/>
        <v>0.014019997528836575</v>
      </c>
      <c r="AD49" s="40">
        <f t="shared" si="26"/>
        <v>45947998.763276</v>
      </c>
      <c r="AE49" s="27">
        <f t="shared" si="27"/>
        <v>0.01448960075993627</v>
      </c>
      <c r="AF49" s="14">
        <f t="shared" si="28"/>
        <v>0.12013084353902397</v>
      </c>
      <c r="AG49" s="40">
        <f t="shared" si="29"/>
        <v>105354267.433276</v>
      </c>
      <c r="AH49" s="27">
        <f t="shared" si="30"/>
        <v>0.014221008387499741</v>
      </c>
      <c r="AI49" s="30">
        <f t="shared" si="31"/>
        <v>0.2395705350158022</v>
      </c>
    </row>
    <row r="50" spans="1:35" ht="12.75">
      <c r="A50" s="5" t="s">
        <v>30</v>
      </c>
      <c r="B50" s="37">
        <v>8387225632.72</v>
      </c>
      <c r="C50" s="38">
        <v>4012699985.78</v>
      </c>
      <c r="D50" s="37">
        <v>243765494.3</v>
      </c>
      <c r="E50" s="39">
        <v>17906005.3</v>
      </c>
      <c r="F50" s="39">
        <f t="shared" si="20"/>
        <v>2734619.4739866164</v>
      </c>
      <c r="G50" s="39">
        <f t="shared" si="12"/>
        <v>264406119.07398665</v>
      </c>
      <c r="H50" s="14">
        <f t="shared" si="21"/>
        <v>0.008847438736318604</v>
      </c>
      <c r="I50" s="44">
        <v>18043378.38</v>
      </c>
      <c r="J50" s="40">
        <v>0</v>
      </c>
      <c r="K50" s="39">
        <v>3235570.12</v>
      </c>
      <c r="L50" s="39">
        <f t="shared" si="13"/>
        <v>21278948.5</v>
      </c>
      <c r="M50" s="39">
        <v>0</v>
      </c>
      <c r="N50" s="39">
        <v>0</v>
      </c>
      <c r="O50" s="39">
        <v>0</v>
      </c>
      <c r="P50" s="39">
        <f t="shared" si="14"/>
        <v>18043378.38</v>
      </c>
      <c r="Q50" s="39">
        <f t="shared" si="15"/>
        <v>3235570.12</v>
      </c>
      <c r="R50" s="39">
        <f t="shared" si="16"/>
        <v>21278948.5</v>
      </c>
      <c r="S50" s="14">
        <f t="shared" si="22"/>
        <v>0.009496926223948567</v>
      </c>
      <c r="T50" s="40">
        <v>5109948.619999999</v>
      </c>
      <c r="U50" s="39">
        <f t="shared" si="17"/>
        <v>5044541.277663999</v>
      </c>
      <c r="V50" s="39">
        <v>775609.78</v>
      </c>
      <c r="W50" s="39">
        <f t="shared" si="18"/>
        <v>604510.262532</v>
      </c>
      <c r="X50" s="39">
        <f t="shared" si="19"/>
        <v>5649051.540196</v>
      </c>
      <c r="Y50" s="14">
        <f t="shared" si="23"/>
        <v>0.006272737249707238</v>
      </c>
      <c r="Z50" s="37">
        <v>446500</v>
      </c>
      <c r="AA50" s="34">
        <f t="shared" si="24"/>
        <v>0.014925373134328358</v>
      </c>
      <c r="AB50" s="37">
        <v>19906018.03</v>
      </c>
      <c r="AC50" s="34">
        <f t="shared" si="25"/>
        <v>0.004697859835968997</v>
      </c>
      <c r="AD50" s="40">
        <f t="shared" si="26"/>
        <v>27374500.040196</v>
      </c>
      <c r="AE50" s="27">
        <f t="shared" si="27"/>
        <v>0.008632488623254664</v>
      </c>
      <c r="AF50" s="14">
        <f t="shared" si="28"/>
        <v>0.11229850278360747</v>
      </c>
      <c r="AG50" s="40">
        <f t="shared" si="29"/>
        <v>47280518.070196</v>
      </c>
      <c r="AH50" s="27">
        <f t="shared" si="30"/>
        <v>0.006382054191278266</v>
      </c>
      <c r="AI50" s="30">
        <f t="shared" si="31"/>
        <v>0.17881779073715717</v>
      </c>
    </row>
    <row r="51" spans="1:35" ht="12.75">
      <c r="A51" s="5" t="s">
        <v>65</v>
      </c>
      <c r="B51" s="37">
        <v>180058475357.72998</v>
      </c>
      <c r="C51" s="38">
        <v>54534336504.329994</v>
      </c>
      <c r="D51" s="37">
        <v>3263434735.46</v>
      </c>
      <c r="E51" s="39">
        <v>471279796.28</v>
      </c>
      <c r="F51" s="39">
        <f t="shared" si="20"/>
        <v>71974228.03196272</v>
      </c>
      <c r="G51" s="39">
        <f t="shared" si="12"/>
        <v>3806688759.7719626</v>
      </c>
      <c r="H51" s="14">
        <f t="shared" si="21"/>
        <v>0.12737770861078612</v>
      </c>
      <c r="I51" s="44">
        <v>162293538.86</v>
      </c>
      <c r="J51" s="40">
        <v>0</v>
      </c>
      <c r="K51" s="39">
        <v>114067558.89</v>
      </c>
      <c r="L51" s="39">
        <f t="shared" si="13"/>
        <v>276361097.75</v>
      </c>
      <c r="M51" s="39">
        <v>0</v>
      </c>
      <c r="N51" s="39">
        <v>0</v>
      </c>
      <c r="O51" s="39">
        <v>0</v>
      </c>
      <c r="P51" s="39">
        <f t="shared" si="14"/>
        <v>162293538.86</v>
      </c>
      <c r="Q51" s="39">
        <f t="shared" si="15"/>
        <v>114067558.89</v>
      </c>
      <c r="R51" s="39">
        <f t="shared" si="16"/>
        <v>276361097.75</v>
      </c>
      <c r="S51" s="14">
        <f t="shared" si="22"/>
        <v>0.12334166589581191</v>
      </c>
      <c r="T51" s="40">
        <v>69412368.02</v>
      </c>
      <c r="U51" s="39">
        <f t="shared" si="17"/>
        <v>68523889.709344</v>
      </c>
      <c r="V51" s="39">
        <v>105607178.55000001</v>
      </c>
      <c r="W51" s="39">
        <f t="shared" si="18"/>
        <v>82310234.96187001</v>
      </c>
      <c r="X51" s="39">
        <f t="shared" si="19"/>
        <v>150834124.671214</v>
      </c>
      <c r="Y51" s="14">
        <f t="shared" si="23"/>
        <v>0.16748702425881606</v>
      </c>
      <c r="Z51" s="37">
        <v>446500</v>
      </c>
      <c r="AA51" s="34">
        <f t="shared" si="24"/>
        <v>0.014925373134328358</v>
      </c>
      <c r="AB51" s="37">
        <v>530351834.29</v>
      </c>
      <c r="AC51" s="34">
        <f t="shared" si="25"/>
        <v>0.12516408743770618</v>
      </c>
      <c r="AD51" s="40">
        <f t="shared" si="26"/>
        <v>427641722.421214</v>
      </c>
      <c r="AE51" s="27">
        <f t="shared" si="27"/>
        <v>0.1348558804072948</v>
      </c>
      <c r="AF51" s="14">
        <f t="shared" si="28"/>
        <v>0.13104037833958257</v>
      </c>
      <c r="AG51" s="40">
        <f t="shared" si="29"/>
        <v>957993556.7112141</v>
      </c>
      <c r="AH51" s="27">
        <f t="shared" si="30"/>
        <v>0.12931260154021892</v>
      </c>
      <c r="AI51" s="30">
        <f t="shared" si="31"/>
        <v>0.2516605945920838</v>
      </c>
    </row>
    <row r="52" spans="1:35" ht="12.75">
      <c r="A52" s="5" t="s">
        <v>34</v>
      </c>
      <c r="B52" s="37">
        <v>5703373148.26</v>
      </c>
      <c r="C52" s="38">
        <v>4221894862.15</v>
      </c>
      <c r="D52" s="37">
        <v>257539084.17000002</v>
      </c>
      <c r="E52" s="39">
        <v>59905027.2</v>
      </c>
      <c r="F52" s="39">
        <f t="shared" si="20"/>
        <v>9148743.74413471</v>
      </c>
      <c r="G52" s="39">
        <f t="shared" si="12"/>
        <v>326592855.1141347</v>
      </c>
      <c r="H52" s="14">
        <f t="shared" si="21"/>
        <v>0.010928303351909707</v>
      </c>
      <c r="I52" s="44">
        <v>12602490.490000002</v>
      </c>
      <c r="J52" s="40">
        <v>-650949.9600000002</v>
      </c>
      <c r="K52" s="39">
        <v>8239972.59</v>
      </c>
      <c r="L52" s="39">
        <f t="shared" si="13"/>
        <v>20191513.12</v>
      </c>
      <c r="M52" s="39">
        <v>0</v>
      </c>
      <c r="N52" s="39">
        <v>0</v>
      </c>
      <c r="O52" s="39">
        <v>0</v>
      </c>
      <c r="P52" s="39">
        <f t="shared" si="14"/>
        <v>11951540.530000001</v>
      </c>
      <c r="Q52" s="39">
        <f t="shared" si="15"/>
        <v>8239972.59</v>
      </c>
      <c r="R52" s="39">
        <f t="shared" si="16"/>
        <v>20191513.12</v>
      </c>
      <c r="S52" s="14">
        <f t="shared" si="22"/>
        <v>0.009011597093274114</v>
      </c>
      <c r="T52" s="40">
        <v>2972521.67</v>
      </c>
      <c r="U52" s="39">
        <f t="shared" si="17"/>
        <v>2934473.3926239996</v>
      </c>
      <c r="V52" s="39">
        <v>2257627.59</v>
      </c>
      <c r="W52" s="39">
        <f t="shared" si="18"/>
        <v>1759594.9436459998</v>
      </c>
      <c r="X52" s="39">
        <f t="shared" si="19"/>
        <v>4694068.336269999</v>
      </c>
      <c r="Y52" s="14">
        <f t="shared" si="23"/>
        <v>0.0052123187575963395</v>
      </c>
      <c r="Z52" s="37">
        <v>446500</v>
      </c>
      <c r="AA52" s="34">
        <f t="shared" si="24"/>
        <v>0.014925373134328358</v>
      </c>
      <c r="AB52" s="37">
        <v>58769783.01</v>
      </c>
      <c r="AC52" s="34">
        <f t="shared" si="25"/>
        <v>0.013869785647496075</v>
      </c>
      <c r="AD52" s="40">
        <f t="shared" si="26"/>
        <v>25332081.45627</v>
      </c>
      <c r="AE52" s="27">
        <f t="shared" si="27"/>
        <v>0.007988416396774693</v>
      </c>
      <c r="AF52" s="14">
        <f t="shared" si="28"/>
        <v>0.09836208565356412</v>
      </c>
      <c r="AG52" s="40">
        <f t="shared" si="29"/>
        <v>84101864.46627</v>
      </c>
      <c r="AH52" s="27">
        <f t="shared" si="30"/>
        <v>0.011352300662492508</v>
      </c>
      <c r="AI52" s="30">
        <f t="shared" si="31"/>
        <v>0.25751287313642807</v>
      </c>
    </row>
    <row r="53" spans="1:35" ht="12.75">
      <c r="A53" s="5" t="s">
        <v>38</v>
      </c>
      <c r="B53" s="37">
        <v>2486878231.6800003</v>
      </c>
      <c r="C53" s="38">
        <v>1290119325.7300003</v>
      </c>
      <c r="D53" s="37">
        <v>78924280.28</v>
      </c>
      <c r="E53" s="39">
        <v>11937548.540000001</v>
      </c>
      <c r="F53" s="39">
        <f t="shared" si="20"/>
        <v>1823111.9762454499</v>
      </c>
      <c r="G53" s="39">
        <f t="shared" si="12"/>
        <v>92684940.79624546</v>
      </c>
      <c r="H53" s="14">
        <f t="shared" si="21"/>
        <v>0.0031013818377048897</v>
      </c>
      <c r="I53" s="44">
        <v>5568080.910000001</v>
      </c>
      <c r="J53" s="40">
        <v>0</v>
      </c>
      <c r="K53" s="39">
        <v>1216470.33</v>
      </c>
      <c r="L53" s="39">
        <f t="shared" si="13"/>
        <v>6784551.240000001</v>
      </c>
      <c r="M53" s="39">
        <v>0</v>
      </c>
      <c r="N53" s="39">
        <v>0</v>
      </c>
      <c r="O53" s="39">
        <v>0</v>
      </c>
      <c r="P53" s="39">
        <f t="shared" si="14"/>
        <v>5568080.910000001</v>
      </c>
      <c r="Q53" s="39">
        <f t="shared" si="15"/>
        <v>1216470.33</v>
      </c>
      <c r="R53" s="39">
        <f t="shared" si="16"/>
        <v>6784551.240000001</v>
      </c>
      <c r="S53" s="14">
        <f t="shared" si="22"/>
        <v>0.003027987148372429</v>
      </c>
      <c r="T53" s="40">
        <v>2418141.0300000003</v>
      </c>
      <c r="U53" s="39">
        <f t="shared" si="17"/>
        <v>2387188.824816</v>
      </c>
      <c r="V53" s="39">
        <v>545696.9700000001</v>
      </c>
      <c r="W53" s="39">
        <f t="shared" si="18"/>
        <v>425316.21841800003</v>
      </c>
      <c r="X53" s="39">
        <f t="shared" si="19"/>
        <v>2812505.043234</v>
      </c>
      <c r="Y53" s="14">
        <f t="shared" si="23"/>
        <v>0.0031230207450136426</v>
      </c>
      <c r="Z53" s="37">
        <v>446500</v>
      </c>
      <c r="AA53" s="34">
        <f t="shared" si="24"/>
        <v>0.014925373134328358</v>
      </c>
      <c r="AB53" s="37">
        <v>14057171.410000002</v>
      </c>
      <c r="AC53" s="34">
        <f t="shared" si="25"/>
        <v>0.003317520403872088</v>
      </c>
      <c r="AD53" s="40">
        <f t="shared" si="26"/>
        <v>10043556.283234</v>
      </c>
      <c r="AE53" s="27">
        <f t="shared" si="27"/>
        <v>0.0031672134732954422</v>
      </c>
      <c r="AF53" s="14">
        <f t="shared" si="28"/>
        <v>0.1272555954593749</v>
      </c>
      <c r="AG53" s="40">
        <f t="shared" si="29"/>
        <v>24100727.693234004</v>
      </c>
      <c r="AH53" s="27">
        <f t="shared" si="30"/>
        <v>0.0032531824198520805</v>
      </c>
      <c r="AI53" s="30">
        <f t="shared" si="31"/>
        <v>0.26002851688944806</v>
      </c>
    </row>
    <row r="54" spans="1:35" ht="12.75">
      <c r="A54" s="5" t="s">
        <v>24</v>
      </c>
      <c r="B54" s="37">
        <v>13670133487.19</v>
      </c>
      <c r="C54" s="38">
        <v>5686750153.77</v>
      </c>
      <c r="D54" s="37">
        <v>342073746.02</v>
      </c>
      <c r="E54" s="39">
        <v>36368739.730000004</v>
      </c>
      <c r="F54" s="39">
        <f t="shared" si="20"/>
        <v>5554263.066704708</v>
      </c>
      <c r="G54" s="39">
        <f t="shared" si="12"/>
        <v>383996748.8167047</v>
      </c>
      <c r="H54" s="14">
        <f t="shared" si="21"/>
        <v>0.012849126646538216</v>
      </c>
      <c r="I54" s="44">
        <v>19512375.71</v>
      </c>
      <c r="J54" s="40">
        <v>0</v>
      </c>
      <c r="K54" s="39">
        <v>9784351.110000001</v>
      </c>
      <c r="L54" s="39">
        <f t="shared" si="13"/>
        <v>29296726.82</v>
      </c>
      <c r="M54" s="39">
        <v>0</v>
      </c>
      <c r="N54" s="39">
        <v>0</v>
      </c>
      <c r="O54" s="39">
        <v>0</v>
      </c>
      <c r="P54" s="39">
        <f t="shared" si="14"/>
        <v>19512375.71</v>
      </c>
      <c r="Q54" s="39">
        <f t="shared" si="15"/>
        <v>9784351.110000001</v>
      </c>
      <c r="R54" s="39">
        <f t="shared" si="16"/>
        <v>29296726.82</v>
      </c>
      <c r="S54" s="14">
        <f t="shared" si="22"/>
        <v>0.013075310239728966</v>
      </c>
      <c r="T54" s="40">
        <v>5833390.43</v>
      </c>
      <c r="U54" s="39">
        <f t="shared" si="17"/>
        <v>5758723.032496</v>
      </c>
      <c r="V54" s="39">
        <v>3768368.6000000006</v>
      </c>
      <c r="W54" s="39">
        <f t="shared" si="18"/>
        <v>2937066.4868400004</v>
      </c>
      <c r="X54" s="39">
        <f t="shared" si="19"/>
        <v>8695789.519336</v>
      </c>
      <c r="Y54" s="14">
        <f t="shared" si="23"/>
        <v>0.009655851508067526</v>
      </c>
      <c r="Z54" s="37">
        <v>446500</v>
      </c>
      <c r="AA54" s="34">
        <f t="shared" si="24"/>
        <v>0.014925373134328358</v>
      </c>
      <c r="AB54" s="37">
        <v>36459567.48</v>
      </c>
      <c r="AC54" s="34">
        <f t="shared" si="25"/>
        <v>0.008604530421049424</v>
      </c>
      <c r="AD54" s="40">
        <f t="shared" si="26"/>
        <v>38439016.339336</v>
      </c>
      <c r="AE54" s="27">
        <f t="shared" si="27"/>
        <v>0.012121659601131561</v>
      </c>
      <c r="AF54" s="14">
        <f t="shared" si="28"/>
        <v>0.1123705539713901</v>
      </c>
      <c r="AG54" s="40">
        <f t="shared" si="29"/>
        <v>74898583.819336</v>
      </c>
      <c r="AH54" s="27">
        <f t="shared" si="30"/>
        <v>0.010110016562748255</v>
      </c>
      <c r="AI54" s="30">
        <f t="shared" si="31"/>
        <v>0.1950500467780985</v>
      </c>
    </row>
    <row r="55" spans="1:35" ht="12.75">
      <c r="A55" s="5" t="s">
        <v>4</v>
      </c>
      <c r="B55" s="37">
        <v>1652402306.34</v>
      </c>
      <c r="C55" s="38">
        <v>606486127.4599999</v>
      </c>
      <c r="D55" s="37">
        <v>36793608.42</v>
      </c>
      <c r="E55" s="39">
        <v>5625184.63</v>
      </c>
      <c r="F55" s="39">
        <f t="shared" si="20"/>
        <v>859082.7030509255</v>
      </c>
      <c r="G55" s="39">
        <f t="shared" si="12"/>
        <v>43277875.75305093</v>
      </c>
      <c r="H55" s="14">
        <f t="shared" si="21"/>
        <v>0.0014481448300218162</v>
      </c>
      <c r="I55" s="44">
        <v>2801736.5700000003</v>
      </c>
      <c r="J55" s="40">
        <v>0</v>
      </c>
      <c r="K55" s="39">
        <v>419275.35000000003</v>
      </c>
      <c r="L55" s="39">
        <f t="shared" si="13"/>
        <v>3221011.9200000004</v>
      </c>
      <c r="M55" s="39">
        <v>0</v>
      </c>
      <c r="N55" s="39">
        <v>0</v>
      </c>
      <c r="O55" s="39">
        <v>355975.38</v>
      </c>
      <c r="P55" s="39">
        <f t="shared" si="14"/>
        <v>3157711.95</v>
      </c>
      <c r="Q55" s="39">
        <f t="shared" si="15"/>
        <v>419275.35000000003</v>
      </c>
      <c r="R55" s="39">
        <f t="shared" si="16"/>
        <v>3576987.3000000003</v>
      </c>
      <c r="S55" s="14">
        <f t="shared" si="22"/>
        <v>0.0015964315385274316</v>
      </c>
      <c r="T55" s="40">
        <v>1153468.2</v>
      </c>
      <c r="U55" s="39">
        <f t="shared" si="17"/>
        <v>1138703.8070399999</v>
      </c>
      <c r="V55" s="39">
        <v>283867.6</v>
      </c>
      <c r="W55" s="39">
        <f t="shared" si="18"/>
        <v>221246.40743999998</v>
      </c>
      <c r="X55" s="39">
        <f t="shared" si="19"/>
        <v>1359950.2144799998</v>
      </c>
      <c r="Y55" s="14">
        <f t="shared" si="23"/>
        <v>0.0015100960413294555</v>
      </c>
      <c r="Z55" s="37">
        <v>446500</v>
      </c>
      <c r="AA55" s="34">
        <f t="shared" si="24"/>
        <v>0.014925373134328358</v>
      </c>
      <c r="AB55" s="37">
        <v>6709186.34</v>
      </c>
      <c r="AC55" s="34">
        <f t="shared" si="25"/>
        <v>0.0015833813167061533</v>
      </c>
      <c r="AD55" s="40">
        <f t="shared" si="26"/>
        <v>5383437.51448</v>
      </c>
      <c r="AE55" s="27">
        <f t="shared" si="27"/>
        <v>0.001697655227657565</v>
      </c>
      <c r="AF55" s="14">
        <f t="shared" si="28"/>
        <v>0.14631447541181394</v>
      </c>
      <c r="AG55" s="40">
        <f t="shared" si="29"/>
        <v>12092623.85448</v>
      </c>
      <c r="AH55" s="27">
        <f t="shared" si="30"/>
        <v>0.001632295581860059</v>
      </c>
      <c r="AI55" s="30">
        <f t="shared" si="31"/>
        <v>0.2794181471263066</v>
      </c>
    </row>
    <row r="56" spans="1:35" ht="12.75">
      <c r="A56" s="5" t="s">
        <v>12</v>
      </c>
      <c r="B56" s="37">
        <v>108122328163.40001</v>
      </c>
      <c r="C56" s="38">
        <v>41750693630.8</v>
      </c>
      <c r="D56" s="37">
        <v>2458671913.2400002</v>
      </c>
      <c r="E56" s="39">
        <v>201846521.07000002</v>
      </c>
      <c r="F56" s="39">
        <f t="shared" si="20"/>
        <v>30826162.397844926</v>
      </c>
      <c r="G56" s="39">
        <f t="shared" si="12"/>
        <v>2691344596.707845</v>
      </c>
      <c r="H56" s="14">
        <f t="shared" si="21"/>
        <v>0.09005656344523472</v>
      </c>
      <c r="I56" s="44">
        <v>144793412.23</v>
      </c>
      <c r="J56" s="40">
        <v>0</v>
      </c>
      <c r="K56" s="39">
        <v>60663734.34</v>
      </c>
      <c r="L56" s="39">
        <f t="shared" si="13"/>
        <v>205457146.57</v>
      </c>
      <c r="M56" s="39">
        <v>0</v>
      </c>
      <c r="N56" s="39">
        <v>0</v>
      </c>
      <c r="O56" s="39">
        <v>0</v>
      </c>
      <c r="P56" s="39">
        <f t="shared" si="14"/>
        <v>144793412.23</v>
      </c>
      <c r="Q56" s="39">
        <f t="shared" si="15"/>
        <v>60663734.34</v>
      </c>
      <c r="R56" s="39">
        <f t="shared" si="16"/>
        <v>205457146.57</v>
      </c>
      <c r="S56" s="14">
        <f t="shared" si="22"/>
        <v>0.09169679428277563</v>
      </c>
      <c r="T56" s="40">
        <v>50131990.379999995</v>
      </c>
      <c r="U56" s="39">
        <f t="shared" si="17"/>
        <v>49490300.90313599</v>
      </c>
      <c r="V56" s="39">
        <v>26713730.58</v>
      </c>
      <c r="W56" s="39">
        <f t="shared" si="18"/>
        <v>20820681.614051998</v>
      </c>
      <c r="X56" s="39">
        <f t="shared" si="19"/>
        <v>70310982.51718798</v>
      </c>
      <c r="Y56" s="14">
        <f t="shared" si="23"/>
        <v>0.07807369360340037</v>
      </c>
      <c r="Z56" s="37">
        <v>446500</v>
      </c>
      <c r="AA56" s="34">
        <f t="shared" si="24"/>
        <v>0.014925373134328358</v>
      </c>
      <c r="AB56" s="37">
        <v>212049454.17</v>
      </c>
      <c r="AC56" s="34">
        <f t="shared" si="25"/>
        <v>0.050044092820727304</v>
      </c>
      <c r="AD56" s="40">
        <f t="shared" si="26"/>
        <v>276214629.087188</v>
      </c>
      <c r="AE56" s="27">
        <f t="shared" si="27"/>
        <v>0.08710367822865943</v>
      </c>
      <c r="AF56" s="14">
        <f t="shared" si="28"/>
        <v>0.1123430204736819</v>
      </c>
      <c r="AG56" s="40">
        <f t="shared" si="29"/>
        <v>488264083.25718796</v>
      </c>
      <c r="AH56" s="27">
        <f t="shared" si="30"/>
        <v>0.065907227039597</v>
      </c>
      <c r="AI56" s="30">
        <f t="shared" si="31"/>
        <v>0.181420128754397</v>
      </c>
    </row>
    <row r="57" spans="1:35" ht="12.75">
      <c r="A57" s="5" t="s">
        <v>25</v>
      </c>
      <c r="B57" s="37">
        <v>17802115490.7</v>
      </c>
      <c r="C57" s="38">
        <v>5616048512.68</v>
      </c>
      <c r="D57" s="37">
        <v>332699332.68</v>
      </c>
      <c r="E57" s="39">
        <v>75261654.08</v>
      </c>
      <c r="F57" s="39">
        <f t="shared" si="20"/>
        <v>11494020.103501938</v>
      </c>
      <c r="G57" s="39">
        <f t="shared" si="12"/>
        <v>419455006.8635019</v>
      </c>
      <c r="H57" s="14">
        <f t="shared" si="21"/>
        <v>0.014035614942892016</v>
      </c>
      <c r="I57" s="44">
        <v>20416263.07</v>
      </c>
      <c r="J57" s="40">
        <v>0</v>
      </c>
      <c r="K57" s="39">
        <v>7636392.14</v>
      </c>
      <c r="L57" s="39">
        <f t="shared" si="13"/>
        <v>28052655.21</v>
      </c>
      <c r="M57" s="39">
        <v>0</v>
      </c>
      <c r="N57" s="39">
        <v>0</v>
      </c>
      <c r="O57" s="39">
        <v>0</v>
      </c>
      <c r="P57" s="39">
        <f t="shared" si="14"/>
        <v>20416263.07</v>
      </c>
      <c r="Q57" s="39">
        <f t="shared" si="15"/>
        <v>7636392.14</v>
      </c>
      <c r="R57" s="39">
        <f t="shared" si="16"/>
        <v>28052655.21</v>
      </c>
      <c r="S57" s="14">
        <f t="shared" si="22"/>
        <v>0.012520073391560508</v>
      </c>
      <c r="T57" s="40">
        <v>10067628.820000002</v>
      </c>
      <c r="U57" s="39">
        <f t="shared" si="17"/>
        <v>9938763.171104</v>
      </c>
      <c r="V57" s="39">
        <v>4921178.51</v>
      </c>
      <c r="W57" s="39">
        <f t="shared" si="18"/>
        <v>3835566.530694</v>
      </c>
      <c r="X57" s="39">
        <f t="shared" si="19"/>
        <v>13774329.701798001</v>
      </c>
      <c r="Y57" s="14">
        <f t="shared" si="23"/>
        <v>0.015295089874010829</v>
      </c>
      <c r="Z57" s="37">
        <v>446500</v>
      </c>
      <c r="AA57" s="34">
        <f t="shared" si="24"/>
        <v>0.014925373134328358</v>
      </c>
      <c r="AB57" s="37">
        <v>87180282.24000001</v>
      </c>
      <c r="AC57" s="34">
        <f t="shared" si="25"/>
        <v>0.02057471995687413</v>
      </c>
      <c r="AD57" s="40">
        <f t="shared" si="26"/>
        <v>42273484.911798</v>
      </c>
      <c r="AE57" s="27">
        <f t="shared" si="27"/>
        <v>0.013330850865972969</v>
      </c>
      <c r="AF57" s="14">
        <f t="shared" si="28"/>
        <v>0.1270621271502756</v>
      </c>
      <c r="AG57" s="40">
        <f t="shared" si="29"/>
        <v>129453767.15179801</v>
      </c>
      <c r="AH57" s="27">
        <f t="shared" si="30"/>
        <v>0.0174740250519524</v>
      </c>
      <c r="AI57" s="30">
        <f t="shared" si="31"/>
        <v>0.3086237261054427</v>
      </c>
    </row>
    <row r="58" spans="1:35" ht="12.75">
      <c r="A58" s="5" t="s">
        <v>5</v>
      </c>
      <c r="B58" s="37">
        <v>66456307692.6</v>
      </c>
      <c r="C58" s="38">
        <v>31081004401.360004</v>
      </c>
      <c r="D58" s="37">
        <v>1848574441.75</v>
      </c>
      <c r="E58" s="39">
        <v>262146081.73000002</v>
      </c>
      <c r="F58" s="39">
        <f t="shared" si="20"/>
        <v>40035159.608053125</v>
      </c>
      <c r="G58" s="39">
        <f t="shared" si="12"/>
        <v>2150755683.088053</v>
      </c>
      <c r="H58" s="14">
        <f t="shared" si="21"/>
        <v>0.07196762015022043</v>
      </c>
      <c r="I58" s="44">
        <v>94090555.62</v>
      </c>
      <c r="J58" s="40">
        <v>0</v>
      </c>
      <c r="K58" s="39">
        <v>65375585.18</v>
      </c>
      <c r="L58" s="39">
        <f t="shared" si="13"/>
        <v>159466140.8</v>
      </c>
      <c r="M58" s="39">
        <v>0</v>
      </c>
      <c r="N58" s="39">
        <v>0</v>
      </c>
      <c r="O58" s="39">
        <v>0</v>
      </c>
      <c r="P58" s="39">
        <f t="shared" si="14"/>
        <v>94090555.62</v>
      </c>
      <c r="Q58" s="39">
        <f t="shared" si="15"/>
        <v>65375585.18</v>
      </c>
      <c r="R58" s="39">
        <f t="shared" si="16"/>
        <v>159466140.8</v>
      </c>
      <c r="S58" s="14">
        <f t="shared" si="22"/>
        <v>0.0711707241734898</v>
      </c>
      <c r="T58" s="40">
        <v>36177152.24</v>
      </c>
      <c r="U58" s="39">
        <f t="shared" si="17"/>
        <v>35714084.691328004</v>
      </c>
      <c r="V58" s="39">
        <v>29880705.980000004</v>
      </c>
      <c r="W58" s="39">
        <f t="shared" si="18"/>
        <v>23289022.240812004</v>
      </c>
      <c r="X58" s="39">
        <f t="shared" si="19"/>
        <v>59003106.93214001</v>
      </c>
      <c r="Y58" s="14">
        <f t="shared" si="23"/>
        <v>0.06551736766219211</v>
      </c>
      <c r="Z58" s="37">
        <v>446500</v>
      </c>
      <c r="AA58" s="34">
        <f t="shared" si="24"/>
        <v>0.014925373134328358</v>
      </c>
      <c r="AB58" s="37">
        <v>298389986.78000003</v>
      </c>
      <c r="AC58" s="34">
        <f t="shared" si="25"/>
        <v>0.07042063019517329</v>
      </c>
      <c r="AD58" s="40">
        <f t="shared" si="26"/>
        <v>218915747.73214</v>
      </c>
      <c r="AE58" s="27">
        <f t="shared" si="27"/>
        <v>0.06903460150775619</v>
      </c>
      <c r="AF58" s="14">
        <f t="shared" si="28"/>
        <v>0.1184240909037441</v>
      </c>
      <c r="AG58" s="40">
        <f t="shared" si="29"/>
        <v>517305734.51214004</v>
      </c>
      <c r="AH58" s="27">
        <f t="shared" si="30"/>
        <v>0.06982734889270639</v>
      </c>
      <c r="AI58" s="30">
        <f t="shared" si="31"/>
        <v>0.24052277930954616</v>
      </c>
    </row>
    <row r="59" spans="1:35" ht="12.75">
      <c r="A59" s="5" t="s">
        <v>17</v>
      </c>
      <c r="B59" s="37">
        <v>14878384554.06</v>
      </c>
      <c r="C59" s="38">
        <v>8016460997.65</v>
      </c>
      <c r="D59" s="37">
        <v>480254821.33000004</v>
      </c>
      <c r="E59" s="39">
        <v>66154762.190000005</v>
      </c>
      <c r="F59" s="39">
        <f t="shared" si="20"/>
        <v>10103208.278494563</v>
      </c>
      <c r="G59" s="39">
        <f t="shared" si="12"/>
        <v>556512791.7984947</v>
      </c>
      <c r="H59" s="14">
        <f t="shared" si="21"/>
        <v>0.018621780950678565</v>
      </c>
      <c r="I59" s="44">
        <v>38246945.42</v>
      </c>
      <c r="J59" s="40">
        <v>-7551057</v>
      </c>
      <c r="K59" s="39">
        <v>3403433.3000000003</v>
      </c>
      <c r="L59" s="39">
        <f t="shared" si="13"/>
        <v>34099321.72</v>
      </c>
      <c r="M59" s="39">
        <v>0</v>
      </c>
      <c r="N59" s="39">
        <v>0</v>
      </c>
      <c r="O59" s="39">
        <v>0</v>
      </c>
      <c r="P59" s="39">
        <f t="shared" si="14"/>
        <v>30695888.42</v>
      </c>
      <c r="Q59" s="39">
        <f t="shared" si="15"/>
        <v>3403433.3000000003</v>
      </c>
      <c r="R59" s="39">
        <f t="shared" si="16"/>
        <v>34099321.72</v>
      </c>
      <c r="S59" s="14">
        <f t="shared" si="22"/>
        <v>0.01521873802465037</v>
      </c>
      <c r="T59" s="40">
        <v>15681999.490000002</v>
      </c>
      <c r="U59" s="39">
        <f t="shared" si="17"/>
        <v>15481269.896528002</v>
      </c>
      <c r="V59" s="39">
        <v>1999205.3899999997</v>
      </c>
      <c r="W59" s="39">
        <f t="shared" si="18"/>
        <v>1558180.6809659996</v>
      </c>
      <c r="X59" s="39">
        <f t="shared" si="19"/>
        <v>17039450.577494003</v>
      </c>
      <c r="Y59" s="14">
        <f t="shared" si="23"/>
        <v>0.01892069767667294</v>
      </c>
      <c r="Z59" s="37">
        <v>446500</v>
      </c>
      <c r="AA59" s="34">
        <f t="shared" si="24"/>
        <v>0.014925373134328358</v>
      </c>
      <c r="AB59" s="37">
        <v>80320714.82</v>
      </c>
      <c r="AC59" s="34">
        <f t="shared" si="25"/>
        <v>0.018955848406272024</v>
      </c>
      <c r="AD59" s="40">
        <f t="shared" si="26"/>
        <v>51585272.297494</v>
      </c>
      <c r="AE59" s="27">
        <f t="shared" si="27"/>
        <v>0.016267302620385046</v>
      </c>
      <c r="AF59" s="14">
        <f t="shared" si="28"/>
        <v>0.10741229448698848</v>
      </c>
      <c r="AG59" s="40">
        <f t="shared" si="29"/>
        <v>131905987.11749399</v>
      </c>
      <c r="AH59" s="27">
        <f t="shared" si="30"/>
        <v>0.0178050324382668</v>
      </c>
      <c r="AI59" s="30">
        <f t="shared" si="31"/>
        <v>0.23702238126676387</v>
      </c>
    </row>
    <row r="60" spans="1:35" ht="12.75">
      <c r="A60" s="5" t="s">
        <v>11</v>
      </c>
      <c r="B60" s="37">
        <v>45451695725.14</v>
      </c>
      <c r="C60" s="38">
        <v>18793611219.31</v>
      </c>
      <c r="D60" s="37">
        <v>1125609766.84</v>
      </c>
      <c r="E60" s="39">
        <v>159973340.20000002</v>
      </c>
      <c r="F60" s="39">
        <f t="shared" si="20"/>
        <v>24431256.67061017</v>
      </c>
      <c r="G60" s="39">
        <f t="shared" si="12"/>
        <v>1310014363.7106102</v>
      </c>
      <c r="H60" s="14">
        <f t="shared" si="21"/>
        <v>0.043835111937722625</v>
      </c>
      <c r="I60" s="44">
        <v>50041101.97</v>
      </c>
      <c r="J60" s="40">
        <v>-11597958</v>
      </c>
      <c r="K60" s="39">
        <v>47098845.29</v>
      </c>
      <c r="L60" s="39">
        <f t="shared" si="13"/>
        <v>85541989.25999999</v>
      </c>
      <c r="M60" s="39">
        <v>0</v>
      </c>
      <c r="N60" s="39">
        <v>0</v>
      </c>
      <c r="O60" s="39">
        <v>0</v>
      </c>
      <c r="P60" s="39">
        <f t="shared" si="14"/>
        <v>38443143.97</v>
      </c>
      <c r="Q60" s="39">
        <f t="shared" si="15"/>
        <v>47098845.29</v>
      </c>
      <c r="R60" s="39">
        <f t="shared" si="16"/>
        <v>85541989.25999999</v>
      </c>
      <c r="S60" s="14">
        <f t="shared" si="22"/>
        <v>0.038177918474309035</v>
      </c>
      <c r="T60" s="40">
        <v>20961719.720000006</v>
      </c>
      <c r="U60" s="39">
        <f t="shared" si="17"/>
        <v>20693409.707584005</v>
      </c>
      <c r="V60" s="39">
        <v>25858203.509999998</v>
      </c>
      <c r="W60" s="39">
        <f t="shared" si="18"/>
        <v>20153883.815693997</v>
      </c>
      <c r="X60" s="39">
        <f t="shared" si="19"/>
        <v>40847293.523278</v>
      </c>
      <c r="Y60" s="14">
        <f t="shared" si="23"/>
        <v>0.045357054686086494</v>
      </c>
      <c r="Z60" s="37">
        <v>446500</v>
      </c>
      <c r="AA60" s="34">
        <f t="shared" si="24"/>
        <v>0.014925373134328358</v>
      </c>
      <c r="AB60" s="37">
        <v>184745541.24000004</v>
      </c>
      <c r="AC60" s="34">
        <f t="shared" si="25"/>
        <v>0.04360031507847228</v>
      </c>
      <c r="AD60" s="40">
        <f t="shared" si="26"/>
        <v>126835782.78327799</v>
      </c>
      <c r="AE60" s="27">
        <f t="shared" si="27"/>
        <v>0.03999738626424271</v>
      </c>
      <c r="AF60" s="14">
        <f t="shared" si="28"/>
        <v>0.1126818427840695</v>
      </c>
      <c r="AG60" s="40">
        <f t="shared" si="29"/>
        <v>311581324.023278</v>
      </c>
      <c r="AH60" s="27">
        <f t="shared" si="30"/>
        <v>0.04205810291576082</v>
      </c>
      <c r="AI60" s="30">
        <f t="shared" si="31"/>
        <v>0.23784573105040255</v>
      </c>
    </row>
    <row r="61" spans="1:35" ht="12.75">
      <c r="A61" s="5" t="s">
        <v>14</v>
      </c>
      <c r="B61" s="37">
        <v>46029750883.009995</v>
      </c>
      <c r="C61" s="38">
        <v>11986930420.32</v>
      </c>
      <c r="D61" s="37">
        <v>705228351.0400001</v>
      </c>
      <c r="E61" s="39">
        <v>95768319.63</v>
      </c>
      <c r="F61" s="39">
        <f t="shared" si="20"/>
        <v>14625814.494267615</v>
      </c>
      <c r="G61" s="39">
        <f t="shared" si="12"/>
        <v>815622485.1642677</v>
      </c>
      <c r="H61" s="14">
        <f t="shared" si="21"/>
        <v>0.027291993070083013</v>
      </c>
      <c r="I61" s="44">
        <v>42254379.06</v>
      </c>
      <c r="J61" s="40">
        <v>0</v>
      </c>
      <c r="K61" s="39">
        <v>18854919.48</v>
      </c>
      <c r="L61" s="39">
        <f t="shared" si="13"/>
        <v>61109298.54000001</v>
      </c>
      <c r="M61" s="39">
        <v>0</v>
      </c>
      <c r="N61" s="39">
        <v>0</v>
      </c>
      <c r="O61" s="39">
        <v>0</v>
      </c>
      <c r="P61" s="39">
        <f t="shared" si="14"/>
        <v>42254379.06</v>
      </c>
      <c r="Q61" s="39">
        <f t="shared" si="15"/>
        <v>18854919.48</v>
      </c>
      <c r="R61" s="39">
        <f t="shared" si="16"/>
        <v>61109298.54000001</v>
      </c>
      <c r="S61" s="14">
        <f t="shared" si="22"/>
        <v>0.02727345760678108</v>
      </c>
      <c r="T61" s="40">
        <v>17598537.7</v>
      </c>
      <c r="U61" s="39">
        <f t="shared" si="17"/>
        <v>17373276.417439997</v>
      </c>
      <c r="V61" s="39">
        <v>10282169.129999999</v>
      </c>
      <c r="W61" s="39">
        <f t="shared" si="18"/>
        <v>8013922.619921999</v>
      </c>
      <c r="X61" s="39">
        <f t="shared" si="19"/>
        <v>25387199.037361994</v>
      </c>
      <c r="Y61" s="14">
        <f t="shared" si="23"/>
        <v>0.028190082518147298</v>
      </c>
      <c r="Z61" s="37">
        <v>446500</v>
      </c>
      <c r="AA61" s="34">
        <f t="shared" si="24"/>
        <v>0.014925373134328358</v>
      </c>
      <c r="AB61" s="37">
        <v>114097347.16</v>
      </c>
      <c r="AC61" s="34">
        <f t="shared" si="25"/>
        <v>0.026927200799565197</v>
      </c>
      <c r="AD61" s="40">
        <f t="shared" si="26"/>
        <v>86942997.577362</v>
      </c>
      <c r="AE61" s="27">
        <f t="shared" si="27"/>
        <v>0.027417283835546587</v>
      </c>
      <c r="AF61" s="14">
        <f t="shared" si="28"/>
        <v>0.12328346903403299</v>
      </c>
      <c r="AG61" s="40">
        <f t="shared" si="29"/>
        <v>201040344.737362</v>
      </c>
      <c r="AH61" s="27">
        <f t="shared" si="30"/>
        <v>0.027136977916405257</v>
      </c>
      <c r="AI61" s="30">
        <f t="shared" si="31"/>
        <v>0.2464870064204669</v>
      </c>
    </row>
    <row r="62" spans="1:35" ht="12.75">
      <c r="A62" s="5" t="s">
        <v>36</v>
      </c>
      <c r="B62" s="37">
        <v>2231574603.9800005</v>
      </c>
      <c r="C62" s="38">
        <v>875591125.49</v>
      </c>
      <c r="D62" s="37">
        <v>52308432.91</v>
      </c>
      <c r="E62" s="39">
        <v>6649583.34</v>
      </c>
      <c r="F62" s="39">
        <f t="shared" si="20"/>
        <v>1015529.6946919237</v>
      </c>
      <c r="G62" s="39">
        <f t="shared" si="12"/>
        <v>59973545.944691926</v>
      </c>
      <c r="H62" s="14">
        <f t="shared" si="21"/>
        <v>0.0020068078431913065</v>
      </c>
      <c r="I62" s="44">
        <v>3676623.7600000002</v>
      </c>
      <c r="J62" s="40">
        <v>0</v>
      </c>
      <c r="K62" s="39">
        <v>827396.64</v>
      </c>
      <c r="L62" s="39">
        <f t="shared" si="13"/>
        <v>4504020.4</v>
      </c>
      <c r="M62" s="39">
        <v>0</v>
      </c>
      <c r="N62" s="39">
        <v>0</v>
      </c>
      <c r="O62" s="39">
        <v>426930.19000000006</v>
      </c>
      <c r="P62" s="39">
        <f t="shared" si="14"/>
        <v>4103553.95</v>
      </c>
      <c r="Q62" s="39">
        <f t="shared" si="15"/>
        <v>827396.64</v>
      </c>
      <c r="R62" s="39">
        <f t="shared" si="16"/>
        <v>4930950.59</v>
      </c>
      <c r="S62" s="14">
        <f t="shared" si="22"/>
        <v>0.0022007137226336937</v>
      </c>
      <c r="T62" s="40">
        <v>1937027.0100000002</v>
      </c>
      <c r="U62" s="39">
        <f t="shared" si="17"/>
        <v>1912233.0642720002</v>
      </c>
      <c r="V62" s="39">
        <v>605212.7</v>
      </c>
      <c r="W62" s="39">
        <f t="shared" si="18"/>
        <v>471702.77838</v>
      </c>
      <c r="X62" s="39">
        <f t="shared" si="19"/>
        <v>2383935.842652</v>
      </c>
      <c r="Y62" s="14">
        <f t="shared" si="23"/>
        <v>0.0026471351968929946</v>
      </c>
      <c r="Z62" s="37">
        <v>446500</v>
      </c>
      <c r="AA62" s="34">
        <f t="shared" si="24"/>
        <v>0.014925373134328358</v>
      </c>
      <c r="AB62" s="37">
        <v>8551092.81</v>
      </c>
      <c r="AC62" s="34">
        <f t="shared" si="25"/>
        <v>0.0020180749060510253</v>
      </c>
      <c r="AD62" s="40">
        <f t="shared" si="26"/>
        <v>7761386.432652</v>
      </c>
      <c r="AE62" s="27">
        <f t="shared" si="27"/>
        <v>0.002447536210055721</v>
      </c>
      <c r="AF62" s="14">
        <f t="shared" si="28"/>
        <v>0.14837734569502325</v>
      </c>
      <c r="AG62" s="40">
        <f t="shared" si="29"/>
        <v>16312479.242652</v>
      </c>
      <c r="AH62" s="27">
        <f t="shared" si="30"/>
        <v>0.002201903252543513</v>
      </c>
      <c r="AI62" s="30">
        <f t="shared" si="31"/>
        <v>0.2719945767037937</v>
      </c>
    </row>
    <row r="63" spans="1:35" ht="12.75">
      <c r="A63" s="42" t="s">
        <v>115</v>
      </c>
      <c r="B63" s="37">
        <v>8381985736.15</v>
      </c>
      <c r="C63" s="38">
        <v>4600081277.01</v>
      </c>
      <c r="D63" s="37">
        <v>280107792.36</v>
      </c>
      <c r="E63" s="39">
        <v>22363582.489999995</v>
      </c>
      <c r="F63" s="39">
        <f t="shared" si="20"/>
        <v>3415384.2334258715</v>
      </c>
      <c r="G63" s="39">
        <f t="shared" si="12"/>
        <v>305886759.0834259</v>
      </c>
      <c r="H63" s="14">
        <f t="shared" si="21"/>
        <v>0.01023544527153841</v>
      </c>
      <c r="I63" s="44">
        <v>22337453.820000004</v>
      </c>
      <c r="J63" s="40">
        <v>0</v>
      </c>
      <c r="K63" s="39">
        <v>1949322.98</v>
      </c>
      <c r="L63" s="39">
        <f t="shared" si="13"/>
        <v>24286776.800000004</v>
      </c>
      <c r="M63" s="39">
        <v>0</v>
      </c>
      <c r="N63" s="39">
        <v>0</v>
      </c>
      <c r="O63" s="39">
        <v>0</v>
      </c>
      <c r="P63" s="39">
        <f t="shared" si="14"/>
        <v>22337453.820000004</v>
      </c>
      <c r="Q63" s="39">
        <f t="shared" si="15"/>
        <v>1949322.98</v>
      </c>
      <c r="R63" s="39">
        <f t="shared" si="16"/>
        <v>24286776.800000004</v>
      </c>
      <c r="S63" s="14">
        <f t="shared" si="22"/>
        <v>0.0108393385832531</v>
      </c>
      <c r="T63" s="40">
        <v>7939621.770000002</v>
      </c>
      <c r="U63" s="39">
        <f t="shared" si="17"/>
        <v>7837994.611344002</v>
      </c>
      <c r="V63" s="39">
        <v>789392.45</v>
      </c>
      <c r="W63" s="39">
        <f t="shared" si="18"/>
        <v>615252.4755299999</v>
      </c>
      <c r="X63" s="39">
        <f t="shared" si="19"/>
        <v>8453247.086874003</v>
      </c>
      <c r="Y63" s="14">
        <f t="shared" si="23"/>
        <v>0.009386531084999447</v>
      </c>
      <c r="Z63" s="37">
        <v>446500</v>
      </c>
      <c r="AA63" s="34">
        <f t="shared" si="24"/>
        <v>0.014925373134328358</v>
      </c>
      <c r="AB63" s="37">
        <v>25457653.55</v>
      </c>
      <c r="AC63" s="34">
        <f t="shared" si="25"/>
        <v>0.006008056857494896</v>
      </c>
      <c r="AD63" s="40">
        <f t="shared" si="26"/>
        <v>33186523.886874005</v>
      </c>
      <c r="AE63" s="27">
        <f t="shared" si="27"/>
        <v>0.010465297611943447</v>
      </c>
      <c r="AF63" s="14">
        <f t="shared" si="28"/>
        <v>0.11847768891849333</v>
      </c>
      <c r="AG63" s="40">
        <f t="shared" si="29"/>
        <v>58644177.436874</v>
      </c>
      <c r="AH63" s="27">
        <f t="shared" si="30"/>
        <v>0.00791595214437794</v>
      </c>
      <c r="AI63" s="30">
        <f t="shared" si="31"/>
        <v>0.19171858766491984</v>
      </c>
    </row>
    <row r="64" spans="1:35" ht="12.75">
      <c r="A64" s="42" t="s">
        <v>116</v>
      </c>
      <c r="B64" s="37">
        <v>8885000376.47</v>
      </c>
      <c r="C64" s="38">
        <v>4489087664.219999</v>
      </c>
      <c r="D64" s="37">
        <v>271476731.65</v>
      </c>
      <c r="E64" s="39">
        <v>35620962.68</v>
      </c>
      <c r="F64" s="39">
        <f t="shared" si="20"/>
        <v>5440061.956581599</v>
      </c>
      <c r="G64" s="39">
        <f t="shared" si="12"/>
        <v>312537756.2865816</v>
      </c>
      <c r="H64" s="14">
        <f t="shared" si="21"/>
        <v>0.010457997951092248</v>
      </c>
      <c r="I64" s="44">
        <v>11667329.13</v>
      </c>
      <c r="J64" s="40">
        <v>0</v>
      </c>
      <c r="K64" s="39">
        <v>11939776.97</v>
      </c>
      <c r="L64" s="39">
        <f t="shared" si="13"/>
        <v>23607106.1</v>
      </c>
      <c r="M64" s="39">
        <v>0</v>
      </c>
      <c r="N64" s="39">
        <v>0</v>
      </c>
      <c r="O64" s="39">
        <v>0</v>
      </c>
      <c r="P64" s="39">
        <f t="shared" si="14"/>
        <v>11667329.13</v>
      </c>
      <c r="Q64" s="39">
        <f t="shared" si="15"/>
        <v>11939776.97</v>
      </c>
      <c r="R64" s="39">
        <f t="shared" si="16"/>
        <v>23607106.1</v>
      </c>
      <c r="S64" s="14">
        <f t="shared" si="22"/>
        <v>0.01053599734933454</v>
      </c>
      <c r="T64" s="40">
        <v>5630177.88</v>
      </c>
      <c r="U64" s="39">
        <f t="shared" si="17"/>
        <v>5558111.603135999</v>
      </c>
      <c r="V64" s="39">
        <v>8036256.139999999</v>
      </c>
      <c r="W64" s="39">
        <f t="shared" si="18"/>
        <v>6263458.0355159985</v>
      </c>
      <c r="X64" s="39">
        <f t="shared" si="19"/>
        <v>11821569.638651997</v>
      </c>
      <c r="Y64" s="14">
        <f t="shared" si="23"/>
        <v>0.013126734584511806</v>
      </c>
      <c r="Z64" s="37">
        <v>446500</v>
      </c>
      <c r="AA64" s="34">
        <f t="shared" si="24"/>
        <v>0.014925373134328358</v>
      </c>
      <c r="AB64" s="37">
        <v>43921450.129999995</v>
      </c>
      <c r="AC64" s="34">
        <f t="shared" si="25"/>
        <v>0.01036554956356795</v>
      </c>
      <c r="AD64" s="40">
        <f t="shared" si="26"/>
        <v>35875175.738652</v>
      </c>
      <c r="AE64" s="27">
        <f t="shared" si="27"/>
        <v>0.011313158083852906</v>
      </c>
      <c r="AF64" s="14">
        <f t="shared" si="28"/>
        <v>0.13214825270883213</v>
      </c>
      <c r="AG64" s="40">
        <f t="shared" si="29"/>
        <v>79796625.86865199</v>
      </c>
      <c r="AH64" s="27">
        <f t="shared" si="30"/>
        <v>0.010771167731681814</v>
      </c>
      <c r="AI64" s="30">
        <f t="shared" si="31"/>
        <v>0.25531835518612495</v>
      </c>
    </row>
    <row r="65" spans="1:35" ht="12.75">
      <c r="A65" s="5" t="s">
        <v>32</v>
      </c>
      <c r="B65" s="37">
        <v>4119021397.7199993</v>
      </c>
      <c r="C65" s="38">
        <v>2157703787.09</v>
      </c>
      <c r="D65" s="37">
        <v>132508353.28</v>
      </c>
      <c r="E65" s="39">
        <v>19374078.05</v>
      </c>
      <c r="F65" s="39">
        <f t="shared" si="20"/>
        <v>2958824.720445417</v>
      </c>
      <c r="G65" s="39">
        <f t="shared" si="12"/>
        <v>154841256.05044544</v>
      </c>
      <c r="H65" s="14">
        <f t="shared" si="21"/>
        <v>0.00518122852662724</v>
      </c>
      <c r="I65" s="44">
        <v>10514297.109999998</v>
      </c>
      <c r="J65" s="40">
        <v>0</v>
      </c>
      <c r="K65" s="39">
        <v>1051874.01</v>
      </c>
      <c r="L65" s="39">
        <f t="shared" si="13"/>
        <v>11566171.119999997</v>
      </c>
      <c r="M65" s="39">
        <v>0</v>
      </c>
      <c r="N65" s="39">
        <v>0</v>
      </c>
      <c r="O65" s="39">
        <v>0</v>
      </c>
      <c r="P65" s="39">
        <f t="shared" si="14"/>
        <v>10514297.109999998</v>
      </c>
      <c r="Q65" s="39">
        <f t="shared" si="15"/>
        <v>1051874.01</v>
      </c>
      <c r="R65" s="39">
        <f t="shared" si="16"/>
        <v>11566171.119999997</v>
      </c>
      <c r="S65" s="14">
        <f t="shared" si="22"/>
        <v>0.005162053652237776</v>
      </c>
      <c r="T65" s="40">
        <v>4937425.16</v>
      </c>
      <c r="U65" s="39">
        <f t="shared" si="17"/>
        <v>4874226.117952</v>
      </c>
      <c r="V65" s="39">
        <v>665688.0900000001</v>
      </c>
      <c r="W65" s="39">
        <f t="shared" si="18"/>
        <v>518837.29734600004</v>
      </c>
      <c r="X65" s="39">
        <f t="shared" si="19"/>
        <v>5393063.415298</v>
      </c>
      <c r="Y65" s="14">
        <f t="shared" si="23"/>
        <v>0.0059884866573547595</v>
      </c>
      <c r="Z65" s="37">
        <v>446500</v>
      </c>
      <c r="AA65" s="34">
        <f t="shared" si="24"/>
        <v>0.014925373134328358</v>
      </c>
      <c r="AB65" s="37">
        <v>24034136.669999998</v>
      </c>
      <c r="AC65" s="34">
        <f t="shared" si="25"/>
        <v>0.005672104043310897</v>
      </c>
      <c r="AD65" s="40">
        <f t="shared" si="26"/>
        <v>17405734.535297997</v>
      </c>
      <c r="AE65" s="27">
        <f t="shared" si="27"/>
        <v>0.005488860258076696</v>
      </c>
      <c r="AF65" s="14">
        <f t="shared" si="28"/>
        <v>0.13135575308613479</v>
      </c>
      <c r="AG65" s="40">
        <f t="shared" si="29"/>
        <v>41439871.20529799</v>
      </c>
      <c r="AH65" s="27">
        <f t="shared" si="30"/>
        <v>0.00559366763534931</v>
      </c>
      <c r="AI65" s="30">
        <f t="shared" si="31"/>
        <v>0.26762810030291523</v>
      </c>
    </row>
    <row r="66" spans="1:35" ht="12.75">
      <c r="A66" s="5" t="s">
        <v>7</v>
      </c>
      <c r="B66" s="37">
        <v>18820295666.61</v>
      </c>
      <c r="C66" s="38">
        <v>9940680776.32</v>
      </c>
      <c r="D66" s="37">
        <v>591597856.7</v>
      </c>
      <c r="E66" s="39">
        <v>80591620.85000001</v>
      </c>
      <c r="F66" s="39">
        <f t="shared" si="20"/>
        <v>12308016.898473488</v>
      </c>
      <c r="G66" s="39">
        <f t="shared" si="12"/>
        <v>684497494.4484736</v>
      </c>
      <c r="H66" s="14">
        <f t="shared" si="21"/>
        <v>0.02290434755635076</v>
      </c>
      <c r="I66" s="44">
        <v>36108975.98</v>
      </c>
      <c r="J66" s="40">
        <v>0</v>
      </c>
      <c r="K66" s="39">
        <v>15269522.370000001</v>
      </c>
      <c r="L66" s="39">
        <f t="shared" si="13"/>
        <v>51378498.349999994</v>
      </c>
      <c r="M66" s="39">
        <v>0</v>
      </c>
      <c r="N66" s="39">
        <v>0</v>
      </c>
      <c r="O66" s="39">
        <v>0</v>
      </c>
      <c r="P66" s="39">
        <f t="shared" si="14"/>
        <v>36108975.98</v>
      </c>
      <c r="Q66" s="39">
        <f t="shared" si="15"/>
        <v>15269522.370000001</v>
      </c>
      <c r="R66" s="39">
        <f t="shared" si="16"/>
        <v>51378498.349999994</v>
      </c>
      <c r="S66" s="14">
        <f t="shared" si="22"/>
        <v>0.022930541343582512</v>
      </c>
      <c r="T66" s="40">
        <v>12215026.490000002</v>
      </c>
      <c r="U66" s="39">
        <f t="shared" si="17"/>
        <v>12058674.150928002</v>
      </c>
      <c r="V66" s="39">
        <v>6084228.9399999995</v>
      </c>
      <c r="W66" s="39">
        <f t="shared" si="18"/>
        <v>4742048.035835999</v>
      </c>
      <c r="X66" s="39">
        <f t="shared" si="19"/>
        <v>16800722.186764</v>
      </c>
      <c r="Y66" s="14">
        <f t="shared" si="23"/>
        <v>0.01865561238608223</v>
      </c>
      <c r="Z66" s="37">
        <v>446500</v>
      </c>
      <c r="AA66" s="34">
        <f t="shared" si="24"/>
        <v>0.014925373134328358</v>
      </c>
      <c r="AB66" s="37">
        <v>92436414.88</v>
      </c>
      <c r="AC66" s="34">
        <f t="shared" si="25"/>
        <v>0.02181517771114562</v>
      </c>
      <c r="AD66" s="40">
        <f t="shared" si="26"/>
        <v>68625720.536764</v>
      </c>
      <c r="AE66" s="27">
        <f t="shared" si="27"/>
        <v>0.021640970645176668</v>
      </c>
      <c r="AF66" s="14">
        <f t="shared" si="28"/>
        <v>0.11600062400422823</v>
      </c>
      <c r="AG66" s="40">
        <f t="shared" si="29"/>
        <v>161062135.416764</v>
      </c>
      <c r="AH66" s="27">
        <f t="shared" si="30"/>
        <v>0.021740609416899415</v>
      </c>
      <c r="AI66" s="30">
        <f t="shared" si="31"/>
        <v>0.23529981734489483</v>
      </c>
    </row>
    <row r="67" spans="1:35" ht="12.75">
      <c r="A67" s="5" t="s">
        <v>6</v>
      </c>
      <c r="B67" s="37">
        <v>19709286072.699997</v>
      </c>
      <c r="C67" s="38">
        <v>8395547331.479999</v>
      </c>
      <c r="D67" s="37">
        <v>496586259.03</v>
      </c>
      <c r="E67" s="39">
        <v>67953534.45</v>
      </c>
      <c r="F67" s="39">
        <f t="shared" si="20"/>
        <v>10377918.219045227</v>
      </c>
      <c r="G67" s="39">
        <f t="shared" si="12"/>
        <v>574917711.6990453</v>
      </c>
      <c r="H67" s="14">
        <f t="shared" si="21"/>
        <v>0.019237638109496462</v>
      </c>
      <c r="I67" s="44">
        <v>26480876.009999998</v>
      </c>
      <c r="J67" s="40">
        <v>0</v>
      </c>
      <c r="K67" s="39">
        <v>16840807.9</v>
      </c>
      <c r="L67" s="39">
        <f t="shared" si="13"/>
        <v>43321683.91</v>
      </c>
      <c r="M67" s="39">
        <v>0</v>
      </c>
      <c r="N67" s="39">
        <v>0</v>
      </c>
      <c r="O67" s="39">
        <v>0</v>
      </c>
      <c r="P67" s="39">
        <f t="shared" si="14"/>
        <v>26480876.009999998</v>
      </c>
      <c r="Q67" s="39">
        <f t="shared" si="15"/>
        <v>16840807.9</v>
      </c>
      <c r="R67" s="39">
        <f t="shared" si="16"/>
        <v>43321683.91</v>
      </c>
      <c r="S67" s="14">
        <f t="shared" si="22"/>
        <v>0.019334735266194645</v>
      </c>
      <c r="T67" s="40">
        <v>11405097.660000002</v>
      </c>
      <c r="U67" s="39">
        <f t="shared" si="17"/>
        <v>11259112.409952002</v>
      </c>
      <c r="V67" s="39">
        <v>9129104.600000001</v>
      </c>
      <c r="W67" s="39">
        <f t="shared" si="18"/>
        <v>7115224.125240001</v>
      </c>
      <c r="X67" s="39">
        <f t="shared" si="19"/>
        <v>18374336.535192</v>
      </c>
      <c r="Y67" s="14">
        <f t="shared" si="23"/>
        <v>0.020402962232303604</v>
      </c>
      <c r="Z67" s="37">
        <v>446500</v>
      </c>
      <c r="AA67" s="34">
        <f t="shared" si="24"/>
        <v>0.014925373134328358</v>
      </c>
      <c r="AB67" s="37">
        <v>80505110.94000001</v>
      </c>
      <c r="AC67" s="34">
        <f t="shared" si="25"/>
        <v>0.018999366257243078</v>
      </c>
      <c r="AD67" s="40">
        <f t="shared" si="26"/>
        <v>62142520.445191994</v>
      </c>
      <c r="AE67" s="27">
        <f t="shared" si="27"/>
        <v>0.019596507697886317</v>
      </c>
      <c r="AF67" s="14">
        <f t="shared" si="28"/>
        <v>0.12513942807555176</v>
      </c>
      <c r="AG67" s="40">
        <f t="shared" si="29"/>
        <v>142647631.385192</v>
      </c>
      <c r="AH67" s="27">
        <f t="shared" si="30"/>
        <v>0.019254969084859856</v>
      </c>
      <c r="AI67" s="30">
        <f t="shared" si="31"/>
        <v>0.24811834543004024</v>
      </c>
    </row>
    <row r="68" spans="1:35" ht="12.75">
      <c r="A68" s="5" t="s">
        <v>41</v>
      </c>
      <c r="B68" s="37">
        <v>4163717491.4000006</v>
      </c>
      <c r="C68" s="38">
        <v>1829749540.5900002</v>
      </c>
      <c r="D68" s="37">
        <v>108037981.96000001</v>
      </c>
      <c r="E68" s="39">
        <v>15254312.129999997</v>
      </c>
      <c r="F68" s="39">
        <f t="shared" si="20"/>
        <v>2329650.768782485</v>
      </c>
      <c r="G68" s="39">
        <f t="shared" si="12"/>
        <v>125621944.85878249</v>
      </c>
      <c r="H68" s="14">
        <f t="shared" si="21"/>
        <v>0.004203505066251015</v>
      </c>
      <c r="I68" s="44">
        <v>8227138.450000001</v>
      </c>
      <c r="J68" s="40">
        <v>-887271.0000000001</v>
      </c>
      <c r="K68" s="39">
        <v>1238610.47</v>
      </c>
      <c r="L68" s="39">
        <f t="shared" si="13"/>
        <v>8578477.920000002</v>
      </c>
      <c r="M68" s="39">
        <v>0</v>
      </c>
      <c r="N68" s="39">
        <v>0</v>
      </c>
      <c r="O68" s="39">
        <v>0</v>
      </c>
      <c r="P68" s="39">
        <f t="shared" si="14"/>
        <v>7339867.450000001</v>
      </c>
      <c r="Q68" s="39">
        <f t="shared" si="15"/>
        <v>1238610.47</v>
      </c>
      <c r="R68" s="39">
        <f t="shared" si="16"/>
        <v>8578477.920000002</v>
      </c>
      <c r="S68" s="14">
        <f t="shared" si="22"/>
        <v>0.0038286277125024184</v>
      </c>
      <c r="T68" s="40">
        <v>3458986.7800000003</v>
      </c>
      <c r="U68" s="39">
        <f t="shared" si="17"/>
        <v>3414711.749216</v>
      </c>
      <c r="V68" s="39">
        <v>566451.03</v>
      </c>
      <c r="W68" s="39">
        <f t="shared" si="18"/>
        <v>441491.932782</v>
      </c>
      <c r="X68" s="39">
        <f t="shared" si="19"/>
        <v>3856203.681998</v>
      </c>
      <c r="Y68" s="14">
        <f t="shared" si="23"/>
        <v>0.004281949333690766</v>
      </c>
      <c r="Z68" s="37">
        <v>446500</v>
      </c>
      <c r="AA68" s="34">
        <f t="shared" si="24"/>
        <v>0.014925373134328358</v>
      </c>
      <c r="AB68" s="37">
        <v>18540474.63</v>
      </c>
      <c r="AC68" s="34">
        <f t="shared" si="25"/>
        <v>0.004375588878338775</v>
      </c>
      <c r="AD68" s="40">
        <f t="shared" si="26"/>
        <v>12881181.601998001</v>
      </c>
      <c r="AE68" s="27">
        <f t="shared" si="27"/>
        <v>0.004062052401689411</v>
      </c>
      <c r="AF68" s="14">
        <f t="shared" si="28"/>
        <v>0.11922826924670929</v>
      </c>
      <c r="AG68" s="40">
        <f t="shared" si="29"/>
        <v>31421656.231998</v>
      </c>
      <c r="AH68" s="27">
        <f t="shared" si="30"/>
        <v>0.004241381461907834</v>
      </c>
      <c r="AI68" s="30">
        <f t="shared" si="31"/>
        <v>0.2501287196860434</v>
      </c>
    </row>
    <row r="69" spans="1:35" ht="12.75">
      <c r="A69" s="5" t="s">
        <v>44</v>
      </c>
      <c r="B69" s="37">
        <v>1857341866.96</v>
      </c>
      <c r="C69" s="38">
        <v>507664877.31000006</v>
      </c>
      <c r="D69" s="37">
        <v>30164055.52</v>
      </c>
      <c r="E69" s="39">
        <v>4283543.54</v>
      </c>
      <c r="F69" s="39">
        <f t="shared" si="20"/>
        <v>654186.2009922207</v>
      </c>
      <c r="G69" s="39">
        <f t="shared" si="12"/>
        <v>35101785.26099222</v>
      </c>
      <c r="H69" s="14">
        <f t="shared" si="21"/>
        <v>0.001174560164188705</v>
      </c>
      <c r="I69" s="44">
        <v>2198898.1199999996</v>
      </c>
      <c r="J69" s="40">
        <v>0</v>
      </c>
      <c r="K69" s="39">
        <v>411148.89999999997</v>
      </c>
      <c r="L69" s="39">
        <f t="shared" si="13"/>
        <v>2610047.0199999996</v>
      </c>
      <c r="M69" s="39">
        <v>1668210.12</v>
      </c>
      <c r="N69" s="39">
        <v>0</v>
      </c>
      <c r="O69" s="39">
        <v>622956.91</v>
      </c>
      <c r="P69" s="39">
        <f t="shared" si="14"/>
        <v>4490065.149999999</v>
      </c>
      <c r="Q69" s="39">
        <f t="shared" si="15"/>
        <v>411148.89999999997</v>
      </c>
      <c r="R69" s="39">
        <f t="shared" si="16"/>
        <v>4901214.05</v>
      </c>
      <c r="S69" s="14">
        <f t="shared" si="22"/>
        <v>0.0021874421210535924</v>
      </c>
      <c r="T69" s="40">
        <v>1173836.2899999998</v>
      </c>
      <c r="U69" s="39">
        <f t="shared" si="17"/>
        <v>1158811.1854879998</v>
      </c>
      <c r="V69" s="39">
        <v>353843.44</v>
      </c>
      <c r="W69" s="39">
        <f t="shared" si="18"/>
        <v>275785.577136</v>
      </c>
      <c r="X69" s="39">
        <f t="shared" si="19"/>
        <v>1434596.7626239997</v>
      </c>
      <c r="Y69" s="14">
        <f t="shared" si="23"/>
        <v>0.0015929839703513753</v>
      </c>
      <c r="Z69" s="37">
        <v>446500</v>
      </c>
      <c r="AA69" s="34">
        <f t="shared" si="24"/>
        <v>0.014925373134328358</v>
      </c>
      <c r="AB69" s="37">
        <v>5453745.27</v>
      </c>
      <c r="AC69" s="34">
        <f t="shared" si="25"/>
        <v>0.001287094727882093</v>
      </c>
      <c r="AD69" s="40">
        <f t="shared" si="26"/>
        <v>6782310.812624</v>
      </c>
      <c r="AE69" s="27">
        <f t="shared" si="27"/>
        <v>0.002138786857965738</v>
      </c>
      <c r="AF69" s="14">
        <f t="shared" si="28"/>
        <v>0.22484744493747041</v>
      </c>
      <c r="AG69" s="40">
        <f t="shared" si="29"/>
        <v>12236056.082624</v>
      </c>
      <c r="AH69" s="27">
        <f t="shared" si="30"/>
        <v>0.001651656457970421</v>
      </c>
      <c r="AI69" s="30">
        <f t="shared" si="31"/>
        <v>0.3485878564763952</v>
      </c>
    </row>
    <row r="70" spans="1:35" ht="12.75">
      <c r="A70" s="5" t="s">
        <v>52</v>
      </c>
      <c r="B70" s="37">
        <v>663794300.95</v>
      </c>
      <c r="C70" s="38">
        <v>278053171.45</v>
      </c>
      <c r="D70" s="37">
        <v>20184183.990000002</v>
      </c>
      <c r="E70" s="39">
        <v>2263221.31</v>
      </c>
      <c r="F70" s="39">
        <f t="shared" si="20"/>
        <v>345640.97153861006</v>
      </c>
      <c r="G70" s="39">
        <f t="shared" si="12"/>
        <v>22793046.27153861</v>
      </c>
      <c r="H70" s="14">
        <f t="shared" si="21"/>
        <v>0.0007626906714858748</v>
      </c>
      <c r="I70" s="44">
        <v>1243286</v>
      </c>
      <c r="J70" s="40">
        <v>0</v>
      </c>
      <c r="K70" s="39">
        <v>489668.28</v>
      </c>
      <c r="L70" s="39">
        <f t="shared" si="13"/>
        <v>1732954.28</v>
      </c>
      <c r="M70" s="39">
        <v>522374.2800000001</v>
      </c>
      <c r="N70" s="39">
        <v>32854.19</v>
      </c>
      <c r="O70" s="39">
        <v>322273.42</v>
      </c>
      <c r="P70" s="39">
        <f t="shared" si="14"/>
        <v>2120787.89</v>
      </c>
      <c r="Q70" s="39">
        <f t="shared" si="15"/>
        <v>489668.28</v>
      </c>
      <c r="R70" s="39">
        <f t="shared" si="16"/>
        <v>2610456.17</v>
      </c>
      <c r="S70" s="14">
        <f t="shared" si="22"/>
        <v>0.0011650627218417928</v>
      </c>
      <c r="T70" s="40">
        <v>542271.7599999999</v>
      </c>
      <c r="U70" s="39">
        <f t="shared" si="17"/>
        <v>535330.6814719999</v>
      </c>
      <c r="V70" s="39">
        <v>346369.96</v>
      </c>
      <c r="W70" s="39">
        <f t="shared" si="18"/>
        <v>269960.74682400003</v>
      </c>
      <c r="X70" s="39">
        <f t="shared" si="19"/>
        <v>805291.4282959999</v>
      </c>
      <c r="Y70" s="14">
        <f t="shared" si="23"/>
        <v>0.0008941999383788594</v>
      </c>
      <c r="Z70" s="37">
        <v>446500</v>
      </c>
      <c r="AA70" s="34">
        <f t="shared" si="24"/>
        <v>0.014925373134328358</v>
      </c>
      <c r="AB70" s="37">
        <v>2831410.3200000003</v>
      </c>
      <c r="AC70" s="34">
        <f t="shared" si="25"/>
        <v>0.0006682184654625335</v>
      </c>
      <c r="AD70" s="40">
        <f t="shared" si="26"/>
        <v>3862247.5982959997</v>
      </c>
      <c r="AE70" s="27">
        <f t="shared" si="27"/>
        <v>0.001217951319787616</v>
      </c>
      <c r="AF70" s="14">
        <f t="shared" si="28"/>
        <v>0.19135019776917914</v>
      </c>
      <c r="AG70" s="40">
        <f t="shared" si="29"/>
        <v>6693657.918296</v>
      </c>
      <c r="AH70" s="27">
        <f t="shared" si="30"/>
        <v>0.0009035283308236992</v>
      </c>
      <c r="AI70" s="30">
        <f t="shared" si="31"/>
        <v>0.2936710538184747</v>
      </c>
    </row>
    <row r="71" spans="1:35" ht="12.75">
      <c r="A71" s="5" t="s">
        <v>58</v>
      </c>
      <c r="B71" s="37">
        <v>181795549.68</v>
      </c>
      <c r="C71" s="38">
        <v>71952446.25</v>
      </c>
      <c r="D71" s="37">
        <v>4624170.2299999995</v>
      </c>
      <c r="E71" s="39">
        <v>643461.1799999999</v>
      </c>
      <c r="F71" s="39">
        <f t="shared" si="20"/>
        <v>98269.90688885853</v>
      </c>
      <c r="G71" s="39">
        <f t="shared" si="12"/>
        <v>5365901.316888858</v>
      </c>
      <c r="H71" s="14">
        <f t="shared" si="21"/>
        <v>0.0001795513785103479</v>
      </c>
      <c r="I71" s="44">
        <v>324352.55000000005</v>
      </c>
      <c r="J71" s="40">
        <v>0</v>
      </c>
      <c r="K71" s="39">
        <v>79247.99</v>
      </c>
      <c r="L71" s="39">
        <f t="shared" si="13"/>
        <v>403600.54000000004</v>
      </c>
      <c r="M71" s="39">
        <v>598028.98</v>
      </c>
      <c r="N71" s="39">
        <v>72095.99999999999</v>
      </c>
      <c r="O71" s="39">
        <v>778696.15</v>
      </c>
      <c r="P71" s="39">
        <f t="shared" si="14"/>
        <v>1773173.6800000002</v>
      </c>
      <c r="Q71" s="39">
        <f t="shared" si="15"/>
        <v>79247.99</v>
      </c>
      <c r="R71" s="39">
        <f t="shared" si="16"/>
        <v>1852421.6700000002</v>
      </c>
      <c r="S71" s="14">
        <f t="shared" si="22"/>
        <v>0.0008267472396783892</v>
      </c>
      <c r="T71" s="40">
        <v>259534.11000000002</v>
      </c>
      <c r="U71" s="39">
        <f t="shared" si="17"/>
        <v>256212.07339200002</v>
      </c>
      <c r="V71" s="39">
        <v>125876.95</v>
      </c>
      <c r="W71" s="39">
        <f t="shared" si="18"/>
        <v>98108.49483</v>
      </c>
      <c r="X71" s="39">
        <f t="shared" si="19"/>
        <v>354320.56822200003</v>
      </c>
      <c r="Y71" s="14">
        <f t="shared" si="23"/>
        <v>0.0003934394669280111</v>
      </c>
      <c r="Z71" s="37">
        <v>446500</v>
      </c>
      <c r="AA71" s="34">
        <f t="shared" si="24"/>
        <v>0.014925373134328358</v>
      </c>
      <c r="AB71" s="37">
        <v>921259.05</v>
      </c>
      <c r="AC71" s="34">
        <f t="shared" si="25"/>
        <v>0.00021741896762051478</v>
      </c>
      <c r="AD71" s="40">
        <f t="shared" si="26"/>
        <v>2653242.238222</v>
      </c>
      <c r="AE71" s="27">
        <f t="shared" si="27"/>
        <v>0.0008366941278400847</v>
      </c>
      <c r="AF71" s="14">
        <f t="shared" si="28"/>
        <v>0.5737769386188882</v>
      </c>
      <c r="AG71" s="40">
        <f t="shared" si="29"/>
        <v>3574501.288222</v>
      </c>
      <c r="AH71" s="27">
        <f t="shared" si="30"/>
        <v>0.00048249600172226297</v>
      </c>
      <c r="AI71" s="30">
        <f t="shared" si="31"/>
        <v>0.6661511416491146</v>
      </c>
    </row>
    <row r="72" spans="1:35" ht="12.75">
      <c r="A72" s="5" t="s">
        <v>16</v>
      </c>
      <c r="B72" s="37">
        <v>20274825977.370003</v>
      </c>
      <c r="C72" s="38">
        <v>9626506374.13</v>
      </c>
      <c r="D72" s="37">
        <v>566317644.45</v>
      </c>
      <c r="E72" s="39">
        <v>41446505.15</v>
      </c>
      <c r="F72" s="39">
        <f t="shared" si="20"/>
        <v>6329743.469464771</v>
      </c>
      <c r="G72" s="39">
        <f t="shared" si="12"/>
        <v>614093893.0694648</v>
      </c>
      <c r="H72" s="14">
        <f t="shared" si="21"/>
        <v>0.020548533885326462</v>
      </c>
      <c r="I72" s="44">
        <v>23902016.32</v>
      </c>
      <c r="J72" s="40">
        <v>0</v>
      </c>
      <c r="K72" s="39">
        <v>25344651.779999997</v>
      </c>
      <c r="L72" s="39">
        <f t="shared" si="13"/>
        <v>49246668.099999994</v>
      </c>
      <c r="M72" s="39">
        <v>0</v>
      </c>
      <c r="N72" s="39">
        <v>0</v>
      </c>
      <c r="O72" s="39">
        <v>0</v>
      </c>
      <c r="P72" s="39">
        <f t="shared" si="14"/>
        <v>23902016.32</v>
      </c>
      <c r="Q72" s="39">
        <f t="shared" si="15"/>
        <v>25344651.779999997</v>
      </c>
      <c r="R72" s="39">
        <f t="shared" si="16"/>
        <v>49246668.099999994</v>
      </c>
      <c r="S72" s="14">
        <f t="shared" si="22"/>
        <v>0.02197909232784605</v>
      </c>
      <c r="T72" s="40">
        <v>10450511</v>
      </c>
      <c r="U72" s="39">
        <f t="shared" si="17"/>
        <v>10316744.4592</v>
      </c>
      <c r="V72" s="39">
        <v>16433337.56</v>
      </c>
      <c r="W72" s="39">
        <f t="shared" si="18"/>
        <v>12808143.294264</v>
      </c>
      <c r="X72" s="39">
        <f t="shared" si="19"/>
        <v>23124887.753464</v>
      </c>
      <c r="Y72" s="14">
        <f t="shared" si="23"/>
        <v>0.025677999886228594</v>
      </c>
      <c r="Z72" s="37">
        <v>446500</v>
      </c>
      <c r="AA72" s="34">
        <f t="shared" si="24"/>
        <v>0.014925373134328358</v>
      </c>
      <c r="AB72" s="37">
        <v>48621452.21</v>
      </c>
      <c r="AC72" s="34">
        <f t="shared" si="25"/>
        <v>0.011474759399876067</v>
      </c>
      <c r="AD72" s="40">
        <f t="shared" si="26"/>
        <v>72818055.85346399</v>
      </c>
      <c r="AE72" s="27">
        <f t="shared" si="27"/>
        <v>0.022963014403898856</v>
      </c>
      <c r="AF72" s="14">
        <f t="shared" si="28"/>
        <v>0.12858164771500966</v>
      </c>
      <c r="AG72" s="40">
        <f t="shared" si="29"/>
        <v>121439508.06346399</v>
      </c>
      <c r="AH72" s="27">
        <f t="shared" si="30"/>
        <v>0.016392238347992114</v>
      </c>
      <c r="AI72" s="30">
        <f t="shared" si="31"/>
        <v>0.1977539744882743</v>
      </c>
    </row>
    <row r="73" spans="1:35" ht="12.75">
      <c r="A73" s="5" t="s">
        <v>51</v>
      </c>
      <c r="B73" s="37">
        <v>452223177.11</v>
      </c>
      <c r="C73" s="38">
        <v>258408951.57</v>
      </c>
      <c r="D73" s="37">
        <v>16825030.5</v>
      </c>
      <c r="E73" s="39">
        <v>2399659.4099999997</v>
      </c>
      <c r="F73" s="39">
        <f>(E73/E$76)*F$76</f>
        <v>366477.9074717035</v>
      </c>
      <c r="G73" s="39">
        <f t="shared" si="12"/>
        <v>19591167.817471705</v>
      </c>
      <c r="H73" s="14">
        <f>(G73/G$76)</f>
        <v>0.000655550853531932</v>
      </c>
      <c r="I73" s="44">
        <v>1442066.69</v>
      </c>
      <c r="J73" s="40">
        <v>0</v>
      </c>
      <c r="K73" s="39">
        <v>40927.780000000006</v>
      </c>
      <c r="L73" s="39">
        <f t="shared" si="13"/>
        <v>1482994.47</v>
      </c>
      <c r="M73" s="39">
        <v>1270358.7799999998</v>
      </c>
      <c r="N73" s="39">
        <v>45777.15</v>
      </c>
      <c r="O73" s="39">
        <v>578459.9900000001</v>
      </c>
      <c r="P73" s="39">
        <f t="shared" si="14"/>
        <v>3336662.61</v>
      </c>
      <c r="Q73" s="39">
        <f t="shared" si="15"/>
        <v>40927.780000000006</v>
      </c>
      <c r="R73" s="39">
        <f t="shared" si="16"/>
        <v>3377590.3899999997</v>
      </c>
      <c r="S73" s="14">
        <f>(R73/R$76)</f>
        <v>0.0015074394652793892</v>
      </c>
      <c r="T73" s="40">
        <v>851047.7</v>
      </c>
      <c r="U73" s="39">
        <f t="shared" si="17"/>
        <v>840154.28944</v>
      </c>
      <c r="V73" s="39">
        <v>61017.30000000001</v>
      </c>
      <c r="W73" s="39">
        <f t="shared" si="18"/>
        <v>47556.88362000001</v>
      </c>
      <c r="X73" s="39">
        <f t="shared" si="19"/>
        <v>887711.17306</v>
      </c>
      <c r="Y73" s="14">
        <f>(X73/X$76)</f>
        <v>0.0009857192667853706</v>
      </c>
      <c r="Z73" s="37">
        <v>446500</v>
      </c>
      <c r="AA73" s="34">
        <f>(Z73/Z$76)</f>
        <v>0.014925373134328358</v>
      </c>
      <c r="AB73" s="37">
        <v>3250292.43</v>
      </c>
      <c r="AC73" s="34">
        <f>(AB73/AB$76)</f>
        <v>0.0007670754763227284</v>
      </c>
      <c r="AD73" s="40">
        <f t="shared" si="26"/>
        <v>4711801.56306</v>
      </c>
      <c r="AE73" s="27">
        <f>(AD73/AD$76)</f>
        <v>0.0014858563016100206</v>
      </c>
      <c r="AF73" s="14">
        <f t="shared" si="28"/>
        <v>0.2800471335288218</v>
      </c>
      <c r="AG73" s="40">
        <f t="shared" si="29"/>
        <v>7962093.99306</v>
      </c>
      <c r="AH73" s="27">
        <f>(AG73/AG$76)</f>
        <v>0.0010747453161219014</v>
      </c>
      <c r="AI73" s="30">
        <f t="shared" si="31"/>
        <v>0.4064124235595227</v>
      </c>
    </row>
    <row r="74" spans="1:35" ht="12.75">
      <c r="A74" s="5" t="s">
        <v>43</v>
      </c>
      <c r="B74" s="37">
        <v>4665372192.929999</v>
      </c>
      <c r="C74" s="38">
        <v>3381010697.4</v>
      </c>
      <c r="D74" s="37">
        <v>207633842.57999998</v>
      </c>
      <c r="E74" s="39">
        <v>32370152.82</v>
      </c>
      <c r="F74" s="39">
        <f>(E74/E$76)*F$76</f>
        <v>4943595.670525954</v>
      </c>
      <c r="G74" s="39">
        <f t="shared" si="12"/>
        <v>244947591.07052594</v>
      </c>
      <c r="H74" s="14">
        <f>(G74/G$76)</f>
        <v>0.00819632621663677</v>
      </c>
      <c r="I74" s="44">
        <v>14573751.400000002</v>
      </c>
      <c r="J74" s="40">
        <v>0</v>
      </c>
      <c r="K74" s="39">
        <v>2343863.0500000003</v>
      </c>
      <c r="L74" s="39">
        <f t="shared" si="13"/>
        <v>16917614.450000003</v>
      </c>
      <c r="M74" s="39">
        <v>0</v>
      </c>
      <c r="N74" s="39">
        <v>0</v>
      </c>
      <c r="O74" s="39">
        <v>0</v>
      </c>
      <c r="P74" s="39">
        <f t="shared" si="14"/>
        <v>14573751.400000002</v>
      </c>
      <c r="Q74" s="39">
        <f t="shared" si="15"/>
        <v>2343863.0500000003</v>
      </c>
      <c r="R74" s="39">
        <f t="shared" si="16"/>
        <v>16917614.450000003</v>
      </c>
      <c r="S74" s="14">
        <f>(R74/R$76)</f>
        <v>0.007550435883467467</v>
      </c>
      <c r="T74" s="40">
        <v>2737744.7399999998</v>
      </c>
      <c r="U74" s="39">
        <f t="shared" si="17"/>
        <v>2702701.6073279995</v>
      </c>
      <c r="V74" s="39">
        <v>633357.9199999999</v>
      </c>
      <c r="W74" s="39">
        <f t="shared" si="18"/>
        <v>493639.16284799995</v>
      </c>
      <c r="X74" s="39">
        <f t="shared" si="19"/>
        <v>3196340.7701759995</v>
      </c>
      <c r="Y74" s="14">
        <f>(X74/X$76)</f>
        <v>0.0035492340031199757</v>
      </c>
      <c r="Z74" s="37">
        <v>446500</v>
      </c>
      <c r="AA74" s="34">
        <f>(Z74/Z$76)</f>
        <v>0.014925373134328358</v>
      </c>
      <c r="AB74" s="37">
        <v>32435466.53</v>
      </c>
      <c r="AC74" s="34">
        <f>(AB74/AB$76)</f>
        <v>0.007654834595375058</v>
      </c>
      <c r="AD74" s="40">
        <f t="shared" si="26"/>
        <v>20560455.220176004</v>
      </c>
      <c r="AE74" s="27">
        <f>(AD74/AD$76)</f>
        <v>0.006483694515570612</v>
      </c>
      <c r="AF74" s="14">
        <f t="shared" si="28"/>
        <v>0.09902265914215884</v>
      </c>
      <c r="AG74" s="40">
        <f t="shared" si="29"/>
        <v>52995921.750176005</v>
      </c>
      <c r="AH74" s="27">
        <f>(AG74/AG$76)</f>
        <v>0.007153535078110105</v>
      </c>
      <c r="AI74" s="30">
        <f t="shared" si="31"/>
        <v>0.2163561663070909</v>
      </c>
    </row>
    <row r="75" spans="1:35" ht="12.75">
      <c r="A75" s="5" t="s">
        <v>49</v>
      </c>
      <c r="B75" s="37">
        <v>486382023.08000004</v>
      </c>
      <c r="C75" s="38">
        <v>198257221.19999996</v>
      </c>
      <c r="D75" s="37">
        <v>13353487.019999998</v>
      </c>
      <c r="E75" s="39">
        <v>2738122.01</v>
      </c>
      <c r="F75" s="39">
        <f>(E75/E$76)*F$76</f>
        <v>418168.1868874112</v>
      </c>
      <c r="G75" s="39">
        <f>SUM(D75:F75)</f>
        <v>16509777.216887409</v>
      </c>
      <c r="H75" s="14">
        <f>(G75/G$76)</f>
        <v>0.0005524427459857941</v>
      </c>
      <c r="I75" s="44">
        <v>914151.9499999998</v>
      </c>
      <c r="J75" s="40">
        <v>-487368.96000000014</v>
      </c>
      <c r="K75" s="39">
        <v>224155.81</v>
      </c>
      <c r="L75" s="39">
        <f>SUM(I75:K75)</f>
        <v>650938.7999999997</v>
      </c>
      <c r="M75" s="39">
        <v>1102212.8599999999</v>
      </c>
      <c r="N75" s="39">
        <v>35323.450000000004</v>
      </c>
      <c r="O75" s="39">
        <v>610653.53</v>
      </c>
      <c r="P75" s="39">
        <f>(I75+J75+M75+N75+O75)</f>
        <v>2174972.8299999996</v>
      </c>
      <c r="Q75" s="39">
        <f>K75</f>
        <v>224155.81</v>
      </c>
      <c r="R75" s="39">
        <f>SUM(P75:Q75)</f>
        <v>2399128.6399999997</v>
      </c>
      <c r="S75" s="14">
        <f>(R75/R$76)</f>
        <v>0.001070745939153998</v>
      </c>
      <c r="T75" s="40">
        <v>598171.46</v>
      </c>
      <c r="U75" s="39">
        <f>(T75*0.9872)</f>
        <v>590514.8653119999</v>
      </c>
      <c r="V75" s="39">
        <v>238637.35000000003</v>
      </c>
      <c r="W75" s="39">
        <f>(V75*0.7794)</f>
        <v>185993.95059000002</v>
      </c>
      <c r="X75" s="39">
        <f>(U75+W75)</f>
        <v>776508.815902</v>
      </c>
      <c r="Y75" s="14">
        <f>(X75/X$76)</f>
        <v>0.0008622395705856024</v>
      </c>
      <c r="Z75" s="37">
        <v>446500</v>
      </c>
      <c r="AA75" s="34">
        <f>(Z75/Z$76)</f>
        <v>0.014925373134328358</v>
      </c>
      <c r="AB75" s="37">
        <v>3690610.52</v>
      </c>
      <c r="AC75" s="34">
        <f>(AB75/AB$76)</f>
        <v>0.0008709914210859706</v>
      </c>
      <c r="AD75" s="40">
        <f t="shared" si="26"/>
        <v>3622137.4559019995</v>
      </c>
      <c r="AE75" s="27">
        <f>(AD75/AD$76)</f>
        <v>0.0011422331123500118</v>
      </c>
      <c r="AF75" s="14">
        <f t="shared" si="28"/>
        <v>0.2712503071652366</v>
      </c>
      <c r="AG75" s="40">
        <f t="shared" si="29"/>
        <v>7312747.9759019995</v>
      </c>
      <c r="AH75" s="27">
        <f>(AG75/AG$76)</f>
        <v>0.000987094807211649</v>
      </c>
      <c r="AI75" s="30">
        <f t="shared" si="31"/>
        <v>0.4429343824471469</v>
      </c>
    </row>
    <row r="76" spans="1:35" ht="12.75">
      <c r="A76" s="17" t="s">
        <v>72</v>
      </c>
      <c r="B76" s="18">
        <f>SUM(B9:B75)</f>
        <v>1077904701809.2197</v>
      </c>
      <c r="C76" s="35">
        <f>SUM(C9:C75)</f>
        <v>429289950483.61005</v>
      </c>
      <c r="D76" s="18">
        <f>SUM(D9:D75)</f>
        <v>25632924120.730003</v>
      </c>
      <c r="E76" s="19">
        <f>SUM(E9:E75)</f>
        <v>3688770508.8500004</v>
      </c>
      <c r="F76" s="19">
        <v>563351987.1999999</v>
      </c>
      <c r="G76" s="19">
        <f>SUM(D76:F76)</f>
        <v>29885046616.780003</v>
      </c>
      <c r="H76" s="20">
        <f>(G76/G$76)</f>
        <v>1</v>
      </c>
      <c r="I76" s="45">
        <f>SUM(I9:I75)</f>
        <v>1465294649.8300002</v>
      </c>
      <c r="J76" s="21">
        <f>SUM(J9:J75)</f>
        <v>-42315364.43</v>
      </c>
      <c r="K76" s="19">
        <f>SUM(K9:K75)</f>
        <v>734681302.9599996</v>
      </c>
      <c r="L76" s="19">
        <f>SUM(I76:K76)</f>
        <v>2157660588.3599997</v>
      </c>
      <c r="M76" s="19">
        <f>SUM(M9:M75)</f>
        <v>24794443.360000003</v>
      </c>
      <c r="N76" s="19">
        <f>SUM(N9:N75)</f>
        <v>592958</v>
      </c>
      <c r="O76" s="19">
        <f>SUM(O9:O75)</f>
        <v>15250924.430000002</v>
      </c>
      <c r="P76" s="19">
        <f>(I76+M76+N76+O76)</f>
        <v>1505932975.6200001</v>
      </c>
      <c r="Q76" s="19">
        <f>K76</f>
        <v>734681302.9599996</v>
      </c>
      <c r="R76" s="19">
        <f>SUM(P76:Q76)</f>
        <v>2240614278.58</v>
      </c>
      <c r="S76" s="20">
        <f>(R76/R$76)</f>
        <v>1</v>
      </c>
      <c r="T76" s="21">
        <f>SUM(T9:T75)</f>
        <v>551749734.9400002</v>
      </c>
      <c r="U76" s="19">
        <f>SUM(U9:U75)</f>
        <v>544687338.3327681</v>
      </c>
      <c r="V76" s="19">
        <f>SUM(V9:V75)</f>
        <v>456613629.99999994</v>
      </c>
      <c r="W76" s="19">
        <f>SUM(W9:W75)</f>
        <v>355884663.2220002</v>
      </c>
      <c r="X76" s="19">
        <f>(U76+W76)</f>
        <v>900572001.5547683</v>
      </c>
      <c r="Y76" s="20">
        <f>(X76/X$76)</f>
        <v>1</v>
      </c>
      <c r="Z76" s="18">
        <f>SUM(Z9:Z75)</f>
        <v>29915500</v>
      </c>
      <c r="AA76" s="36">
        <f>(Z76/Z$76)</f>
        <v>1</v>
      </c>
      <c r="AB76" s="18">
        <f>SUM(AB9:AB75)</f>
        <v>4237252435.1600027</v>
      </c>
      <c r="AC76" s="36">
        <f>(AB76/$AB76)</f>
        <v>1</v>
      </c>
      <c r="AD76" s="21">
        <f t="shared" si="26"/>
        <v>3171101780.1347685</v>
      </c>
      <c r="AE76" s="28">
        <f>(AD76/AD$76)</f>
        <v>1</v>
      </c>
      <c r="AF76" s="25">
        <f t="shared" si="28"/>
        <v>0.12371205739926555</v>
      </c>
      <c r="AG76" s="21">
        <f t="shared" si="29"/>
        <v>7408354215.294771</v>
      </c>
      <c r="AH76" s="28">
        <f>(AG76/AG$76)</f>
        <v>1</v>
      </c>
      <c r="AI76" s="22">
        <f t="shared" si="31"/>
        <v>0.2478950195491779</v>
      </c>
    </row>
    <row r="77" spans="1:35" ht="12.75">
      <c r="A77" s="7"/>
      <c r="B77" s="9"/>
      <c r="C77" s="9"/>
      <c r="D77" s="9"/>
      <c r="E77" s="9"/>
      <c r="F77" s="9"/>
      <c r="G77" s="9"/>
      <c r="H77" s="10"/>
      <c r="I77" s="9"/>
      <c r="J77" s="9"/>
      <c r="K77" s="9"/>
      <c r="L77" s="9"/>
      <c r="M77" s="9"/>
      <c r="N77" s="9"/>
      <c r="O77" s="9"/>
      <c r="P77" s="9"/>
      <c r="Q77" s="10"/>
      <c r="R77" s="10"/>
      <c r="S77" s="10"/>
      <c r="T77" s="9"/>
      <c r="U77" s="9"/>
      <c r="V77" s="9"/>
      <c r="W77" s="9"/>
      <c r="X77" s="9"/>
      <c r="Y77" s="10"/>
      <c r="Z77" s="10"/>
      <c r="AA77" s="10"/>
      <c r="AB77" s="9"/>
      <c r="AC77" s="10"/>
      <c r="AD77" s="10"/>
      <c r="AE77" s="10"/>
      <c r="AF77" s="10"/>
      <c r="AG77" s="10"/>
      <c r="AH77" s="10"/>
      <c r="AI77" s="11"/>
    </row>
    <row r="78" spans="1:35" ht="12.75">
      <c r="A78" s="7" t="s">
        <v>96</v>
      </c>
      <c r="B78" s="8"/>
      <c r="C78" s="8"/>
      <c r="D78" s="10"/>
      <c r="E78" s="10"/>
      <c r="F78" s="10"/>
      <c r="G78" s="10"/>
      <c r="H78" s="10"/>
      <c r="I78" s="10"/>
      <c r="J78" s="10"/>
      <c r="K78" s="10"/>
      <c r="L78" s="9"/>
      <c r="M78" s="10"/>
      <c r="N78" s="10"/>
      <c r="O78" s="10"/>
      <c r="P78" s="10"/>
      <c r="Q78" s="10"/>
      <c r="R78" s="10"/>
      <c r="S78" s="10"/>
      <c r="T78" s="10"/>
      <c r="U78" s="10"/>
      <c r="V78" s="10"/>
      <c r="W78" s="10"/>
      <c r="X78" s="10"/>
      <c r="Y78" s="10"/>
      <c r="Z78" s="10"/>
      <c r="AA78" s="10"/>
      <c r="AB78" s="10"/>
      <c r="AC78" s="10"/>
      <c r="AD78" s="10"/>
      <c r="AE78" s="10"/>
      <c r="AF78" s="10"/>
      <c r="AG78" s="10"/>
      <c r="AH78" s="10"/>
      <c r="AI78" s="11"/>
    </row>
    <row r="79" spans="1:35" ht="12.75">
      <c r="A79" s="46" t="s">
        <v>125</v>
      </c>
      <c r="B79" s="9"/>
      <c r="C79" s="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1"/>
    </row>
    <row r="80" spans="1:35" ht="12.75">
      <c r="A80" s="46" t="s">
        <v>124</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1"/>
    </row>
    <row r="81" spans="1:35" ht="12.75">
      <c r="A81" s="7" t="s">
        <v>107</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1"/>
    </row>
    <row r="82" spans="1:35" ht="12.75">
      <c r="A82" s="7" t="s">
        <v>104</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1"/>
    </row>
    <row r="83" spans="1:35" ht="13.5" thickBot="1">
      <c r="A83" s="41"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31"/>
    </row>
  </sheetData>
  <sheetProtection/>
  <mergeCells count="12">
    <mergeCell ref="T3:Y3"/>
    <mergeCell ref="AD3:AI3"/>
    <mergeCell ref="AB4:AC4"/>
    <mergeCell ref="Z3:AA3"/>
    <mergeCell ref="Z4:AA4"/>
    <mergeCell ref="AB3:AC3"/>
    <mergeCell ref="A1:AI1"/>
    <mergeCell ref="A2:AI2"/>
    <mergeCell ref="B3:C3"/>
    <mergeCell ref="D3:H3"/>
    <mergeCell ref="I3:S3"/>
    <mergeCell ref="B4:C4"/>
  </mergeCells>
  <printOptions horizontalCentered="1"/>
  <pageMargins left="0.25" right="0.25" top="0.5" bottom="0.5" header="0.3" footer="0.3"/>
  <pageSetup fitToHeight="0" fitToWidth="1" horizontalDpi="600" verticalDpi="600" orientation="landscape" paperSize="5" scale="34" r:id="rId3"/>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keywords/>
  <dc:description/>
  <cp:lastModifiedBy>O'Cain, Steve</cp:lastModifiedBy>
  <cp:lastPrinted>2022-11-22T21:18:01Z</cp:lastPrinted>
  <dcterms:created xsi:type="dcterms:W3CDTF">2000-01-10T21:55:04Z</dcterms:created>
  <dcterms:modified xsi:type="dcterms:W3CDTF">2022-11-22T21:18:57Z</dcterms:modified>
  <cp:category/>
  <cp:version/>
  <cp:contentType/>
  <cp:contentStatus/>
</cp:coreProperties>
</file>