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W21" i="4"/>
  <c r="W22" i="4"/>
  <c r="W23" i="4"/>
  <c r="W24" i="4"/>
  <c r="W25" i="4"/>
  <c r="W26" i="4"/>
  <c r="W27" i="4"/>
  <c r="W28" i="4"/>
  <c r="W29" i="4"/>
  <c r="W30" i="4"/>
  <c r="W31" i="4"/>
  <c r="W32" i="4"/>
  <c r="X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X65" i="4"/>
  <c r="W66" i="4"/>
  <c r="W67" i="4"/>
  <c r="W68" i="4"/>
  <c r="X68" i="4"/>
  <c r="W69" i="4"/>
  <c r="X69" i="4"/>
  <c r="W70" i="4"/>
  <c r="W71" i="4"/>
  <c r="W72" i="4"/>
  <c r="W73" i="4"/>
  <c r="W74" i="4"/>
  <c r="W75" i="4"/>
  <c r="W10" i="4"/>
  <c r="W9" i="4"/>
  <c r="X9" i="4"/>
  <c r="U11" i="4"/>
  <c r="U12" i="4"/>
  <c r="U13" i="4"/>
  <c r="U14" i="4"/>
  <c r="U15" i="4"/>
  <c r="U16" i="4"/>
  <c r="U17" i="4"/>
  <c r="U18" i="4"/>
  <c r="X18" i="4"/>
  <c r="U19" i="4"/>
  <c r="U20" i="4"/>
  <c r="U21" i="4"/>
  <c r="U22" i="4"/>
  <c r="U23" i="4"/>
  <c r="U24" i="4"/>
  <c r="U25" i="4"/>
  <c r="U26" i="4"/>
  <c r="U27" i="4"/>
  <c r="U28" i="4"/>
  <c r="U29" i="4"/>
  <c r="U30" i="4"/>
  <c r="X30" i="4"/>
  <c r="U31" i="4"/>
  <c r="U32" i="4"/>
  <c r="U33" i="4"/>
  <c r="U34" i="4"/>
  <c r="U35" i="4"/>
  <c r="U36" i="4"/>
  <c r="U37" i="4"/>
  <c r="U38" i="4"/>
  <c r="U39" i="4"/>
  <c r="U40" i="4"/>
  <c r="U41" i="4"/>
  <c r="U42" i="4"/>
  <c r="X42" i="4"/>
  <c r="U43" i="4"/>
  <c r="U44" i="4"/>
  <c r="U45" i="4"/>
  <c r="U46" i="4"/>
  <c r="U47" i="4"/>
  <c r="U48" i="4"/>
  <c r="U49" i="4"/>
  <c r="U50" i="4"/>
  <c r="U51" i="4"/>
  <c r="U52" i="4"/>
  <c r="U53" i="4"/>
  <c r="U54" i="4"/>
  <c r="U55" i="4"/>
  <c r="U56" i="4"/>
  <c r="U57" i="4"/>
  <c r="U58" i="4"/>
  <c r="U59" i="4"/>
  <c r="U60" i="4"/>
  <c r="U61" i="4"/>
  <c r="U62" i="4"/>
  <c r="U63" i="4"/>
  <c r="U64" i="4"/>
  <c r="U65" i="4"/>
  <c r="U66" i="4"/>
  <c r="X66" i="4"/>
  <c r="U67" i="4"/>
  <c r="U68" i="4"/>
  <c r="U69" i="4"/>
  <c r="U70" i="4"/>
  <c r="U71" i="4"/>
  <c r="U72" i="4"/>
  <c r="U73" i="4"/>
  <c r="U74" i="4"/>
  <c r="U75" i="4"/>
  <c r="U10" i="4"/>
  <c r="U9" i="4"/>
  <c r="X17" i="4"/>
  <c r="X21" i="4"/>
  <c r="X23" i="4"/>
  <c r="X27" i="4"/>
  <c r="X29" i="4"/>
  <c r="X33" i="4"/>
  <c r="X41" i="4"/>
  <c r="X45" i="4"/>
  <c r="X53" i="4"/>
  <c r="X54" i="4"/>
  <c r="X56"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Q45" i="4"/>
  <c r="P11" i="4"/>
  <c r="P12" i="4"/>
  <c r="R12" i="4"/>
  <c r="P13" i="4"/>
  <c r="P14" i="4"/>
  <c r="R14" i="4"/>
  <c r="P15" i="4"/>
  <c r="R15" i="4"/>
  <c r="P16" i="4"/>
  <c r="P17" i="4"/>
  <c r="R17" i="4"/>
  <c r="P18" i="4"/>
  <c r="P19" i="4"/>
  <c r="R19" i="4"/>
  <c r="P20" i="4"/>
  <c r="P21" i="4"/>
  <c r="P22" i="4"/>
  <c r="R22" i="4"/>
  <c r="P23" i="4"/>
  <c r="P24" i="4"/>
  <c r="P25" i="4"/>
  <c r="P26" i="4"/>
  <c r="R26" i="4"/>
  <c r="P27" i="4"/>
  <c r="P28" i="4"/>
  <c r="R28" i="4"/>
  <c r="P29" i="4"/>
  <c r="R29" i="4"/>
  <c r="P30" i="4"/>
  <c r="P31" i="4"/>
  <c r="P32" i="4"/>
  <c r="P33" i="4"/>
  <c r="P34" i="4"/>
  <c r="P35" i="4"/>
  <c r="P36" i="4"/>
  <c r="P37" i="4"/>
  <c r="R37" i="4"/>
  <c r="P38" i="4"/>
  <c r="P39" i="4"/>
  <c r="R39" i="4"/>
  <c r="P40" i="4"/>
  <c r="P41" i="4"/>
  <c r="P42" i="4"/>
  <c r="P43" i="4"/>
  <c r="P44" i="4"/>
  <c r="R44" i="4"/>
  <c r="P45" i="4"/>
  <c r="P46" i="4"/>
  <c r="R46" i="4"/>
  <c r="P47" i="4"/>
  <c r="P48" i="4"/>
  <c r="R48" i="4"/>
  <c r="P49" i="4"/>
  <c r="R49" i="4"/>
  <c r="P50" i="4"/>
  <c r="P51" i="4"/>
  <c r="P52" i="4"/>
  <c r="P53" i="4"/>
  <c r="P54" i="4"/>
  <c r="P55" i="4"/>
  <c r="P56" i="4"/>
  <c r="P57" i="4"/>
  <c r="P58" i="4"/>
  <c r="R58" i="4"/>
  <c r="P59" i="4"/>
  <c r="P60" i="4"/>
  <c r="R60" i="4"/>
  <c r="P61" i="4"/>
  <c r="R61" i="4"/>
  <c r="P62" i="4"/>
  <c r="P63" i="4"/>
  <c r="P64" i="4"/>
  <c r="P65" i="4"/>
  <c r="P66" i="4"/>
  <c r="P67" i="4"/>
  <c r="R67" i="4"/>
  <c r="P68" i="4"/>
  <c r="P69" i="4"/>
  <c r="P70" i="4"/>
  <c r="P71" i="4"/>
  <c r="R71" i="4"/>
  <c r="P72" i="4"/>
  <c r="R72" i="4"/>
  <c r="P73" i="4"/>
  <c r="P74" i="4"/>
  <c r="P75" i="4"/>
  <c r="R75" i="4"/>
  <c r="P10" i="4"/>
  <c r="P9" i="4"/>
  <c r="J76" i="4"/>
  <c r="E76" i="4"/>
  <c r="F21" i="4"/>
  <c r="I76" i="4"/>
  <c r="Q9" i="4"/>
  <c r="Q10" i="4"/>
  <c r="Q11" i="4"/>
  <c r="Q12" i="4"/>
  <c r="Q13" i="4"/>
  <c r="Q14" i="4"/>
  <c r="Q15" i="4"/>
  <c r="Q16" i="4"/>
  <c r="Q17" i="4"/>
  <c r="Q18" i="4"/>
  <c r="Q19" i="4"/>
  <c r="Q20" i="4"/>
  <c r="Q21" i="4"/>
  <c r="Q22" i="4"/>
  <c r="Q23" i="4"/>
  <c r="Q24" i="4"/>
  <c r="Q25" i="4"/>
  <c r="Q26" i="4"/>
  <c r="Q27" i="4"/>
  <c r="Q28" i="4"/>
  <c r="Q29" i="4"/>
  <c r="Q30" i="4"/>
  <c r="Q31" i="4"/>
  <c r="Q32" i="4"/>
  <c r="R32" i="4"/>
  <c r="Q33" i="4"/>
  <c r="Q34" i="4"/>
  <c r="Q35" i="4"/>
  <c r="Q36" i="4"/>
  <c r="Q37" i="4"/>
  <c r="Q38" i="4"/>
  <c r="Q39" i="4"/>
  <c r="Q40" i="4"/>
  <c r="Q41" i="4"/>
  <c r="Q42" i="4"/>
  <c r="Q43" i="4"/>
  <c r="Q44" i="4"/>
  <c r="Q46" i="4"/>
  <c r="Q47" i="4"/>
  <c r="Q48" i="4"/>
  <c r="Q49" i="4"/>
  <c r="Q50" i="4"/>
  <c r="Q51" i="4"/>
  <c r="Q52" i="4"/>
  <c r="Q53" i="4"/>
  <c r="Q54" i="4"/>
  <c r="Q55" i="4"/>
  <c r="Q56" i="4"/>
  <c r="Q57" i="4"/>
  <c r="Q58" i="4"/>
  <c r="Q59" i="4"/>
  <c r="Q60" i="4"/>
  <c r="Q61" i="4"/>
  <c r="Q62" i="4"/>
  <c r="Q63" i="4"/>
  <c r="Q64" i="4"/>
  <c r="R64" i="4"/>
  <c r="Q65" i="4"/>
  <c r="Q66" i="4"/>
  <c r="Q67" i="4"/>
  <c r="Q68" i="4"/>
  <c r="Q69" i="4"/>
  <c r="Q70" i="4"/>
  <c r="Q71" i="4"/>
  <c r="Q72" i="4"/>
  <c r="Q73" i="4"/>
  <c r="Q74" i="4"/>
  <c r="Q75" i="4"/>
  <c r="B76" i="4"/>
  <c r="C76" i="4"/>
  <c r="D76" i="4"/>
  <c r="B75" i="7"/>
  <c r="K76" i="4"/>
  <c r="Q76" i="4"/>
  <c r="M76" i="4"/>
  <c r="N76" i="4"/>
  <c r="O76" i="4"/>
  <c r="T76" i="4"/>
  <c r="V76" i="4"/>
  <c r="Z76" i="4"/>
  <c r="AA10" i="4"/>
  <c r="AB76" i="4"/>
  <c r="AC39"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2" i="4"/>
  <c r="AA14" i="4"/>
  <c r="AA16" i="4"/>
  <c r="AA20" i="4"/>
  <c r="AA22" i="4"/>
  <c r="AA24" i="4"/>
  <c r="AA28" i="4"/>
  <c r="AA30" i="4"/>
  <c r="AA32" i="4"/>
  <c r="AA74" i="4"/>
  <c r="AA71" i="4"/>
  <c r="AA67" i="4"/>
  <c r="AA65" i="4"/>
  <c r="AA63" i="4"/>
  <c r="AA59" i="4"/>
  <c r="AA57" i="4"/>
  <c r="AA55" i="4"/>
  <c r="AA53" i="4"/>
  <c r="AA51" i="4"/>
  <c r="AA48" i="4"/>
  <c r="AA46" i="4"/>
  <c r="AA44" i="4"/>
  <c r="AA40" i="4"/>
  <c r="AA38" i="4"/>
  <c r="AA36" i="4"/>
  <c r="AA42" i="4"/>
  <c r="AA61" i="4"/>
  <c r="AA69" i="4"/>
  <c r="AA34" i="4"/>
  <c r="AA26" i="4"/>
  <c r="AA18" i="4"/>
  <c r="AA9" i="4"/>
  <c r="AA13" i="4"/>
  <c r="AA17" i="4"/>
  <c r="AA21" i="4"/>
  <c r="AA25" i="4"/>
  <c r="AA29" i="4"/>
  <c r="AA33" i="4"/>
  <c r="AA73" i="4"/>
  <c r="AA70" i="4"/>
  <c r="AA66" i="4"/>
  <c r="AA62" i="4"/>
  <c r="AA58" i="4"/>
  <c r="AA52" i="4"/>
  <c r="AA49" i="4"/>
  <c r="AA45" i="4"/>
  <c r="AA41" i="4"/>
  <c r="AA37" i="4"/>
  <c r="AA76" i="4"/>
  <c r="AA11" i="4"/>
  <c r="AA15" i="4"/>
  <c r="AA19" i="4"/>
  <c r="AA23" i="4"/>
  <c r="AA27" i="4"/>
  <c r="AA31" i="4"/>
  <c r="AA75" i="4"/>
  <c r="AA72" i="4"/>
  <c r="AA68" i="4"/>
  <c r="AA64" i="4"/>
  <c r="AA60" i="4"/>
  <c r="AA56" i="4"/>
  <c r="AA54" i="4"/>
  <c r="AA50" i="4"/>
  <c r="AA47" i="4"/>
  <c r="AA43" i="4"/>
  <c r="AA39" i="4"/>
  <c r="AA35" i="4"/>
  <c r="F22" i="4"/>
  <c r="G22" i="4"/>
  <c r="F60" i="4"/>
  <c r="D59" i="7"/>
  <c r="F58" i="4"/>
  <c r="D57" i="7"/>
  <c r="F68" i="4"/>
  <c r="G68" i="4"/>
  <c r="R33" i="4"/>
  <c r="R52" i="4"/>
  <c r="F38" i="4"/>
  <c r="G38" i="4"/>
  <c r="E37" i="7"/>
  <c r="F12" i="4"/>
  <c r="D11" i="7"/>
  <c r="F9" i="4"/>
  <c r="G9" i="4"/>
  <c r="E8" i="7"/>
  <c r="F40" i="4"/>
  <c r="G40" i="4"/>
  <c r="F52" i="4"/>
  <c r="D51" i="7"/>
  <c r="R63" i="4"/>
  <c r="R68" i="4"/>
  <c r="R9" i="4"/>
  <c r="AD9" i="4"/>
  <c r="AF9" i="4"/>
  <c r="I8" i="7"/>
  <c r="R74" i="4"/>
  <c r="R13" i="4"/>
  <c r="R70" i="4"/>
  <c r="AD70" i="4"/>
  <c r="R59" i="4"/>
  <c r="AG59" i="4"/>
  <c r="J58" i="7"/>
  <c r="R35" i="4"/>
  <c r="R25" i="4"/>
  <c r="AD25" i="4"/>
  <c r="AF25" i="4"/>
  <c r="I24" i="7"/>
  <c r="R34" i="4"/>
  <c r="R57" i="4"/>
  <c r="R45" i="4"/>
  <c r="AG45" i="4"/>
  <c r="J44" i="7"/>
  <c r="R11" i="4"/>
  <c r="R66" i="4"/>
  <c r="AD66" i="4"/>
  <c r="R55" i="4"/>
  <c r="R43" i="4"/>
  <c r="AD43" i="4"/>
  <c r="R31" i="4"/>
  <c r="R21" i="4"/>
  <c r="AD21" i="4"/>
  <c r="R10" i="4"/>
  <c r="R42" i="4"/>
  <c r="AG42" i="4"/>
  <c r="J41" i="7"/>
  <c r="R20" i="4"/>
  <c r="AD20" i="4"/>
  <c r="G19" i="7"/>
  <c r="R41" i="4"/>
  <c r="AG41" i="4"/>
  <c r="J40" i="7"/>
  <c r="R18" i="4"/>
  <c r="AD18" i="4"/>
  <c r="R51" i="4"/>
  <c r="AD51" i="4"/>
  <c r="R73" i="4"/>
  <c r="R62" i="4"/>
  <c r="R50" i="4"/>
  <c r="R38" i="4"/>
  <c r="R27" i="4"/>
  <c r="AD27" i="4"/>
  <c r="R16" i="4"/>
  <c r="R40" i="4"/>
  <c r="R53" i="4"/>
  <c r="AD53" i="4"/>
  <c r="AG68" i="4"/>
  <c r="J67" i="7"/>
  <c r="AG32" i="4"/>
  <c r="J31" i="7"/>
  <c r="R36" i="4"/>
  <c r="AG29" i="4"/>
  <c r="J28" i="7"/>
  <c r="X48" i="4"/>
  <c r="AG48" i="4"/>
  <c r="J47" i="7"/>
  <c r="X24" i="4"/>
  <c r="X49" i="4"/>
  <c r="AG49" i="4"/>
  <c r="J48" i="7"/>
  <c r="X75" i="4"/>
  <c r="AG75" i="4"/>
  <c r="J74" i="7"/>
  <c r="X63" i="4"/>
  <c r="X51" i="4"/>
  <c r="X39" i="4"/>
  <c r="X15" i="4"/>
  <c r="AG15" i="4"/>
  <c r="J14" i="7"/>
  <c r="X71" i="4"/>
  <c r="X47" i="4"/>
  <c r="X35" i="4"/>
  <c r="AG35" i="4"/>
  <c r="J34" i="7"/>
  <c r="X70" i="4"/>
  <c r="X46" i="4"/>
  <c r="AD46" i="4"/>
  <c r="G45" i="7"/>
  <c r="X22" i="4"/>
  <c r="AD22" i="4"/>
  <c r="AF22" i="4"/>
  <c r="I21" i="7"/>
  <c r="X57" i="4"/>
  <c r="X44" i="4"/>
  <c r="AD44" i="4"/>
  <c r="X20" i="4"/>
  <c r="X59" i="4"/>
  <c r="X67" i="4"/>
  <c r="X55" i="4"/>
  <c r="X43" i="4"/>
  <c r="X31" i="4"/>
  <c r="X19" i="4"/>
  <c r="AG19" i="4"/>
  <c r="J18" i="7"/>
  <c r="X74" i="4"/>
  <c r="X62" i="4"/>
  <c r="X50" i="4"/>
  <c r="X61" i="4"/>
  <c r="AG61" i="4"/>
  <c r="J60" i="7"/>
  <c r="X37" i="4"/>
  <c r="AG37" i="4"/>
  <c r="J36" i="7"/>
  <c r="X25" i="4"/>
  <c r="X13" i="4"/>
  <c r="X72" i="4"/>
  <c r="AD72" i="4"/>
  <c r="G71" i="7"/>
  <c r="X60" i="4"/>
  <c r="AG60" i="4"/>
  <c r="J59" i="7"/>
  <c r="X36" i="4"/>
  <c r="X12" i="4"/>
  <c r="AD12" i="4"/>
  <c r="X11" i="4"/>
  <c r="AD11" i="4"/>
  <c r="X58" i="4"/>
  <c r="AD58" i="4"/>
  <c r="X34" i="4"/>
  <c r="AC65" i="4"/>
  <c r="AC24" i="4"/>
  <c r="AC43" i="4"/>
  <c r="AC58" i="4"/>
  <c r="AC37" i="4"/>
  <c r="AC35" i="4"/>
  <c r="AC27" i="4"/>
  <c r="AC55" i="4"/>
  <c r="AC66" i="4"/>
  <c r="AC31" i="4"/>
  <c r="AC34" i="4"/>
  <c r="AC28" i="4"/>
  <c r="AC74" i="4"/>
  <c r="AC68" i="4"/>
  <c r="AC12" i="4"/>
  <c r="AC26" i="4"/>
  <c r="AC14" i="4"/>
  <c r="AC41" i="4"/>
  <c r="AC32" i="4"/>
  <c r="AC40" i="4"/>
  <c r="AC44" i="4"/>
  <c r="AC11" i="4"/>
  <c r="AC16" i="4"/>
  <c r="AC23" i="4"/>
  <c r="AC25" i="4"/>
  <c r="AC54" i="4"/>
  <c r="AC63" i="4"/>
  <c r="AC61" i="4"/>
  <c r="AC48" i="4"/>
  <c r="AC9" i="4"/>
  <c r="AC60" i="4"/>
  <c r="AC57" i="4"/>
  <c r="AC52" i="4"/>
  <c r="AC38" i="4"/>
  <c r="AC46" i="4"/>
  <c r="AC59" i="4"/>
  <c r="AC13" i="4"/>
  <c r="AC21" i="4"/>
  <c r="AC33" i="4"/>
  <c r="AC51" i="4"/>
  <c r="AC67" i="4"/>
  <c r="AC22" i="4"/>
  <c r="AC45" i="4"/>
  <c r="AC64" i="4"/>
  <c r="AC20" i="4"/>
  <c r="AC49" i="4"/>
  <c r="AC71" i="4"/>
  <c r="AC47" i="4"/>
  <c r="AC29" i="4"/>
  <c r="AC76" i="4"/>
  <c r="AC56" i="4"/>
  <c r="AC50" i="4"/>
  <c r="AC17" i="4"/>
  <c r="AC15" i="4"/>
  <c r="AC19" i="4"/>
  <c r="AC69" i="4"/>
  <c r="AC42" i="4"/>
  <c r="AC36" i="4"/>
  <c r="AC70" i="4"/>
  <c r="AC73" i="4"/>
  <c r="AC72" i="4"/>
  <c r="AC75" i="4"/>
  <c r="AC62" i="4"/>
  <c r="AC53" i="4"/>
  <c r="AC10" i="4"/>
  <c r="AC18" i="4"/>
  <c r="AC30" i="4"/>
  <c r="AD29" i="4"/>
  <c r="G28" i="7"/>
  <c r="W76" i="4"/>
  <c r="X64" i="4"/>
  <c r="AD64" i="4"/>
  <c r="X52" i="4"/>
  <c r="AG52" i="4"/>
  <c r="J51" i="7"/>
  <c r="X40" i="4"/>
  <c r="X28" i="4"/>
  <c r="AG28" i="4"/>
  <c r="J27" i="7"/>
  <c r="X16" i="4"/>
  <c r="AG16" i="4"/>
  <c r="J15" i="7"/>
  <c r="X38" i="4"/>
  <c r="X26" i="4"/>
  <c r="AD26" i="4"/>
  <c r="X14" i="4"/>
  <c r="AD14" i="4"/>
  <c r="X73" i="4"/>
  <c r="X10" i="4"/>
  <c r="AG21" i="4"/>
  <c r="J20" i="7"/>
  <c r="AG63" i="4"/>
  <c r="J62" i="7"/>
  <c r="U76" i="4"/>
  <c r="AD28" i="4"/>
  <c r="G27" i="7"/>
  <c r="AD33" i="4"/>
  <c r="G32" i="7"/>
  <c r="AD68" i="4"/>
  <c r="G67" i="7"/>
  <c r="AD32" i="4"/>
  <c r="G31" i="7"/>
  <c r="AG72" i="4"/>
  <c r="J71" i="7"/>
  <c r="R24" i="4"/>
  <c r="AD24" i="4"/>
  <c r="R69" i="4"/>
  <c r="AD69" i="4"/>
  <c r="R47" i="4"/>
  <c r="AD47" i="4"/>
  <c r="R23" i="4"/>
  <c r="AD23" i="4"/>
  <c r="R56" i="4"/>
  <c r="AD56" i="4"/>
  <c r="R65" i="4"/>
  <c r="AG65" i="4"/>
  <c r="J64" i="7"/>
  <c r="R54" i="4"/>
  <c r="AG54" i="4"/>
  <c r="J53" i="7"/>
  <c r="R30" i="4"/>
  <c r="AG30" i="4"/>
  <c r="J29" i="7"/>
  <c r="AD48" i="4"/>
  <c r="AF48" i="4"/>
  <c r="I47" i="7"/>
  <c r="P76" i="4"/>
  <c r="R76" i="4"/>
  <c r="AD39" i="4"/>
  <c r="AG39" i="4"/>
  <c r="J38" i="7"/>
  <c r="AG71" i="4"/>
  <c r="J70" i="7"/>
  <c r="AD71" i="4"/>
  <c r="AG17" i="4"/>
  <c r="J16" i="7"/>
  <c r="AD17" i="4"/>
  <c r="AD35" i="4"/>
  <c r="AD67" i="4"/>
  <c r="AG67" i="4"/>
  <c r="J66" i="7"/>
  <c r="AG33" i="4"/>
  <c r="J32" i="7"/>
  <c r="AD55" i="4"/>
  <c r="AD63" i="4"/>
  <c r="L76" i="4"/>
  <c r="D21" i="7"/>
  <c r="D67" i="7"/>
  <c r="D37" i="7"/>
  <c r="D39" i="7"/>
  <c r="F24" i="4"/>
  <c r="F46" i="4"/>
  <c r="D45" i="7"/>
  <c r="F69" i="4"/>
  <c r="F65" i="4"/>
  <c r="F35" i="4"/>
  <c r="G35" i="4"/>
  <c r="E34" i="7"/>
  <c r="F73" i="4"/>
  <c r="F11" i="4"/>
  <c r="F48" i="4"/>
  <c r="D47" i="7"/>
  <c r="C75" i="7"/>
  <c r="F44" i="4"/>
  <c r="F23" i="4"/>
  <c r="F14" i="4"/>
  <c r="F64" i="4"/>
  <c r="F72" i="4"/>
  <c r="G72" i="4"/>
  <c r="E71" i="7"/>
  <c r="F53" i="4"/>
  <c r="G53" i="4"/>
  <c r="F17" i="4"/>
  <c r="F47" i="4"/>
  <c r="D46" i="7"/>
  <c r="F20" i="4"/>
  <c r="D19" i="7"/>
  <c r="F27" i="4"/>
  <c r="D26" i="7"/>
  <c r="F25" i="4"/>
  <c r="G58" i="4"/>
  <c r="E57" i="7"/>
  <c r="F54" i="4"/>
  <c r="F32" i="4"/>
  <c r="F13" i="4"/>
  <c r="D12" i="7"/>
  <c r="F28" i="4"/>
  <c r="F43" i="4"/>
  <c r="D42" i="7"/>
  <c r="F56" i="4"/>
  <c r="G56" i="4"/>
  <c r="E55" i="7"/>
  <c r="F30" i="4"/>
  <c r="G30" i="4"/>
  <c r="E29" i="7"/>
  <c r="F66" i="4"/>
  <c r="E67" i="7"/>
  <c r="G52" i="4"/>
  <c r="F61" i="4"/>
  <c r="F39" i="4"/>
  <c r="G39" i="4"/>
  <c r="E38" i="7"/>
  <c r="E21" i="7"/>
  <c r="F51" i="4"/>
  <c r="F36" i="4"/>
  <c r="D35" i="7"/>
  <c r="F15" i="4"/>
  <c r="G76" i="4"/>
  <c r="E52" i="7"/>
  <c r="D20" i="7"/>
  <c r="G21" i="4"/>
  <c r="G47" i="4"/>
  <c r="F41" i="4"/>
  <c r="F50" i="4"/>
  <c r="F49" i="4"/>
  <c r="F67" i="4"/>
  <c r="E39" i="7"/>
  <c r="G60" i="4"/>
  <c r="F59" i="4"/>
  <c r="F34" i="4"/>
  <c r="F33" i="4"/>
  <c r="F42" i="4"/>
  <c r="F16" i="4"/>
  <c r="F55" i="4"/>
  <c r="G12" i="4"/>
  <c r="F57" i="4"/>
  <c r="F71" i="4"/>
  <c r="F63" i="4"/>
  <c r="F37" i="4"/>
  <c r="F26" i="4"/>
  <c r="F29" i="4"/>
  <c r="F19" i="4"/>
  <c r="F75" i="4"/>
  <c r="F70" i="4"/>
  <c r="F10" i="4"/>
  <c r="F18" i="4"/>
  <c r="F62" i="4"/>
  <c r="F31" i="4"/>
  <c r="F45" i="4"/>
  <c r="F74" i="4"/>
  <c r="G20" i="4"/>
  <c r="D8" i="7"/>
  <c r="D55" i="7"/>
  <c r="D71" i="7"/>
  <c r="G43" i="4"/>
  <c r="E42" i="7"/>
  <c r="G48" i="4"/>
  <c r="E47" i="7"/>
  <c r="AG18" i="4"/>
  <c r="J17" i="7"/>
  <c r="AI68" i="4"/>
  <c r="L67" i="7"/>
  <c r="AD42" i="4"/>
  <c r="AD41" i="4"/>
  <c r="AF41" i="4"/>
  <c r="I40" i="7"/>
  <c r="AD10" i="4"/>
  <c r="AF10" i="4"/>
  <c r="I9" i="7"/>
  <c r="AG25" i="4"/>
  <c r="J24" i="7"/>
  <c r="AG20" i="4"/>
  <c r="J19" i="7"/>
  <c r="AD59" i="4"/>
  <c r="G58" i="7"/>
  <c r="AD57" i="4"/>
  <c r="AF57" i="4"/>
  <c r="I56" i="7"/>
  <c r="AG70" i="4"/>
  <c r="J69" i="7"/>
  <c r="AD45" i="4"/>
  <c r="G44" i="7"/>
  <c r="AD34" i="4"/>
  <c r="AF34" i="4"/>
  <c r="I33" i="7"/>
  <c r="AD74" i="4"/>
  <c r="AF74" i="4"/>
  <c r="I73" i="7"/>
  <c r="AG50" i="4"/>
  <c r="J49" i="7"/>
  <c r="AG9" i="4"/>
  <c r="J8" i="7"/>
  <c r="AG69" i="4"/>
  <c r="J68" i="7"/>
  <c r="AD73" i="4"/>
  <c r="AG13" i="4"/>
  <c r="J12" i="7"/>
  <c r="AG62" i="4"/>
  <c r="J61" i="7"/>
  <c r="AG27" i="4"/>
  <c r="J26" i="7"/>
  <c r="AG31" i="4"/>
  <c r="J30" i="7"/>
  <c r="AD38" i="4"/>
  <c r="AF38" i="4"/>
  <c r="I37" i="7"/>
  <c r="AG36" i="4"/>
  <c r="J35" i="7"/>
  <c r="AG43" i="4"/>
  <c r="J42" i="7"/>
  <c r="AG55" i="4"/>
  <c r="J54" i="7"/>
  <c r="AG66" i="4"/>
  <c r="J65" i="7"/>
  <c r="AG56" i="4"/>
  <c r="J55" i="7"/>
  <c r="AG51" i="4"/>
  <c r="J50" i="7"/>
  <c r="AD30" i="4"/>
  <c r="G29" i="7"/>
  <c r="AD40" i="4"/>
  <c r="G39" i="7"/>
  <c r="AG23" i="4"/>
  <c r="J22" i="7"/>
  <c r="AG24" i="4"/>
  <c r="J23" i="7"/>
  <c r="AG53" i="4"/>
  <c r="J52" i="7"/>
  <c r="AG47" i="4"/>
  <c r="J46" i="7"/>
  <c r="AG11" i="4"/>
  <c r="J10" i="7"/>
  <c r="AD19" i="4"/>
  <c r="AF19" i="4"/>
  <c r="I18" i="7"/>
  <c r="AG44" i="4"/>
  <c r="J43" i="7"/>
  <c r="AG12" i="4"/>
  <c r="J11" i="7"/>
  <c r="AD37" i="4"/>
  <c r="G36" i="7"/>
  <c r="AD75" i="4"/>
  <c r="AF75" i="4"/>
  <c r="I74" i="7"/>
  <c r="AD49" i="4"/>
  <c r="AF49" i="4"/>
  <c r="I48" i="7"/>
  <c r="AG57" i="4"/>
  <c r="J56" i="7"/>
  <c r="AG46" i="4"/>
  <c r="J45" i="7"/>
  <c r="AG22" i="4"/>
  <c r="G21" i="7"/>
  <c r="AF46" i="4"/>
  <c r="I45" i="7"/>
  <c r="AD31" i="4"/>
  <c r="G30" i="7"/>
  <c r="AD15" i="4"/>
  <c r="G14" i="7"/>
  <c r="X76" i="4"/>
  <c r="Y46" i="4"/>
  <c r="AD62" i="4"/>
  <c r="G61" i="7"/>
  <c r="AG74" i="4"/>
  <c r="J73" i="7"/>
  <c r="AF68" i="4"/>
  <c r="I67" i="7"/>
  <c r="AD50" i="4"/>
  <c r="AF50" i="4"/>
  <c r="I49" i="7"/>
  <c r="AF33" i="4"/>
  <c r="I32" i="7"/>
  <c r="AF72" i="4"/>
  <c r="I71" i="7"/>
  <c r="AG64" i="4"/>
  <c r="J63" i="7"/>
  <c r="AG58" i="4"/>
  <c r="J57" i="7"/>
  <c r="AG34" i="4"/>
  <c r="J33" i="7"/>
  <c r="AD13" i="4"/>
  <c r="AF13" i="4"/>
  <c r="I12" i="7"/>
  <c r="AD61" i="4"/>
  <c r="AF61" i="4"/>
  <c r="I60" i="7"/>
  <c r="AF29" i="4"/>
  <c r="I28" i="7"/>
  <c r="AF59" i="4"/>
  <c r="I58" i="7"/>
  <c r="AD16" i="4"/>
  <c r="G15" i="7"/>
  <c r="AG10" i="4"/>
  <c r="J9" i="7"/>
  <c r="AD36" i="4"/>
  <c r="G35" i="7"/>
  <c r="AG73" i="4"/>
  <c r="J72" i="7"/>
  <c r="AG40" i="4"/>
  <c r="J39" i="7"/>
  <c r="AD60" i="4"/>
  <c r="AF60" i="4"/>
  <c r="I59" i="7"/>
  <c r="AG38" i="4"/>
  <c r="AF32" i="4"/>
  <c r="I31" i="7"/>
  <c r="AI72" i="4"/>
  <c r="L71" i="7"/>
  <c r="AI52" i="4"/>
  <c r="L51" i="7"/>
  <c r="G25" i="7"/>
  <c r="AF26" i="4"/>
  <c r="I25" i="7"/>
  <c r="G72" i="7"/>
  <c r="AF73" i="4"/>
  <c r="I72" i="7"/>
  <c r="AG14" i="4"/>
  <c r="J13" i="7"/>
  <c r="AG26" i="4"/>
  <c r="J25" i="7"/>
  <c r="AD52" i="4"/>
  <c r="Y63" i="4"/>
  <c r="Y19" i="4"/>
  <c r="AF20" i="4"/>
  <c r="I19" i="7"/>
  <c r="Y16" i="4"/>
  <c r="Y50" i="4"/>
  <c r="AF28" i="4"/>
  <c r="I27" i="7"/>
  <c r="G9" i="7"/>
  <c r="G8" i="7"/>
  <c r="AF42" i="4"/>
  <c r="I41" i="7"/>
  <c r="G41" i="7"/>
  <c r="AD54" i="4"/>
  <c r="G53" i="7"/>
  <c r="AD65" i="4"/>
  <c r="G64" i="7"/>
  <c r="AI56" i="4"/>
  <c r="L55" i="7"/>
  <c r="G10" i="7"/>
  <c r="AF11" i="4"/>
  <c r="I10" i="7"/>
  <c r="G24" i="7"/>
  <c r="G47" i="7"/>
  <c r="S39" i="4"/>
  <c r="S64" i="4"/>
  <c r="S41" i="4"/>
  <c r="S70" i="4"/>
  <c r="S19" i="4"/>
  <c r="S37" i="4"/>
  <c r="S33" i="4"/>
  <c r="S57" i="4"/>
  <c r="S10" i="4"/>
  <c r="S67" i="4"/>
  <c r="S45" i="4"/>
  <c r="S23" i="4"/>
  <c r="S24" i="4"/>
  <c r="S54" i="4"/>
  <c r="S40" i="4"/>
  <c r="S29" i="4"/>
  <c r="S32" i="4"/>
  <c r="S21" i="4"/>
  <c r="S28" i="4"/>
  <c r="S69" i="4"/>
  <c r="S75" i="4"/>
  <c r="S51" i="4"/>
  <c r="S60" i="4"/>
  <c r="S72" i="4"/>
  <c r="S14" i="4"/>
  <c r="S25" i="4"/>
  <c r="S58" i="4"/>
  <c r="S35" i="4"/>
  <c r="S43" i="4"/>
  <c r="S49" i="4"/>
  <c r="S61" i="4"/>
  <c r="AF39" i="4"/>
  <c r="I38" i="7"/>
  <c r="G38" i="7"/>
  <c r="G42" i="7"/>
  <c r="AF43" i="4"/>
  <c r="I42" i="7"/>
  <c r="AF24" i="4"/>
  <c r="I23" i="7"/>
  <c r="G23" i="7"/>
  <c r="AF17" i="4"/>
  <c r="I16" i="7"/>
  <c r="G16" i="7"/>
  <c r="AF63" i="4"/>
  <c r="I62" i="7"/>
  <c r="G62" i="7"/>
  <c r="AF40" i="4"/>
  <c r="I39" i="7"/>
  <c r="AF35" i="4"/>
  <c r="I34" i="7"/>
  <c r="G34" i="7"/>
  <c r="G11" i="7"/>
  <c r="AF12" i="4"/>
  <c r="I11" i="7"/>
  <c r="S38" i="4"/>
  <c r="S27" i="4"/>
  <c r="S16" i="4"/>
  <c r="G57" i="7"/>
  <c r="AF58" i="4"/>
  <c r="I57" i="7"/>
  <c r="AF14" i="4"/>
  <c r="I13" i="7"/>
  <c r="G13" i="7"/>
  <c r="AF53" i="4"/>
  <c r="I52" i="7"/>
  <c r="G52" i="7"/>
  <c r="AF70" i="4"/>
  <c r="I69" i="7"/>
  <c r="G69" i="7"/>
  <c r="AF51" i="4"/>
  <c r="I50" i="7"/>
  <c r="G50" i="7"/>
  <c r="G20" i="7"/>
  <c r="AF21" i="4"/>
  <c r="I20" i="7"/>
  <c r="AF27" i="4"/>
  <c r="I26" i="7"/>
  <c r="G26" i="7"/>
  <c r="G63" i="7"/>
  <c r="AF64" i="4"/>
  <c r="I63" i="7"/>
  <c r="G74" i="7"/>
  <c r="S74" i="4"/>
  <c r="S9" i="4"/>
  <c r="S63" i="4"/>
  <c r="G40" i="7"/>
  <c r="AF44" i="4"/>
  <c r="I43" i="7"/>
  <c r="G43" i="7"/>
  <c r="AF23" i="4"/>
  <c r="I22" i="7"/>
  <c r="G22" i="7"/>
  <c r="G55" i="7"/>
  <c r="AF56" i="4"/>
  <c r="I55" i="7"/>
  <c r="AF47" i="4"/>
  <c r="I46" i="7"/>
  <c r="G46" i="7"/>
  <c r="AF67" i="4"/>
  <c r="I66" i="7"/>
  <c r="G66" i="7"/>
  <c r="AF71" i="4"/>
  <c r="I70" i="7"/>
  <c r="G70" i="7"/>
  <c r="G17" i="7"/>
  <c r="AF18" i="4"/>
  <c r="I17" i="7"/>
  <c r="S47" i="4"/>
  <c r="S68" i="4"/>
  <c r="S18" i="4"/>
  <c r="G54" i="7"/>
  <c r="AF55" i="4"/>
  <c r="I54" i="7"/>
  <c r="AF66" i="4"/>
  <c r="I65" i="7"/>
  <c r="G65" i="7"/>
  <c r="AF69" i="4"/>
  <c r="I68" i="7"/>
  <c r="G68" i="7"/>
  <c r="S42" i="4"/>
  <c r="S53" i="4"/>
  <c r="S31" i="4"/>
  <c r="S20" i="4"/>
  <c r="S46" i="4"/>
  <c r="S76" i="4"/>
  <c r="S56" i="4"/>
  <c r="S11" i="4"/>
  <c r="S71" i="4"/>
  <c r="S65" i="4"/>
  <c r="S26" i="4"/>
  <c r="S22" i="4"/>
  <c r="S59" i="4"/>
  <c r="S34" i="4"/>
  <c r="S13" i="4"/>
  <c r="S48" i="4"/>
  <c r="S73" i="4"/>
  <c r="S36" i="4"/>
  <c r="S52" i="4"/>
  <c r="S66" i="4"/>
  <c r="S15" i="4"/>
  <c r="S50" i="4"/>
  <c r="S62" i="4"/>
  <c r="S44" i="4"/>
  <c r="S12" i="4"/>
  <c r="S30" i="4"/>
  <c r="S17" i="4"/>
  <c r="S55" i="4"/>
  <c r="AI9" i="4"/>
  <c r="L8" i="7"/>
  <c r="AI35" i="4"/>
  <c r="L34" i="7"/>
  <c r="AI30" i="4"/>
  <c r="L29" i="7"/>
  <c r="E51" i="7"/>
  <c r="D52" i="7"/>
  <c r="G27" i="4"/>
  <c r="E26" i="7"/>
  <c r="G46" i="4"/>
  <c r="H46" i="4"/>
  <c r="F45" i="7"/>
  <c r="D34" i="7"/>
  <c r="H58" i="4"/>
  <c r="F57" i="7"/>
  <c r="D29" i="7"/>
  <c r="D24" i="7"/>
  <c r="G25" i="4"/>
  <c r="H25" i="4"/>
  <c r="F24" i="7"/>
  <c r="D43" i="7"/>
  <c r="G44" i="4"/>
  <c r="H44" i="4"/>
  <c r="F43" i="7"/>
  <c r="D10" i="7"/>
  <c r="G11" i="4"/>
  <c r="D72" i="7"/>
  <c r="G73" i="4"/>
  <c r="H73" i="4"/>
  <c r="F72" i="7"/>
  <c r="G14" i="4"/>
  <c r="D13" i="7"/>
  <c r="G66" i="4"/>
  <c r="H66" i="4"/>
  <c r="F65" i="7"/>
  <c r="D65" i="7"/>
  <c r="D22" i="7"/>
  <c r="G23" i="4"/>
  <c r="H23" i="4"/>
  <c r="F22" i="7"/>
  <c r="G13" i="4"/>
  <c r="H13" i="4"/>
  <c r="F12" i="7"/>
  <c r="D16" i="7"/>
  <c r="G17" i="4"/>
  <c r="H17" i="4"/>
  <c r="F16" i="7"/>
  <c r="D64" i="7"/>
  <c r="G65" i="4"/>
  <c r="D31" i="7"/>
  <c r="G32" i="4"/>
  <c r="D53" i="7"/>
  <c r="G54" i="4"/>
  <c r="D68" i="7"/>
  <c r="G69" i="4"/>
  <c r="H69" i="4"/>
  <c r="F68" i="7"/>
  <c r="G28" i="4"/>
  <c r="H28" i="4"/>
  <c r="F27" i="7"/>
  <c r="D27" i="7"/>
  <c r="G64" i="4"/>
  <c r="H64" i="4"/>
  <c r="F63" i="7"/>
  <c r="D63" i="7"/>
  <c r="D23" i="7"/>
  <c r="G24" i="4"/>
  <c r="H24" i="4"/>
  <c r="F23" i="7"/>
  <c r="H56" i="4"/>
  <c r="F55" i="7"/>
  <c r="H52" i="4"/>
  <c r="F51" i="7"/>
  <c r="G61" i="4"/>
  <c r="D60" i="7"/>
  <c r="AI39" i="4"/>
  <c r="L38" i="7"/>
  <c r="G51" i="4"/>
  <c r="D50" i="7"/>
  <c r="G36" i="4"/>
  <c r="E35" i="7"/>
  <c r="H30" i="4"/>
  <c r="F29" i="7"/>
  <c r="D14" i="7"/>
  <c r="G15" i="4"/>
  <c r="D38" i="7"/>
  <c r="H22" i="4"/>
  <c r="F21" i="7"/>
  <c r="H38" i="4"/>
  <c r="F37" i="7"/>
  <c r="H40" i="4"/>
  <c r="F39" i="7"/>
  <c r="H68" i="4"/>
  <c r="F67" i="7"/>
  <c r="E75" i="7"/>
  <c r="H72" i="4"/>
  <c r="F71" i="7"/>
  <c r="H39" i="4"/>
  <c r="F38" i="7"/>
  <c r="H9" i="4"/>
  <c r="F8" i="7"/>
  <c r="H76" i="4"/>
  <c r="F75" i="7"/>
  <c r="H35" i="4"/>
  <c r="F34" i="7"/>
  <c r="H53" i="4"/>
  <c r="F52" i="7"/>
  <c r="H12" i="4"/>
  <c r="F11" i="7"/>
  <c r="E11" i="7"/>
  <c r="G67" i="4"/>
  <c r="D66" i="7"/>
  <c r="D15" i="7"/>
  <c r="G16" i="4"/>
  <c r="G49" i="4"/>
  <c r="D48" i="7"/>
  <c r="G74" i="4"/>
  <c r="D73" i="7"/>
  <c r="D44" i="7"/>
  <c r="G45" i="4"/>
  <c r="E46" i="7"/>
  <c r="H47" i="4"/>
  <c r="F46" i="7"/>
  <c r="G62" i="4"/>
  <c r="D61" i="7"/>
  <c r="G42" i="4"/>
  <c r="D41" i="7"/>
  <c r="H21" i="4"/>
  <c r="F20" i="7"/>
  <c r="E20" i="7"/>
  <c r="AI21" i="4"/>
  <c r="L20" i="7"/>
  <c r="D36" i="7"/>
  <c r="G37" i="4"/>
  <c r="G33" i="4"/>
  <c r="D32" i="7"/>
  <c r="D49" i="7"/>
  <c r="G50" i="4"/>
  <c r="G19" i="4"/>
  <c r="D18" i="7"/>
  <c r="G26" i="4"/>
  <c r="D25" i="7"/>
  <c r="G31" i="4"/>
  <c r="D30" i="7"/>
  <c r="D17" i="7"/>
  <c r="G18" i="4"/>
  <c r="G34" i="4"/>
  <c r="D33" i="7"/>
  <c r="G41" i="4"/>
  <c r="D40" i="7"/>
  <c r="E19" i="7"/>
  <c r="H20" i="4"/>
  <c r="F19" i="7"/>
  <c r="D28" i="7"/>
  <c r="G29" i="4"/>
  <c r="D54" i="7"/>
  <c r="G55" i="4"/>
  <c r="D9" i="7"/>
  <c r="G10" i="4"/>
  <c r="D62" i="7"/>
  <c r="G63" i="4"/>
  <c r="D69" i="7"/>
  <c r="G70" i="4"/>
  <c r="D70" i="7"/>
  <c r="G71" i="4"/>
  <c r="D58" i="7"/>
  <c r="G59" i="4"/>
  <c r="AI48" i="4"/>
  <c r="L47" i="7"/>
  <c r="G75" i="4"/>
  <c r="D74" i="7"/>
  <c r="D56" i="7"/>
  <c r="G57" i="4"/>
  <c r="E59" i="7"/>
  <c r="AI60" i="4"/>
  <c r="L59" i="7"/>
  <c r="H60" i="4"/>
  <c r="F59" i="7"/>
  <c r="H43" i="4"/>
  <c r="F42" i="7"/>
  <c r="AI27" i="4"/>
  <c r="L26" i="7"/>
  <c r="H48" i="4"/>
  <c r="F47" i="7"/>
  <c r="E45" i="7"/>
  <c r="H27" i="4"/>
  <c r="F26" i="7"/>
  <c r="H36" i="4"/>
  <c r="F35" i="7"/>
  <c r="AF45" i="4"/>
  <c r="I44" i="7"/>
  <c r="G33" i="7"/>
  <c r="G56" i="7"/>
  <c r="AI43" i="4"/>
  <c r="L42" i="7"/>
  <c r="AI46" i="4"/>
  <c r="L45" i="7"/>
  <c r="G73" i="7"/>
  <c r="AI20" i="4"/>
  <c r="L19" i="7"/>
  <c r="AI53" i="4"/>
  <c r="L52" i="7"/>
  <c r="AF30" i="4"/>
  <c r="I29" i="7"/>
  <c r="G18" i="7"/>
  <c r="AF36" i="4"/>
  <c r="I35" i="7"/>
  <c r="G49" i="7"/>
  <c r="G37" i="7"/>
  <c r="AI47" i="4"/>
  <c r="L46" i="7"/>
  <c r="AF37" i="4"/>
  <c r="I36" i="7"/>
  <c r="AF15" i="4"/>
  <c r="I14" i="7"/>
  <c r="G48" i="7"/>
  <c r="AF31" i="4"/>
  <c r="I30" i="7"/>
  <c r="AF54" i="4"/>
  <c r="I53" i="7"/>
  <c r="AI12" i="4"/>
  <c r="L11" i="7"/>
  <c r="Y76" i="4"/>
  <c r="Y42" i="4"/>
  <c r="Y54" i="4"/>
  <c r="Y65" i="4"/>
  <c r="Y66" i="4"/>
  <c r="Y33" i="4"/>
  <c r="Y73" i="4"/>
  <c r="Y60" i="4"/>
  <c r="Y49" i="4"/>
  <c r="Y64" i="4"/>
  <c r="AG76" i="4"/>
  <c r="AH57" i="4"/>
  <c r="K56" i="7"/>
  <c r="Y20" i="4"/>
  <c r="Y71" i="4"/>
  <c r="Y57" i="4"/>
  <c r="Y72" i="4"/>
  <c r="Y62" i="4"/>
  <c r="Y69" i="4"/>
  <c r="Y37" i="4"/>
  <c r="Y48" i="4"/>
  <c r="Y68" i="4"/>
  <c r="Y21" i="4"/>
  <c r="Y18" i="4"/>
  <c r="Y67" i="4"/>
  <c r="Y32" i="4"/>
  <c r="Y35" i="4"/>
  <c r="Y27" i="4"/>
  <c r="Y56" i="4"/>
  <c r="Y58" i="4"/>
  <c r="AD76" i="4"/>
  <c r="AF76" i="4"/>
  <c r="I75" i="7"/>
  <c r="Y10" i="4"/>
  <c r="Y11" i="4"/>
  <c r="Y24" i="4"/>
  <c r="Y51" i="4"/>
  <c r="Y53" i="4"/>
  <c r="Y22" i="4"/>
  <c r="Y45" i="4"/>
  <c r="Y55" i="4"/>
  <c r="Y61" i="4"/>
  <c r="Y23" i="4"/>
  <c r="Y30" i="4"/>
  <c r="Y25" i="4"/>
  <c r="Y52" i="4"/>
  <c r="Y41" i="4"/>
  <c r="Y17" i="4"/>
  <c r="Y44" i="4"/>
  <c r="AF16" i="4"/>
  <c r="I15" i="7"/>
  <c r="Y39" i="4"/>
  <c r="Y15" i="4"/>
  <c r="Y59" i="4"/>
  <c r="Y47" i="4"/>
  <c r="Y13" i="4"/>
  <c r="Y38" i="4"/>
  <c r="Y26" i="4"/>
  <c r="J21" i="7"/>
  <c r="AI22" i="4"/>
  <c r="L21" i="7"/>
  <c r="Y31" i="4"/>
  <c r="Y74" i="4"/>
  <c r="Y28" i="4"/>
  <c r="Y43" i="4"/>
  <c r="Y70" i="4"/>
  <c r="Y12" i="4"/>
  <c r="Y29" i="4"/>
  <c r="Y75" i="4"/>
  <c r="Y14" i="4"/>
  <c r="Y34" i="4"/>
  <c r="Y40" i="4"/>
  <c r="Y36" i="4"/>
  <c r="Y9" i="4"/>
  <c r="G59" i="7"/>
  <c r="AF62" i="4"/>
  <c r="I61" i="7"/>
  <c r="AI40" i="4"/>
  <c r="L39" i="7"/>
  <c r="G12" i="7"/>
  <c r="G60" i="7"/>
  <c r="AI58" i="4"/>
  <c r="L57" i="7"/>
  <c r="J37" i="7"/>
  <c r="AI38" i="4"/>
  <c r="L37" i="7"/>
  <c r="AF65" i="4"/>
  <c r="I64" i="7"/>
  <c r="G51" i="7"/>
  <c r="AF52" i="4"/>
  <c r="I51" i="7"/>
  <c r="AI36" i="4"/>
  <c r="L35" i="7"/>
  <c r="E31" i="7"/>
  <c r="AI32" i="4"/>
  <c r="L31" i="7"/>
  <c r="AI54" i="4"/>
  <c r="L53" i="7"/>
  <c r="E53" i="7"/>
  <c r="E13" i="7"/>
  <c r="AI14" i="4"/>
  <c r="L13" i="7"/>
  <c r="H32" i="4"/>
  <c r="F31" i="7"/>
  <c r="AI24" i="4"/>
  <c r="L23" i="7"/>
  <c r="E23" i="7"/>
  <c r="AI65" i="4"/>
  <c r="L64" i="7"/>
  <c r="E64" i="7"/>
  <c r="AI73" i="4"/>
  <c r="L72" i="7"/>
  <c r="E72" i="7"/>
  <c r="AI17" i="4"/>
  <c r="L16" i="7"/>
  <c r="E16" i="7"/>
  <c r="AI11" i="4"/>
  <c r="L10" i="7"/>
  <c r="E10" i="7"/>
  <c r="H14" i="4"/>
  <c r="F13" i="7"/>
  <c r="H65" i="4"/>
  <c r="F64" i="7"/>
  <c r="AI64" i="4"/>
  <c r="L63" i="7"/>
  <c r="E63" i="7"/>
  <c r="H54" i="4"/>
  <c r="F53" i="7"/>
  <c r="H11" i="4"/>
  <c r="F10" i="7"/>
  <c r="E12" i="7"/>
  <c r="AI13" i="4"/>
  <c r="L12" i="7"/>
  <c r="AI44" i="4"/>
  <c r="L43" i="7"/>
  <c r="E43" i="7"/>
  <c r="E65" i="7"/>
  <c r="AI66" i="4"/>
  <c r="L65" i="7"/>
  <c r="E22" i="7"/>
  <c r="AI23" i="4"/>
  <c r="L22" i="7"/>
  <c r="AI28" i="4"/>
  <c r="L27" i="7"/>
  <c r="E27" i="7"/>
  <c r="E68" i="7"/>
  <c r="AI69" i="4"/>
  <c r="L68" i="7"/>
  <c r="E24" i="7"/>
  <c r="AI25" i="4"/>
  <c r="L24" i="7"/>
  <c r="E14" i="7"/>
  <c r="AI15" i="4"/>
  <c r="L14" i="7"/>
  <c r="H15" i="4"/>
  <c r="F14" i="7"/>
  <c r="AI51" i="4"/>
  <c r="L50" i="7"/>
  <c r="H51" i="4"/>
  <c r="F50" i="7"/>
  <c r="E50" i="7"/>
  <c r="H61" i="4"/>
  <c r="F60" i="7"/>
  <c r="AI61" i="4"/>
  <c r="L60" i="7"/>
  <c r="E60" i="7"/>
  <c r="AI70" i="4"/>
  <c r="L69" i="7"/>
  <c r="E69" i="7"/>
  <c r="H70" i="4"/>
  <c r="F69" i="7"/>
  <c r="H57" i="4"/>
  <c r="F56" i="7"/>
  <c r="E56" i="7"/>
  <c r="AI57" i="4"/>
  <c r="L56" i="7"/>
  <c r="H67" i="4"/>
  <c r="F66" i="7"/>
  <c r="E66" i="7"/>
  <c r="AI67" i="4"/>
  <c r="L66" i="7"/>
  <c r="H41" i="4"/>
  <c r="F40" i="7"/>
  <c r="E40" i="7"/>
  <c r="AI41" i="4"/>
  <c r="L40" i="7"/>
  <c r="AI31" i="4"/>
  <c r="L30" i="7"/>
  <c r="H31" i="4"/>
  <c r="F30" i="7"/>
  <c r="E30" i="7"/>
  <c r="E44" i="7"/>
  <c r="H45" i="4"/>
  <c r="F44" i="7"/>
  <c r="AI45" i="4"/>
  <c r="L44" i="7"/>
  <c r="E54" i="7"/>
  <c r="H55" i="4"/>
  <c r="F54" i="7"/>
  <c r="AI55" i="4"/>
  <c r="L54" i="7"/>
  <c r="H33" i="4"/>
  <c r="F32" i="7"/>
  <c r="AI33" i="4"/>
  <c r="L32" i="7"/>
  <c r="E32" i="7"/>
  <c r="H37" i="4"/>
  <c r="F36" i="7"/>
  <c r="AI37" i="4"/>
  <c r="L36" i="7"/>
  <c r="E36" i="7"/>
  <c r="E9" i="7"/>
  <c r="H10" i="4"/>
  <c r="F9" i="7"/>
  <c r="AI10" i="4"/>
  <c r="L9" i="7"/>
  <c r="H26" i="4"/>
  <c r="F25" i="7"/>
  <c r="E25" i="7"/>
  <c r="AI26" i="4"/>
  <c r="L25" i="7"/>
  <c r="E58" i="7"/>
  <c r="H59" i="4"/>
  <c r="F58" i="7"/>
  <c r="AI59" i="4"/>
  <c r="L58" i="7"/>
  <c r="E17" i="7"/>
  <c r="AI18" i="4"/>
  <c r="L17" i="7"/>
  <c r="H18" i="4"/>
  <c r="F17" i="7"/>
  <c r="E73" i="7"/>
  <c r="AI74" i="4"/>
  <c r="L73" i="7"/>
  <c r="H74" i="4"/>
  <c r="F73" i="7"/>
  <c r="E49" i="7"/>
  <c r="H50" i="4"/>
  <c r="F49" i="7"/>
  <c r="AI50" i="4"/>
  <c r="L49" i="7"/>
  <c r="E61" i="7"/>
  <c r="AI62" i="4"/>
  <c r="L61" i="7"/>
  <c r="H62" i="4"/>
  <c r="F61" i="7"/>
  <c r="E48" i="7"/>
  <c r="H49" i="4"/>
  <c r="F48" i="7"/>
  <c r="AI49" i="4"/>
  <c r="L48" i="7"/>
  <c r="H63" i="4"/>
  <c r="F62" i="7"/>
  <c r="AI63" i="4"/>
  <c r="L62" i="7"/>
  <c r="E62" i="7"/>
  <c r="AI75" i="4"/>
  <c r="L74" i="7"/>
  <c r="E74" i="7"/>
  <c r="H75" i="4"/>
  <c r="F74" i="7"/>
  <c r="H34" i="4"/>
  <c r="F33" i="7"/>
  <c r="AI34" i="4"/>
  <c r="L33" i="7"/>
  <c r="E33" i="7"/>
  <c r="H42" i="4"/>
  <c r="F41" i="7"/>
  <c r="E41" i="7"/>
  <c r="AI42" i="4"/>
  <c r="L41" i="7"/>
  <c r="E18" i="7"/>
  <c r="AI19" i="4"/>
  <c r="L18" i="7"/>
  <c r="H19" i="4"/>
  <c r="F18" i="7"/>
  <c r="E70" i="7"/>
  <c r="AI71" i="4"/>
  <c r="L70" i="7"/>
  <c r="H71" i="4"/>
  <c r="F70" i="7"/>
  <c r="E28" i="7"/>
  <c r="H29" i="4"/>
  <c r="F28" i="7"/>
  <c r="AI29" i="4"/>
  <c r="L28" i="7"/>
  <c r="H16" i="4"/>
  <c r="F15" i="7"/>
  <c r="E15" i="7"/>
  <c r="AI16" i="4"/>
  <c r="L15" i="7"/>
  <c r="AE64" i="4"/>
  <c r="H63" i="7"/>
  <c r="AE70" i="4"/>
  <c r="H69" i="7"/>
  <c r="AE58" i="4"/>
  <c r="H57" i="7"/>
  <c r="AE53" i="4"/>
  <c r="H52" i="7"/>
  <c r="AH19" i="4"/>
  <c r="K18" i="7"/>
  <c r="AE28" i="4"/>
  <c r="H27" i="7"/>
  <c r="AH73" i="4"/>
  <c r="K72" i="7"/>
  <c r="J75" i="7"/>
  <c r="AH76" i="4"/>
  <c r="K75" i="7"/>
  <c r="AH24" i="4"/>
  <c r="K23" i="7"/>
  <c r="AH69" i="4"/>
  <c r="K68" i="7"/>
  <c r="AH26" i="4"/>
  <c r="K25" i="7"/>
  <c r="AH47" i="4"/>
  <c r="K46" i="7"/>
  <c r="AH9" i="4"/>
  <c r="K8" i="7"/>
  <c r="AH49" i="4"/>
  <c r="K48" i="7"/>
  <c r="AH21" i="4"/>
  <c r="K20" i="7"/>
  <c r="AH54" i="4"/>
  <c r="K53" i="7"/>
  <c r="AH59" i="4"/>
  <c r="K58" i="7"/>
  <c r="AH42" i="4"/>
  <c r="K41" i="7"/>
  <c r="AH46" i="4"/>
  <c r="K45" i="7"/>
  <c r="AH68" i="4"/>
  <c r="K67" i="7"/>
  <c r="AH13" i="4"/>
  <c r="K12" i="7"/>
  <c r="AH20" i="4"/>
  <c r="K19" i="7"/>
  <c r="AH32" i="4"/>
  <c r="K31" i="7"/>
  <c r="AH27" i="4"/>
  <c r="K26" i="7"/>
  <c r="AH51" i="4"/>
  <c r="K50" i="7"/>
  <c r="AH56" i="4"/>
  <c r="K55" i="7"/>
  <c r="AH17" i="4"/>
  <c r="K16" i="7"/>
  <c r="AH25" i="4"/>
  <c r="K24" i="7"/>
  <c r="AH53" i="4"/>
  <c r="K52" i="7"/>
  <c r="AH65" i="4"/>
  <c r="K64" i="7"/>
  <c r="AH18" i="4"/>
  <c r="K17" i="7"/>
  <c r="AH52" i="4"/>
  <c r="K51" i="7"/>
  <c r="AH39" i="4"/>
  <c r="K38" i="7"/>
  <c r="AH34" i="4"/>
  <c r="K33" i="7"/>
  <c r="AH70" i="4"/>
  <c r="K69" i="7"/>
  <c r="AH14" i="4"/>
  <c r="K13" i="7"/>
  <c r="AI76" i="4"/>
  <c r="L75" i="7"/>
  <c r="AH37" i="4"/>
  <c r="K36" i="7"/>
  <c r="AH15" i="4"/>
  <c r="K14" i="7"/>
  <c r="AH12" i="4"/>
  <c r="K11" i="7"/>
  <c r="AH29" i="4"/>
  <c r="K28" i="7"/>
  <c r="AH45" i="4"/>
  <c r="K44" i="7"/>
  <c r="AH33" i="4"/>
  <c r="K32" i="7"/>
  <c r="AH38" i="4"/>
  <c r="K37" i="7"/>
  <c r="AH72" i="4"/>
  <c r="K71" i="7"/>
  <c r="AH58" i="4"/>
  <c r="K57" i="7"/>
  <c r="AH50" i="4"/>
  <c r="K49" i="7"/>
  <c r="AH16" i="4"/>
  <c r="K15" i="7"/>
  <c r="AH28" i="4"/>
  <c r="K27" i="7"/>
  <c r="AH75" i="4"/>
  <c r="K74" i="7"/>
  <c r="AH41" i="4"/>
  <c r="K40" i="7"/>
  <c r="AH63" i="4"/>
  <c r="K62" i="7"/>
  <c r="AH48" i="4"/>
  <c r="K47" i="7"/>
  <c r="AH11" i="4"/>
  <c r="K10" i="7"/>
  <c r="AH61" i="4"/>
  <c r="K60" i="7"/>
  <c r="AH23" i="4"/>
  <c r="K22" i="7"/>
  <c r="AH10" i="4"/>
  <c r="K9" i="7"/>
  <c r="AH40" i="4"/>
  <c r="K39" i="7"/>
  <c r="AH31" i="4"/>
  <c r="K30" i="7"/>
  <c r="AH64" i="4"/>
  <c r="K63" i="7"/>
  <c r="AH67" i="4"/>
  <c r="K66" i="7"/>
  <c r="AH44" i="4"/>
  <c r="K43" i="7"/>
  <c r="AH22" i="4"/>
  <c r="K21" i="7"/>
  <c r="AE21" i="4"/>
  <c r="H20" i="7"/>
  <c r="AE47" i="4"/>
  <c r="H46" i="7"/>
  <c r="AE37" i="4"/>
  <c r="H36" i="7"/>
  <c r="AE52" i="4"/>
  <c r="H51" i="7"/>
  <c r="AE62" i="4"/>
  <c r="H61" i="7"/>
  <c r="AE42" i="4"/>
  <c r="H41" i="7"/>
  <c r="AE18" i="4"/>
  <c r="H17" i="7"/>
  <c r="AE68" i="4"/>
  <c r="H67" i="7"/>
  <c r="AE15" i="4"/>
  <c r="H14" i="7"/>
  <c r="AE48" i="4"/>
  <c r="H47" i="7"/>
  <c r="AE23" i="4"/>
  <c r="H22" i="7"/>
  <c r="AE30" i="4"/>
  <c r="H29" i="7"/>
  <c r="AE11" i="4"/>
  <c r="H10" i="7"/>
  <c r="AE66" i="4"/>
  <c r="H65" i="7"/>
  <c r="AE12" i="4"/>
  <c r="H11" i="7"/>
  <c r="AE56" i="4"/>
  <c r="H55" i="7"/>
  <c r="AE27" i="4"/>
  <c r="H26" i="7"/>
  <c r="AE65" i="4"/>
  <c r="H64" i="7"/>
  <c r="AE57" i="4"/>
  <c r="H56" i="7"/>
  <c r="AE61" i="4"/>
  <c r="H60" i="7"/>
  <c r="AE50" i="4"/>
  <c r="H49" i="7"/>
  <c r="AE13" i="4"/>
  <c r="H12" i="7"/>
  <c r="AE9" i="4"/>
  <c r="H8" i="7"/>
  <c r="AE35" i="4"/>
  <c r="H34" i="7"/>
  <c r="AE46" i="4"/>
  <c r="H45" i="7"/>
  <c r="AE10" i="4"/>
  <c r="H9" i="7"/>
  <c r="AE69" i="4"/>
  <c r="H68" i="7"/>
  <c r="AE55" i="4"/>
  <c r="H54" i="7"/>
  <c r="AE24" i="4"/>
  <c r="H23" i="7"/>
  <c r="AE19" i="4"/>
  <c r="H18" i="7"/>
  <c r="AE75" i="4"/>
  <c r="H74" i="7"/>
  <c r="AE54" i="4"/>
  <c r="H53" i="7"/>
  <c r="AE73" i="4"/>
  <c r="H72" i="7"/>
  <c r="AE36" i="4"/>
  <c r="H35" i="7"/>
  <c r="AE49" i="4"/>
  <c r="H48" i="7"/>
  <c r="AE39" i="4"/>
  <c r="H38" i="7"/>
  <c r="AE60" i="4"/>
  <c r="H59" i="7"/>
  <c r="AE17" i="4"/>
  <c r="H16" i="7"/>
  <c r="AE32" i="4"/>
  <c r="H31" i="7"/>
  <c r="AE76" i="4"/>
  <c r="H75" i="7"/>
  <c r="AE26" i="4"/>
  <c r="H25" i="7"/>
  <c r="AE71" i="4"/>
  <c r="H70" i="7"/>
  <c r="AE31" i="4"/>
  <c r="H30" i="7"/>
  <c r="AE43" i="4"/>
  <c r="H42" i="7"/>
  <c r="AE41" i="4"/>
  <c r="H40" i="7"/>
  <c r="AE45" i="4"/>
  <c r="H44" i="7"/>
  <c r="AE34" i="4"/>
  <c r="H33" i="7"/>
  <c r="AE22" i="4"/>
  <c r="H21" i="7"/>
  <c r="AE44" i="4"/>
  <c r="H43" i="7"/>
  <c r="AE51" i="4"/>
  <c r="H50" i="7"/>
  <c r="AE67" i="4"/>
  <c r="H66" i="7"/>
  <c r="AE29" i="4"/>
  <c r="H28" i="7"/>
  <c r="AE25" i="4"/>
  <c r="H24" i="7"/>
  <c r="AE38" i="4"/>
  <c r="H37" i="7"/>
  <c r="AE40" i="4"/>
  <c r="H39" i="7"/>
  <c r="AE14" i="4"/>
  <c r="H13" i="7"/>
  <c r="AE74" i="4"/>
  <c r="H73" i="7"/>
  <c r="AH30" i="4"/>
  <c r="K29" i="7"/>
  <c r="AH66" i="4"/>
  <c r="K65" i="7"/>
  <c r="AH62" i="4"/>
  <c r="K61" i="7"/>
  <c r="AH43" i="4"/>
  <c r="K42" i="7"/>
  <c r="AH35" i="4"/>
  <c r="K34" i="7"/>
  <c r="AE33" i="4"/>
  <c r="H32" i="7"/>
  <c r="G75" i="7"/>
  <c r="AE63" i="4"/>
  <c r="H62" i="7"/>
  <c r="AE59" i="4"/>
  <c r="H58" i="7"/>
  <c r="AE16" i="4"/>
  <c r="H15" i="7"/>
  <c r="AE72" i="4"/>
  <c r="H71" i="7"/>
  <c r="AE20" i="4"/>
  <c r="H19" i="7"/>
  <c r="AH71" i="4"/>
  <c r="K70" i="7"/>
  <c r="AH74" i="4"/>
  <c r="K73" i="7"/>
  <c r="AH60" i="4"/>
  <c r="K59" i="7"/>
  <c r="AH55" i="4"/>
  <c r="K54" i="7"/>
  <c r="AH36" i="4"/>
  <c r="K35" i="7"/>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http://floridarevenue.com/taxes/pages/colls_from_7_2003.aspx</t>
        </r>
      </text>
    </comment>
    <comment ref="I3" authorId="1" shapeId="0">
      <text>
        <r>
          <rPr>
            <sz val="8"/>
            <color indexed="81"/>
            <rFont val="Tahoma"/>
            <family val="2"/>
          </rPr>
          <t>SFY 2019-20 Half-cent Sales Tax (Form 5)
DOR website
Taxes: Tax Collections and Distributions
http://floridarevenue.com/taxes/Pages/distributions.aspx</t>
        </r>
      </text>
    </comment>
    <comment ref="T3" authorId="1" shapeId="0">
      <text>
        <r>
          <rPr>
            <sz val="8"/>
            <color indexed="81"/>
            <rFont val="Tahoma"/>
            <family val="2"/>
          </rPr>
          <t>SFY 2019-20 State Revenue Sharing (Form 6)
DOR website
Taxes: Tax Collections and Distributions
http://floridarevenue.com/taxes/Pages/distributions.aspx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SFY 2020-21 Local Government Tax Distributions by County
Florida Department of Revenue
General Tax Distributions, Form 4
https://floridarevenue.com/DataPortal/Pages/TaxResearch.aspx</t>
        </r>
      </text>
    </comment>
    <comment ref="D8" authorId="1" shapeId="0">
      <text>
        <r>
          <rPr>
            <sz val="8"/>
            <color indexed="81"/>
            <rFont val="Tahoma"/>
            <family val="2"/>
          </rPr>
          <t>Constructed from Sales Tax by County file
Florida Department of Revenue
Validated Tax Receipts, Form 9
https://floridarevenue.com/DataPortal/Pages/TaxResearch.aspx</t>
        </r>
      </text>
    </comment>
    <comment ref="E8" authorId="1" shapeId="0">
      <text>
        <r>
          <rPr>
            <sz val="8"/>
            <color indexed="81"/>
            <rFont val="Tahoma"/>
            <family val="2"/>
          </rPr>
          <t>SFY 2020-21 Local Gov't Tax Receipts by County
Florida Department of Revenue
Validated Tax Receipts, Form 3
http://floridarevenue.com/taxes/Pages/colls_from_7_2003.aspx</t>
        </r>
      </text>
    </comment>
    <comment ref="F8" authorId="1" shapeId="0">
      <text>
        <r>
          <rPr>
            <sz val="8"/>
            <color indexed="81"/>
            <rFont val="Tahoma"/>
            <family val="2"/>
          </rPr>
          <t>County's proportional share of statewide local option sales taxes multiplied by the discretionary pool amount of $563,351,987.</t>
        </r>
      </text>
    </comment>
    <comment ref="U8" authorId="1" shapeId="0">
      <text>
        <r>
          <rPr>
            <sz val="8"/>
            <color indexed="81"/>
            <rFont val="Tahoma"/>
            <family val="2"/>
          </rPr>
          <t>The 2.0810 percent of sales and use tax collections represent 98.72 percent of total County Revenue Sharing program funding in SFY 2020-21.
2020 Local Government Financial Information Handbook, p. 34.</t>
        </r>
      </text>
    </comment>
    <comment ref="W8" authorId="1" shapeId="0">
      <text>
        <r>
          <rPr>
            <sz val="8"/>
            <color indexed="81"/>
            <rFont val="Tahoma"/>
            <family val="2"/>
          </rPr>
          <t>The 1.3653 percent of sales and use tax collections represents 77.94 percent of total Municipal Revenue Sharing program funding in SFY 2020-21.
2020 Local Government Financial Information Handbook, p. 77.</t>
        </r>
      </text>
    </comment>
    <comment ref="E76" authorId="1" shapeId="0">
      <text>
        <r>
          <rPr>
            <sz val="8"/>
            <color indexed="81"/>
            <rFont val="Tahoma"/>
            <family val="2"/>
          </rPr>
          <t>Excludes discretionary pool amount totaling $563,351,987.</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<sst xmlns="http://schemas.openxmlformats.org/spreadsheetml/2006/main" count="292" uniqueCount="127">
  <si>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</si>
  <si>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</si>
  <si>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</si>
  <si>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</si>
  <si>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</si>
  <si>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</si>
  <si>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</si>
  <si>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</si>
  <si>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</si>
  <si>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</si>
  <si>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</si>
  <si>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</si>
  <si>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</si>
  <si>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</si>
  <si>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</si>
  <si>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</si>
  <si>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</si>
  <si>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</si>
  <si>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</si>
  <si>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</si>
  <si>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</si>
  <si>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</si>
  <si>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</si>
  <si>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</si>
  <si>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</si>
  <si>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</si>
  <si>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</si>
  <si>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</si>
  <si>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</si>
  <si>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</si>
  <si>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</si>
  <si>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</si>
  <si>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</si>
  <si>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</si>
  <si>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</si>
  <si>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</si>
  <si>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</si>
  <si>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</si>
  <si>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</si>
  <si>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</si>
  <si>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</si>
  <si>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</si>
  <si>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</si>
  <si>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</si>
  <si>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</si>
  <si>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</si>
  <si>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</si>
  <si>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</si>
  <si>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</si>
  <si>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</si>
  <si>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</si>
  <si>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</si>
  <si>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</si>
  <si>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</si>
  <si>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</si>
  <si>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</si>
  <si>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</si>
  <si>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</si>
  <si>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</si>
  <si>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</si>
  <si>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</si>
  <si>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</si>
  <si>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</si>
  <si>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</si>
  <si>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</si>
  <si>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</si>
  <si>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</si>
  <si>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</si>
  <si>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</si>
  <si>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</si>
  <si>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</si>
  <si>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</si>
  <si>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</si>
  <si>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</si>
  <si>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</si>
  <si>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</si>
  <si>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</si>
  <si>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</si>
  <si>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</si>
  <si>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</si>
  <si>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</si>
  <si>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</si>
  <si>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</si>
  <si>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</si>
  <si>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</si>
  <si>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</si>
  <si>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</si>
  <si>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</si>
  <si>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</si>
  <si>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</si>
  <si>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</si>
  <si>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</si>
  <si>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</si>
  <si>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</si>
  <si>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</si>
  <si>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</si>
  <si>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</si>
  <si>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</si>
  <si>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</si>
  <si>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</si>
  <si>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</si>
  <si>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</si>
  <si>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</si>
  <si>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</si>
  <si>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</si>
  <si>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</si>
  <si>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</si>
  <si>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</si>
  <si>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</si>
  <si>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</si>
  <si>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</si>
  <si>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</si>
  <si>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</si>
  <si>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</si>
  <si>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</si>
  <si>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</si>
  <si>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</si>
  <si>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</si>
  <si>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</si>
  <si>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</si>
  <si>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</si>
  <si>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</si>
  <si>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</si>
  <si>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2021</t>
  </si>
  <si>
    <t>2)  Pursuant to law, 1.3653 percent of state sales and use tax collections are transferred into the Revenue Sharing Trust Fund for Municipalities [s. 212.20(5)(d)6., F.S.].  In state fiscal year ended June 30, 2021, this revenue source was estimated to account for 77.94 percent of total municipal revenue sharing proceeds.</t>
  </si>
  <si>
    <t>1)  Pursuant to law, 2.0810 percent of state sales and use tax collections are transferred into the Revenue Sharing Trust Fund for Counties [s. 212.20(6)(d)5., F.S.].  In state fiscal year ended June 30, 2021, this revenue source was estimated to account for 98.72 percent of total county revenue sharing proceeds.</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</si>
  <si>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$563,351,987.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</si>
</sst>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theme="0" tint="-0.14996795556505021"/>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15" xfId="0" applyNumberFormat="1" applyFont="1" applyBorder="1"/>
    <xf numFmtId="9" fontId="2" fillId="2" borderId="12" xfId="0" applyNumberFormat="1" applyFont="1" applyFill="1" applyBorder="1"/>
    <xf numFmtId="166" fontId="3" fillId="0" borderId="4" xfId="1" applyNumberFormat="1" applyFont="1" applyBorder="1"/>
    <xf numFmtId="166" fontId="3" fillId="0" borderId="6" xfId="1" applyNumberFormat="1" applyFont="1" applyBorder="1"/>
    <xf numFmtId="0" fontId="3" fillId="0" borderId="16" xfId="0" applyFont="1" applyBorder="1"/>
    <xf numFmtId="42" fontId="3" fillId="0" borderId="17" xfId="0" applyNumberFormat="1" applyFont="1" applyBorder="1"/>
    <xf numFmtId="166" fontId="3" fillId="0" borderId="17" xfId="0" applyNumberFormat="1" applyFont="1" applyBorder="1"/>
    <xf numFmtId="166" fontId="3" fillId="0" borderId="18" xfId="0" applyNumberFormat="1" applyFont="1" applyBorder="1"/>
    <xf numFmtId="42" fontId="2" fillId="2" borderId="19" xfId="0" applyNumberFormat="1" applyFont="1" applyFill="1" applyBorder="1"/>
    <xf numFmtId="9" fontId="2" fillId="2" borderId="19" xfId="0" applyNumberFormat="1" applyFont="1" applyFill="1" applyBorder="1"/>
    <xf numFmtId="42" fontId="3" fillId="0" borderId="5" xfId="0" applyNumberFormat="1" applyFont="1" applyBorder="1"/>
    <xf numFmtId="42" fontId="3" fillId="0" borderId="18" xfId="0" applyNumberFormat="1" applyFont="1" applyBorder="1"/>
    <xf numFmtId="42" fontId="3" fillId="0" borderId="15" xfId="0" applyNumberFormat="1" applyFont="1" applyBorder="1"/>
    <xf numFmtId="42" fontId="3" fillId="0" borderId="20" xfId="0" applyNumberFormat="1" applyFont="1" applyBorder="1"/>
    <xf numFmtId="0" fontId="1" fillId="0" borderId="21" xfId="0" applyFont="1" applyBorder="1"/>
    <xf numFmtId="0" fontId="1" fillId="0" borderId="5" xfId="0" applyFont="1" applyBorder="1"/>
    <xf numFmtId="42" fontId="3" fillId="0" borderId="22" xfId="0" applyNumberFormat="1" applyFont="1" applyBorder="1"/>
    <xf numFmtId="42" fontId="3" fillId="0" borderId="23" xfId="0" applyNumberFormat="1" applyFont="1" applyBorder="1"/>
    <xf numFmtId="42" fontId="2" fillId="2" borderId="24" xfId="0" applyNumberFormat="1" applyFont="1" applyFill="1" applyBorder="1"/>
    <xf numFmtId="0" fontId="1" fillId="0" borderId="7" xfId="0" applyFont="1" applyFill="1" applyBorder="1"/>
    <xf numFmtId="0" fontId="2" fillId="3" borderId="25" xfId="0" applyFont="1" applyFill="1" applyBorder="1" applyAlignment="1">
      <alignment horizontal="centerContinuous"/>
    </xf>
    <xf numFmtId="0" fontId="2" fillId="3" borderId="7" xfId="0" applyFont="1" applyFill="1" applyBorder="1" applyAlignment="1">
      <alignment horizontal="centerContinuous"/>
    </xf>
    <xf numFmtId="0" fontId="2" fillId="3" borderId="21" xfId="0" applyFont="1" applyFill="1" applyBorder="1" applyAlignment="1">
      <alignment horizontal="left"/>
    </xf>
    <xf numFmtId="0" fontId="2" fillId="3" borderId="1"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xf numFmtId="0" fontId="2" fillId="3" borderId="7" xfId="0" applyFont="1" applyFill="1" applyBorder="1" applyAlignment="1">
      <alignment horizontal="right"/>
    </xf>
    <xf numFmtId="0" fontId="2" fillId="3" borderId="10" xfId="0" applyFont="1" applyFill="1" applyBorder="1" applyAlignment="1">
      <alignment horizontal="right"/>
    </xf>
    <xf numFmtId="0" fontId="2" fillId="3" borderId="8" xfId="0" applyFont="1" applyFill="1" applyBorder="1" applyAlignment="1">
      <alignment horizontal="right"/>
    </xf>
    <xf numFmtId="0" fontId="2" fillId="3" borderId="0" xfId="0" applyFont="1" applyFill="1" applyBorder="1" applyAlignment="1">
      <alignment horizontal="right"/>
    </xf>
    <xf numFmtId="0" fontId="2" fillId="3" borderId="26" xfId="0" applyFont="1" applyFill="1" applyBorder="1" applyAlignment="1">
      <alignment horizontal="right"/>
    </xf>
    <xf numFmtId="0" fontId="2" fillId="3" borderId="21" xfId="0" applyFont="1" applyFill="1" applyBorder="1"/>
    <xf numFmtId="0" fontId="2" fillId="3" borderId="21" xfId="0" applyFont="1" applyFill="1" applyBorder="1" applyAlignment="1">
      <alignment horizontal="right"/>
    </xf>
    <xf numFmtId="0" fontId="2" fillId="3" borderId="27" xfId="0" applyFont="1" applyFill="1" applyBorder="1" applyAlignment="1">
      <alignment horizontal="right"/>
    </xf>
    <xf numFmtId="0" fontId="2" fillId="3" borderId="16" xfId="0" applyFont="1" applyFill="1" applyBorder="1" applyAlignment="1">
      <alignment horizontal="right"/>
    </xf>
    <xf numFmtId="0" fontId="2" fillId="3" borderId="1" xfId="0" applyFont="1" applyFill="1" applyBorder="1" applyAlignment="1">
      <alignment horizontal="right"/>
    </xf>
    <xf numFmtId="0" fontId="4" fillId="3" borderId="11" xfId="0" applyFont="1" applyFill="1" applyBorder="1" applyAlignment="1">
      <alignment horizontal="left"/>
    </xf>
    <xf numFmtId="0" fontId="4" fillId="3" borderId="14" xfId="0" applyFont="1" applyFill="1" applyBorder="1" applyAlignment="1">
      <alignment horizontal="left"/>
    </xf>
    <xf numFmtId="0" fontId="4" fillId="3" borderId="13" xfId="0" applyFont="1" applyFill="1" applyBorder="1" applyAlignment="1">
      <alignment horizontal="left"/>
    </xf>
    <xf numFmtId="0" fontId="2" fillId="3" borderId="14" xfId="0" applyFont="1" applyFill="1" applyBorder="1" applyAlignment="1">
      <alignment horizontal="left"/>
    </xf>
    <xf numFmtId="0" fontId="2" fillId="3" borderId="13" xfId="0" applyFont="1" applyFill="1" applyBorder="1" applyAlignment="1">
      <alignment horizontal="left"/>
    </xf>
    <xf numFmtId="0" fontId="3" fillId="3" borderId="7" xfId="0" applyFont="1" applyFill="1" applyBorder="1"/>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3" borderId="32" xfId="0" applyFont="1" applyFill="1" applyBorder="1" applyAlignment="1">
      <alignment horizontal="right"/>
    </xf>
    <xf numFmtId="0" fontId="2" fillId="3" borderId="33" xfId="0" applyFont="1" applyFill="1" applyBorder="1" applyAlignment="1">
      <alignment horizontal="right"/>
    </xf>
    <xf numFmtId="15" fontId="2" fillId="3" borderId="7" xfId="0" applyNumberFormat="1" applyFont="1" applyFill="1" applyBorder="1" applyAlignment="1">
      <alignment horizontal="right"/>
    </xf>
    <xf numFmtId="0" fontId="2" fillId="3" borderId="34" xfId="0" applyFont="1" applyFill="1" applyBorder="1" applyAlignment="1">
      <alignment horizontal="right"/>
    </xf>
    <xf numFmtId="0" fontId="2" fillId="3" borderId="35" xfId="0" applyFont="1" applyFill="1" applyBorder="1" applyAlignment="1">
      <alignment horizontal="right"/>
    </xf>
    <xf numFmtId="0" fontId="1" fillId="0" borderId="21" xfId="0" applyFont="1" applyBorder="1" applyAlignment="1">
      <alignment wrapText="1"/>
    </xf>
    <xf numFmtId="0" fontId="0" fillId="0" borderId="1" xfId="0" applyBorder="1" applyAlignment="1">
      <alignment wrapText="1"/>
    </xf>
    <xf numFmtId="0" fontId="0" fillId="0" borderId="16"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0" borderId="2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0" fontId="2" fillId="3" borderId="1" xfId="0" applyFont="1" applyFill="1" applyBorder="1" applyAlignment="1">
      <alignment horizontal="center"/>
    </xf>
    <xf numFmtId="0" fontId="2" fillId="3" borderId="16" xfId="0" applyFont="1" applyFill="1" applyBorder="1" applyAlignment="1">
      <alignment horizontal="center"/>
    </xf>
    <xf numFmtId="0" fontId="4" fillId="3" borderId="25" xfId="0" applyFont="1" applyFill="1" applyBorder="1" applyAlignment="1">
      <alignment horizontal="center"/>
    </xf>
    <xf numFmtId="0" fontId="4" fillId="3" borderId="36" xfId="0" applyFont="1" applyFill="1" applyBorder="1" applyAlignment="1">
      <alignment horizontal="center"/>
    </xf>
    <xf numFmtId="0" fontId="4" fillId="3" borderId="37" xfId="0" applyFont="1" applyFill="1" applyBorder="1" applyAlignment="1">
      <alignment horizontal="center"/>
    </xf>
    <xf numFmtId="0" fontId="7" fillId="0" borderId="2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xf numFmtId="0" fontId="4" fillId="3" borderId="11" xfId="0" applyFont="1" applyFill="1" applyBorder="1" applyAlignment="1">
      <alignment horizontal="center"/>
    </xf>
    <xf numFmtId="0" fontId="4" fillId="3" borderId="1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91" t="s">
        <v>105</v>
      </c>
      <c r="B1" s="92"/>
      <c r="C1" s="92"/>
      <c r="D1" s="92"/>
      <c r="E1" s="92"/>
      <c r="F1" s="92"/>
      <c r="G1" s="92"/>
      <c r="H1" s="92"/>
      <c r="I1" s="92"/>
      <c r="J1" s="92"/>
      <c r="K1" s="92"/>
      <c r="L1" s="93"/>
    </row>
    <row r="2" spans="1:12" ht="16.5" thickBot="1" x14ac:dyDescent="0.3">
      <c r="A2" s="94" t="s">
        <v>123</v>
      </c>
      <c r="B2" s="95"/>
      <c r="C2" s="95"/>
      <c r="D2" s="95"/>
      <c r="E2" s="95"/>
      <c r="F2" s="95"/>
      <c r="G2" s="95"/>
      <c r="H2" s="95"/>
      <c r="I2" s="95"/>
      <c r="J2" s="95"/>
      <c r="K2" s="95"/>
      <c r="L2" s="96"/>
    </row>
    <row r="3" spans="1:12" ht="15.75" x14ac:dyDescent="0.25">
      <c r="A3" s="47"/>
      <c r="B3" s="102" t="s">
        <v>93</v>
      </c>
      <c r="C3" s="103"/>
      <c r="D3" s="103"/>
      <c r="E3" s="103"/>
      <c r="F3" s="104"/>
      <c r="G3" s="88" t="s">
        <v>95</v>
      </c>
      <c r="H3" s="89"/>
      <c r="I3" s="89"/>
      <c r="J3" s="89"/>
      <c r="K3" s="89"/>
      <c r="L3" s="90"/>
    </row>
    <row r="4" spans="1:12" ht="13.5" thickBot="1" x14ac:dyDescent="0.25">
      <c r="A4" s="48"/>
      <c r="B4" s="49"/>
      <c r="C4" s="50"/>
      <c r="D4" s="50"/>
      <c r="E4" s="50"/>
      <c r="F4" s="51"/>
      <c r="G4" s="97" t="s">
        <v>101</v>
      </c>
      <c r="H4" s="98"/>
      <c r="I4" s="99"/>
      <c r="J4" s="100" t="s">
        <v>102</v>
      </c>
      <c r="K4" s="100"/>
      <c r="L4" s="101"/>
    </row>
    <row r="5" spans="1:12" x14ac:dyDescent="0.2">
      <c r="A5" s="52"/>
      <c r="B5" s="53"/>
      <c r="C5" s="54"/>
      <c r="D5" s="54" t="s">
        <v>97</v>
      </c>
      <c r="E5" s="54"/>
      <c r="F5" s="55" t="s">
        <v>73</v>
      </c>
      <c r="G5" s="53"/>
      <c r="H5" s="54" t="s">
        <v>73</v>
      </c>
      <c r="I5" s="55" t="s">
        <v>92</v>
      </c>
      <c r="J5" s="56"/>
      <c r="K5" s="54" t="s">
        <v>73</v>
      </c>
      <c r="L5" s="55" t="s">
        <v>92</v>
      </c>
    </row>
    <row r="6" spans="1:12" x14ac:dyDescent="0.2">
      <c r="A6" s="52"/>
      <c r="B6" s="53" t="s">
        <v>70</v>
      </c>
      <c r="C6" s="57" t="s">
        <v>86</v>
      </c>
      <c r="D6" s="57" t="s">
        <v>98</v>
      </c>
      <c r="E6" s="57" t="s">
        <v>0</v>
      </c>
      <c r="F6" s="55" t="s">
        <v>82</v>
      </c>
      <c r="G6" s="53" t="s">
        <v>0</v>
      </c>
      <c r="H6" s="57" t="s">
        <v>82</v>
      </c>
      <c r="I6" s="55" t="s">
        <v>91</v>
      </c>
      <c r="J6" s="56" t="s">
        <v>0</v>
      </c>
      <c r="K6" s="57" t="s">
        <v>82</v>
      </c>
      <c r="L6" s="55" t="s">
        <v>91</v>
      </c>
    </row>
    <row r="7" spans="1:12" ht="13.5" thickBot="1" x14ac:dyDescent="0.25">
      <c r="A7" s="58" t="s">
        <v>8</v>
      </c>
      <c r="B7" s="59" t="s">
        <v>71</v>
      </c>
      <c r="C7" s="60" t="s">
        <v>87</v>
      </c>
      <c r="D7" s="60" t="s">
        <v>99</v>
      </c>
      <c r="E7" s="60" t="s">
        <v>91</v>
      </c>
      <c r="F7" s="61" t="s">
        <v>0</v>
      </c>
      <c r="G7" s="59" t="s">
        <v>94</v>
      </c>
      <c r="H7" s="60" t="s">
        <v>0</v>
      </c>
      <c r="I7" s="61" t="s">
        <v>90</v>
      </c>
      <c r="J7" s="62" t="s">
        <v>94</v>
      </c>
      <c r="K7" s="60" t="s">
        <v>0</v>
      </c>
      <c r="L7" s="61" t="s">
        <v>90</v>
      </c>
    </row>
    <row r="8" spans="1:12" x14ac:dyDescent="0.2">
      <c r="A8" s="3" t="s">
        <v>1</v>
      </c>
      <c r="B8" s="12">
        <f>'Data Worksheet'!D9</f>
        <v>267811889.07000002</v>
      </c>
      <c r="C8" s="15">
        <f>'Data Worksheet'!E9</f>
        <v>38102110.870000005</v>
      </c>
      <c r="D8" s="16">
        <f>'Data Worksheet'!F9</f>
        <v>5818984.8958158828</v>
      </c>
      <c r="E8" s="15">
        <f>'Data Worksheet'!G9</f>
        <v>311732984.83581597</v>
      </c>
      <c r="F8" s="13">
        <f>'Data Worksheet'!H9</f>
        <v>1.0431069050458921E-2</v>
      </c>
      <c r="G8" s="12">
        <f>'Data Worksheet'!AD9</f>
        <v>31040212.267242003</v>
      </c>
      <c r="H8" s="26">
        <f>'Data Worksheet'!AE9</f>
        <v>9.7884629442334791E-3</v>
      </c>
      <c r="I8" s="23">
        <f>'Data Worksheet'!AF9</f>
        <v>0.11590304065675287</v>
      </c>
      <c r="J8" s="2">
        <f>'Data Worksheet'!AG9</f>
        <v>75938012.977242008</v>
      </c>
      <c r="K8" s="26">
        <f>'Data Worksheet'!AH9</f>
        <v>1.0250321565411341E-2</v>
      </c>
      <c r="L8" s="4">
        <f>'Data Worksheet'!AI9</f>
        <v>0.24359954406889975</v>
      </c>
    </row>
    <row r="9" spans="1:12" x14ac:dyDescent="0.2">
      <c r="A9" s="5" t="s">
        <v>50</v>
      </c>
      <c r="B9" s="37">
        <f>'Data Worksheet'!D10</f>
        <v>17414201.649999999</v>
      </c>
      <c r="C9" s="39">
        <f>'Data Worksheet'!E10</f>
        <v>2225185.98</v>
      </c>
      <c r="D9" s="39">
        <f>'Data Worksheet'!F10</f>
        <v>339832.18547075894</v>
      </c>
      <c r="E9" s="39">
        <f>'Data Worksheet'!G10</f>
        <v>19979219.815470759</v>
      </c>
      <c r="F9" s="14">
        <f>'Data Worksheet'!H10</f>
        <v>6.6853567510424187E-4</v>
      </c>
      <c r="G9" s="37">
        <f>'Data Worksheet'!AD10</f>
        <v>4033627.9844540004</v>
      </c>
      <c r="H9" s="27">
        <f>'Data Worksheet'!AE10</f>
        <v>1.2719957491501819E-3</v>
      </c>
      <c r="I9" s="24">
        <f>'Data Worksheet'!AF10</f>
        <v>0.23162864801522501</v>
      </c>
      <c r="J9" s="40">
        <f>'Data Worksheet'!AG10</f>
        <v>6897021.0244540004</v>
      </c>
      <c r="K9" s="27">
        <f>'Data Worksheet'!AH10</f>
        <v>9.3097884145643204E-4</v>
      </c>
      <c r="L9" s="6">
        <f>'Data Worksheet'!AI10</f>
        <v>0.34520972731444416</v>
      </c>
    </row>
    <row r="10" spans="1:12" x14ac:dyDescent="0.2">
      <c r="A10" s="5" t="s">
        <v>26</v>
      </c>
      <c r="B10" s="37">
        <f>'Data Worksheet'!D11</f>
        <v>325299839.44000006</v>
      </c>
      <c r="C10" s="39">
        <f>'Data Worksheet'!E11</f>
        <v>48708324.149999999</v>
      </c>
      <c r="D10" s="39">
        <f>'Data Worksheet'!F11</f>
        <v>7438774.2846162682</v>
      </c>
      <c r="E10" s="39">
        <f>'Data Worksheet'!G11</f>
        <v>381446937.87461632</v>
      </c>
      <c r="F10" s="14">
        <f>'Data Worksheet'!H11</f>
        <v>1.2763806018640762E-2</v>
      </c>
      <c r="G10" s="37">
        <f>'Data Worksheet'!AD11</f>
        <v>36714255.654544003</v>
      </c>
      <c r="H10" s="27">
        <f>'Data Worksheet'!AE11</f>
        <v>1.1577760097307153E-2</v>
      </c>
      <c r="I10" s="24">
        <f>'Data Worksheet'!AF11</f>
        <v>0.11286281517306364</v>
      </c>
      <c r="J10" s="40">
        <f>'Data Worksheet'!AG11</f>
        <v>88911703.00454402</v>
      </c>
      <c r="K10" s="27">
        <f>'Data Worksheet'!AH11</f>
        <v>1.2001545879243075E-2</v>
      </c>
      <c r="L10" s="6">
        <f>'Data Worksheet'!AI11</f>
        <v>0.23309061936622436</v>
      </c>
    </row>
    <row r="11" spans="1:12" x14ac:dyDescent="0.2">
      <c r="A11" s="5" t="s">
        <v>47</v>
      </c>
      <c r="B11" s="37">
        <f>'Data Worksheet'!D12</f>
        <v>23523010.16</v>
      </c>
      <c r="C11" s="39">
        <f>'Data Worksheet'!E12</f>
        <v>3262773.1799999997</v>
      </c>
      <c r="D11" s="39">
        <f>'Data Worksheet'!F12</f>
        <v>498293.33386990777</v>
      </c>
      <c r="E11" s="39">
        <f>'Data Worksheet'!G12</f>
        <v>27284076.673869908</v>
      </c>
      <c r="F11" s="14">
        <f>'Data Worksheet'!H12</f>
        <v>9.1296751260713479E-4</v>
      </c>
      <c r="G11" s="37">
        <f>'Data Worksheet'!AD12</f>
        <v>4914955.8842679989</v>
      </c>
      <c r="H11" s="27">
        <f>'Data Worksheet'!AE12</f>
        <v>1.5499205717891271E-3</v>
      </c>
      <c r="I11" s="24">
        <f>'Data Worksheet'!AF12</f>
        <v>0.20894247168356445</v>
      </c>
      <c r="J11" s="40">
        <f>'Data Worksheet'!AG12</f>
        <v>8865230.9342679996</v>
      </c>
      <c r="K11" s="27">
        <f>'Data Worksheet'!AH12</f>
        <v>1.1966532210305849E-3</v>
      </c>
      <c r="L11" s="6">
        <f>'Data Worksheet'!AI12</f>
        <v>0.32492325249761062</v>
      </c>
    </row>
    <row r="12" spans="1:12" x14ac:dyDescent="0.2">
      <c r="A12" s="5" t="s">
        <v>15</v>
      </c>
      <c r="B12" s="37">
        <f>'Data Worksheet'!D13</f>
        <v>589390474.11000001</v>
      </c>
      <c r="C12" s="39">
        <f>'Data Worksheet'!E13</f>
        <v>83231466.099999994</v>
      </c>
      <c r="D12" s="39">
        <f>'Data Worksheet'!F13</f>
        <v>12711176.179843802</v>
      </c>
      <c r="E12" s="39">
        <f>'Data Worksheet'!G13</f>
        <v>685333116.38984382</v>
      </c>
      <c r="F12" s="14">
        <f>'Data Worksheet'!H13</f>
        <v>2.2932308762236953E-2</v>
      </c>
      <c r="G12" s="37">
        <f>'Data Worksheet'!AD13</f>
        <v>69060785.90218401</v>
      </c>
      <c r="H12" s="27">
        <f>'Data Worksheet'!AE13</f>
        <v>2.1778167555141986E-2</v>
      </c>
      <c r="I12" s="24">
        <f>'Data Worksheet'!AF13</f>
        <v>0.11717323054205819</v>
      </c>
      <c r="J12" s="40">
        <f>'Data Worksheet'!AG13</f>
        <v>168577196.282184</v>
      </c>
      <c r="K12" s="27">
        <f>'Data Worksheet'!AH13</f>
        <v>2.2755012973617175E-2</v>
      </c>
      <c r="L12" s="6">
        <f>'Data Worksheet'!AI13</f>
        <v>0.24597847710935775</v>
      </c>
    </row>
    <row r="13" spans="1:12" x14ac:dyDescent="0.2">
      <c r="A13" s="5" t="s">
        <v>9</v>
      </c>
      <c r="B13" s="37">
        <f>'Data Worksheet'!D14</f>
        <v>2404885013.0599999</v>
      </c>
      <c r="C13" s="39">
        <f>'Data Worksheet'!E14</f>
        <v>337842010.03000003</v>
      </c>
      <c r="D13" s="39">
        <f>'Data Worksheet'!F14</f>
        <v>51595502.418332234</v>
      </c>
      <c r="E13" s="39">
        <f>'Data Worksheet'!G14</f>
        <v>2794322525.5083323</v>
      </c>
      <c r="F13" s="14">
        <f>'Data Worksheet'!H14</f>
        <v>9.3502364622023451E-2</v>
      </c>
      <c r="G13" s="37">
        <f>'Data Worksheet'!AD14</f>
        <v>295125673.00467801</v>
      </c>
      <c r="H13" s="27">
        <f>'Data Worksheet'!AE14</f>
        <v>9.306723450299835E-2</v>
      </c>
      <c r="I13" s="24">
        <f>'Data Worksheet'!AF14</f>
        <v>0.12271924495431785</v>
      </c>
      <c r="J13" s="40">
        <f>'Data Worksheet'!AG14</f>
        <v>676987174.48467803</v>
      </c>
      <c r="K13" s="27">
        <f>'Data Worksheet'!AH14</f>
        <v>9.1381588246282494E-2</v>
      </c>
      <c r="L13" s="6">
        <f>'Data Worksheet'!AI14</f>
        <v>0.24227238205493948</v>
      </c>
    </row>
    <row r="14" spans="1:12" x14ac:dyDescent="0.2">
      <c r="A14" s="5" t="s">
        <v>57</v>
      </c>
      <c r="B14" s="37">
        <f>'Data Worksheet'!D15</f>
        <v>5133245.4600000009</v>
      </c>
      <c r="C14" s="39">
        <f>'Data Worksheet'!E15</f>
        <v>1177530.2100000002</v>
      </c>
      <c r="D14" s="39">
        <f>'Data Worksheet'!F15</f>
        <v>179833.35699523948</v>
      </c>
      <c r="E14" s="39">
        <f>'Data Worksheet'!G15</f>
        <v>6490609.0269952407</v>
      </c>
      <c r="F14" s="14">
        <f>'Data Worksheet'!H15</f>
        <v>2.1718584247919031E-4</v>
      </c>
      <c r="G14" s="37">
        <f>'Data Worksheet'!AD15</f>
        <v>2724498.5637499997</v>
      </c>
      <c r="H14" s="27">
        <f>'Data Worksheet'!AE15</f>
        <v>8.5916465400685165E-4</v>
      </c>
      <c r="I14" s="24">
        <f>'Data Worksheet'!AF15</f>
        <v>0.53075555902795246</v>
      </c>
      <c r="J14" s="40">
        <f>'Data Worksheet'!AG15</f>
        <v>4403349.7637499999</v>
      </c>
      <c r="K14" s="27">
        <f>'Data Worksheet'!AH15</f>
        <v>5.9437624549041562E-4</v>
      </c>
      <c r="L14" s="6">
        <f>'Data Worksheet'!AI15</f>
        <v>0.67841858066568594</v>
      </c>
    </row>
    <row r="15" spans="1:12" x14ac:dyDescent="0.2">
      <c r="A15" s="5" t="s">
        <v>28</v>
      </c>
      <c r="B15" s="37">
        <f>'Data Worksheet'!D16</f>
        <v>208345518.11000001</v>
      </c>
      <c r="C15" s="39">
        <f>'Data Worksheet'!E16</f>
        <v>28874828.120000001</v>
      </c>
      <c r="D15" s="39">
        <f>'Data Worksheet'!F16</f>
        <v>4409786.8822237169</v>
      </c>
      <c r="E15" s="39">
        <f>'Data Worksheet'!G16</f>
        <v>241630133.11222374</v>
      </c>
      <c r="F15" s="14">
        <f>'Data Worksheet'!H16</f>
        <v>8.0853189292517981E-3</v>
      </c>
      <c r="G15" s="37">
        <f>'Data Worksheet'!AD16</f>
        <v>24681477.926022001</v>
      </c>
      <c r="H15" s="27">
        <f>'Data Worksheet'!AE16</f>
        <v>7.7832499986717754E-3</v>
      </c>
      <c r="I15" s="24">
        <f>'Data Worksheet'!AF16</f>
        <v>0.11846416543979094</v>
      </c>
      <c r="J15" s="40">
        <f>'Data Worksheet'!AG16</f>
        <v>58898892.126022004</v>
      </c>
      <c r="K15" s="27">
        <f>'Data Worksheet'!AH16</f>
        <v>7.9503342327265428E-3</v>
      </c>
      <c r="L15" s="6">
        <f>'Data Worksheet'!AI16</f>
        <v>0.2437564030917731</v>
      </c>
    </row>
    <row r="16" spans="1:12" x14ac:dyDescent="0.2">
      <c r="A16" s="5" t="s">
        <v>31</v>
      </c>
      <c r="B16" s="37">
        <f>'Data Worksheet'!D17</f>
        <v>124896246.09</v>
      </c>
      <c r="C16" s="39">
        <f>'Data Worksheet'!E17</f>
        <v>893063.1</v>
      </c>
      <c r="D16" s="39">
        <f>'Data Worksheet'!F17</f>
        <v>136389.31206832922</v>
      </c>
      <c r="E16" s="39">
        <f>'Data Worksheet'!G17</f>
        <v>125925698.50206833</v>
      </c>
      <c r="F16" s="14">
        <f>'Data Worksheet'!H17</f>
        <v>4.2136691341603241E-3</v>
      </c>
      <c r="G16" s="37">
        <f>'Data Worksheet'!AD17</f>
        <v>13943042.702688001</v>
      </c>
      <c r="H16" s="27">
        <f>'Data Worksheet'!AE17</f>
        <v>4.3969079737628085E-3</v>
      </c>
      <c r="I16" s="24">
        <f>'Data Worksheet'!AF17</f>
        <v>0.11163700382668564</v>
      </c>
      <c r="J16" s="40">
        <f>'Data Worksheet'!AG17</f>
        <v>13943042.702688001</v>
      </c>
      <c r="K16" s="27">
        <f>'Data Worksheet'!AH17</f>
        <v>1.8820702004099868E-3</v>
      </c>
      <c r="L16" s="6">
        <f>'Data Worksheet'!AI17</f>
        <v>0.11072436260862978</v>
      </c>
    </row>
    <row r="17" spans="1:12" x14ac:dyDescent="0.2">
      <c r="A17" s="5" t="s">
        <v>27</v>
      </c>
      <c r="B17" s="37">
        <f>'Data Worksheet'!D18</f>
        <v>159492877.65999997</v>
      </c>
      <c r="C17" s="39">
        <f>'Data Worksheet'!E18</f>
        <v>27091946.100000001</v>
      </c>
      <c r="D17" s="39">
        <f>'Data Worksheet'!F18</f>
        <v>4137503.7118555843</v>
      </c>
      <c r="E17" s="39">
        <f>'Data Worksheet'!G18</f>
        <v>190722327.47185555</v>
      </c>
      <c r="F17" s="14">
        <f>'Data Worksheet'!H18</f>
        <v>6.381864814116363E-3</v>
      </c>
      <c r="G17" s="37">
        <f>'Data Worksheet'!AD18</f>
        <v>18625294.842880003</v>
      </c>
      <c r="H17" s="27">
        <f>'Data Worksheet'!AE18</f>
        <v>5.8734459296000416E-3</v>
      </c>
      <c r="I17" s="24">
        <f>'Data Worksheet'!AF18</f>
        <v>0.11677822305385073</v>
      </c>
      <c r="J17" s="40">
        <f>'Data Worksheet'!AG18</f>
        <v>51476281.922880009</v>
      </c>
      <c r="K17" s="27">
        <f>'Data Worksheet'!AH18</f>
        <v>6.9484099203309781E-3</v>
      </c>
      <c r="L17" s="6">
        <f>'Data Worksheet'!AI18</f>
        <v>0.26990170791868218</v>
      </c>
    </row>
    <row r="18" spans="1:12" x14ac:dyDescent="0.2">
      <c r="A18" s="5" t="s">
        <v>22</v>
      </c>
      <c r="B18" s="37">
        <f>'Data Worksheet'!D19</f>
        <v>652812949.41999996</v>
      </c>
      <c r="C18" s="39">
        <f>'Data Worksheet'!E19</f>
        <v>90792954.939999998</v>
      </c>
      <c r="D18" s="39">
        <f>'Data Worksheet'!F19</f>
        <v>13865972.813026777</v>
      </c>
      <c r="E18" s="39">
        <f>'Data Worksheet'!G19</f>
        <v>757471877.17302668</v>
      </c>
      <c r="F18" s="14">
        <f>'Data Worksheet'!H19</f>
        <v>2.5346183557489171E-2</v>
      </c>
      <c r="G18" s="37">
        <f>'Data Worksheet'!AD19</f>
        <v>70612180.252224013</v>
      </c>
      <c r="H18" s="27">
        <f>'Data Worksheet'!AE19</f>
        <v>2.2267396365064973E-2</v>
      </c>
      <c r="I18" s="24">
        <f>'Data Worksheet'!AF19</f>
        <v>0.10816602261790351</v>
      </c>
      <c r="J18" s="40">
        <f>'Data Worksheet'!AG19</f>
        <v>170129226.722224</v>
      </c>
      <c r="K18" s="27">
        <f>'Data Worksheet'!AH19</f>
        <v>2.2964510305269567E-2</v>
      </c>
      <c r="L18" s="6">
        <f>'Data Worksheet'!AI19</f>
        <v>0.22460137709292402</v>
      </c>
    </row>
    <row r="19" spans="1:12" x14ac:dyDescent="0.2">
      <c r="A19" s="5" t="s">
        <v>37</v>
      </c>
      <c r="B19" s="37">
        <f>'Data Worksheet'!D20</f>
        <v>83623666.189999998</v>
      </c>
      <c r="C19" s="39">
        <f>'Data Worksheet'!E20</f>
        <v>10206968.729999999</v>
      </c>
      <c r="D19" s="39">
        <f>'Data Worksheet'!F20</f>
        <v>1558816.4412880207</v>
      </c>
      <c r="E19" s="39">
        <f>'Data Worksheet'!G20</f>
        <v>95389451.361288026</v>
      </c>
      <c r="F19" s="14">
        <f>'Data Worksheet'!H20</f>
        <v>3.1918789548659524E-3</v>
      </c>
      <c r="G19" s="37">
        <f>'Data Worksheet'!AD20</f>
        <v>9204041.8530740011</v>
      </c>
      <c r="H19" s="27">
        <f>'Data Worksheet'!AE20</f>
        <v>2.9024744367185966E-3</v>
      </c>
      <c r="I19" s="24">
        <f>'Data Worksheet'!AF20</f>
        <v>0.1100650362800603</v>
      </c>
      <c r="J19" s="40">
        <f>'Data Worksheet'!AG20</f>
        <v>21246067.463073999</v>
      </c>
      <c r="K19" s="27">
        <f>'Data Worksheet'!AH20</f>
        <v>2.8678525412851952E-3</v>
      </c>
      <c r="L19" s="6">
        <f>'Data Worksheet'!AI20</f>
        <v>0.22272973751158723</v>
      </c>
    </row>
    <row r="20" spans="1:12" x14ac:dyDescent="0.2">
      <c r="A20" s="42" t="s">
        <v>118</v>
      </c>
      <c r="B20" s="37">
        <f>'Data Worksheet'!D21</f>
        <v>19673402.440000001</v>
      </c>
      <c r="C20" s="39">
        <f>'Data Worksheet'!E21</f>
        <v>3821942.53</v>
      </c>
      <c r="D20" s="39">
        <f>'Data Worksheet'!F21</f>
        <v>583690.12495465286</v>
      </c>
      <c r="E20" s="39">
        <f>'Data Worksheet'!G21</f>
        <v>24079035.094954655</v>
      </c>
      <c r="F20" s="14">
        <f>'Data Worksheet'!H21</f>
        <v>8.0572185159097723E-4</v>
      </c>
      <c r="G20" s="37">
        <f>'Data Worksheet'!AD21</f>
        <v>4622567.435912</v>
      </c>
      <c r="H20" s="27">
        <f>'Data Worksheet'!AE21</f>
        <v>1.4577165150831412E-3</v>
      </c>
      <c r="I20" s="24">
        <f>'Data Worksheet'!AF21</f>
        <v>0.23496532691840769</v>
      </c>
      <c r="J20" s="40">
        <f>'Data Worksheet'!AG21</f>
        <v>9709516.7559120003</v>
      </c>
      <c r="K20" s="27">
        <f>'Data Worksheet'!AH21</f>
        <v>1.3106172401781775E-3</v>
      </c>
      <c r="L20" s="6">
        <f>'Data Worksheet'!AI21</f>
        <v>0.40323529234551686</v>
      </c>
    </row>
    <row r="21" spans="1:12" x14ac:dyDescent="0.2">
      <c r="A21" s="5" t="s">
        <v>59</v>
      </c>
      <c r="B21" s="37">
        <f>'Data Worksheet'!D22</f>
        <v>5589928.8899999997</v>
      </c>
      <c r="C21" s="39">
        <f>'Data Worksheet'!E22</f>
        <v>853625.48000000021</v>
      </c>
      <c r="D21" s="39">
        <f>'Data Worksheet'!F22</f>
        <v>130366.36714829819</v>
      </c>
      <c r="E21" s="39">
        <f>'Data Worksheet'!G22</f>
        <v>6573920.737148298</v>
      </c>
      <c r="F21" s="14">
        <f>'Data Worksheet'!H22</f>
        <v>2.1997358148530177E-4</v>
      </c>
      <c r="G21" s="37">
        <f>'Data Worksheet'!AD22</f>
        <v>2983421.4226279999</v>
      </c>
      <c r="H21" s="27">
        <f>'Data Worksheet'!AE22</f>
        <v>9.4081541037803191E-4</v>
      </c>
      <c r="I21" s="24">
        <f>'Data Worksheet'!AF22</f>
        <v>0.53371366279187138</v>
      </c>
      <c r="J21" s="40">
        <f>'Data Worksheet'!AG22</f>
        <v>4219801.0926280003</v>
      </c>
      <c r="K21" s="27">
        <f>'Data Worksheet'!AH22</f>
        <v>5.6960034172179471E-4</v>
      </c>
      <c r="L21" s="6">
        <f>'Data Worksheet'!AI22</f>
        <v>0.64190020862017705</v>
      </c>
    </row>
    <row r="22" spans="1:12" x14ac:dyDescent="0.2">
      <c r="A22" s="5" t="s">
        <v>13</v>
      </c>
      <c r="B22" s="37">
        <f>'Data Worksheet'!D23</f>
        <v>1293606710.4599998</v>
      </c>
      <c r="C22" s="39">
        <f>'Data Worksheet'!E23</f>
        <v>212009630.67000002</v>
      </c>
      <c r="D22" s="39">
        <f>'Data Worksheet'!F23</f>
        <v>32378280.637663625</v>
      </c>
      <c r="E22" s="39">
        <f>'Data Worksheet'!G23</f>
        <v>1537994621.7676635</v>
      </c>
      <c r="F22" s="14">
        <f>'Data Worksheet'!H23</f>
        <v>5.1463684881926958E-2</v>
      </c>
      <c r="G22" s="37">
        <f>'Data Worksheet'!AD23</f>
        <v>169217244.43287399</v>
      </c>
      <c r="H22" s="27">
        <f>'Data Worksheet'!AE23</f>
        <v>5.3362287357954952E-2</v>
      </c>
      <c r="I22" s="24">
        <f>'Data Worksheet'!AF23</f>
        <v>0.1308104256607491</v>
      </c>
      <c r="J22" s="40">
        <f>'Data Worksheet'!AG23</f>
        <v>403471353.78287399</v>
      </c>
      <c r="K22" s="27">
        <f>'Data Worksheet'!AH23</f>
        <v>5.4461671520767078E-2</v>
      </c>
      <c r="L22" s="6">
        <f>'Data Worksheet'!AI23</f>
        <v>0.26233599784578715</v>
      </c>
    </row>
    <row r="23" spans="1:12" x14ac:dyDescent="0.2">
      <c r="A23" s="5" t="s">
        <v>18</v>
      </c>
      <c r="B23" s="37">
        <f>'Data Worksheet'!D24</f>
        <v>416341774.48000002</v>
      </c>
      <c r="C23" s="39">
        <f>'Data Worksheet'!E24</f>
        <v>83653983.479999989</v>
      </c>
      <c r="D23" s="39">
        <f>'Data Worksheet'!F24</f>
        <v>12775703.37259772</v>
      </c>
      <c r="E23" s="39">
        <f>'Data Worksheet'!G24</f>
        <v>512771461.33259773</v>
      </c>
      <c r="F23" s="14">
        <f>'Data Worksheet'!H24</f>
        <v>1.7158128207325075E-2</v>
      </c>
      <c r="G23" s="37">
        <f>'Data Worksheet'!AD24</f>
        <v>48069112.131385989</v>
      </c>
      <c r="H23" s="27">
        <f>'Data Worksheet'!AE24</f>
        <v>1.5158489214226073E-2</v>
      </c>
      <c r="I23" s="24">
        <f>'Data Worksheet'!AF24</f>
        <v>0.11545589483885697</v>
      </c>
      <c r="J23" s="40">
        <f>'Data Worksheet'!AG24</f>
        <v>144098263.201386</v>
      </c>
      <c r="K23" s="27">
        <f>'Data Worksheet'!AH24</f>
        <v>1.9450779351760851E-2</v>
      </c>
      <c r="L23" s="6">
        <f>'Data Worksheet'!AI24</f>
        <v>0.2810184927743471</v>
      </c>
    </row>
    <row r="24" spans="1:12" x14ac:dyDescent="0.2">
      <c r="A24" s="5" t="s">
        <v>42</v>
      </c>
      <c r="B24" s="37">
        <f>'Data Worksheet'!D25</f>
        <v>79728405.450000018</v>
      </c>
      <c r="C24" s="39">
        <f>'Data Worksheet'!E25</f>
        <v>11803621.32</v>
      </c>
      <c r="D24" s="39">
        <f>'Data Worksheet'!F25</f>
        <v>1802658.5039174322</v>
      </c>
      <c r="E24" s="39">
        <f>'Data Worksheet'!G25</f>
        <v>93334685.273917437</v>
      </c>
      <c r="F24" s="14">
        <f>'Data Worksheet'!H25</f>
        <v>3.1231232954313484E-3</v>
      </c>
      <c r="G24" s="37">
        <f>'Data Worksheet'!AD25</f>
        <v>10664386.948617999</v>
      </c>
      <c r="H24" s="27">
        <f>'Data Worksheet'!AE25</f>
        <v>3.362991063681587E-3</v>
      </c>
      <c r="I24" s="24">
        <f>'Data Worksheet'!AF25</f>
        <v>0.13375893934447169</v>
      </c>
      <c r="J24" s="40">
        <f>'Data Worksheet'!AG25</f>
        <v>25471354.088617999</v>
      </c>
      <c r="K24" s="27">
        <f>'Data Worksheet'!AH25</f>
        <v>3.4381933353067298E-3</v>
      </c>
      <c r="L24" s="6">
        <f>'Data Worksheet'!AI25</f>
        <v>0.27290341220806602</v>
      </c>
    </row>
    <row r="25" spans="1:12" x14ac:dyDescent="0.2">
      <c r="A25" s="5" t="s">
        <v>61</v>
      </c>
      <c r="B25" s="37">
        <f>'Data Worksheet'!D26</f>
        <v>15748148.279999999</v>
      </c>
      <c r="C25" s="39">
        <f>'Data Worksheet'!E26</f>
        <v>2522333.23</v>
      </c>
      <c r="D25" s="39">
        <f>'Data Worksheet'!F26</f>
        <v>385212.75153657881</v>
      </c>
      <c r="E25" s="39">
        <f>'Data Worksheet'!G26</f>
        <v>18655694.261536576</v>
      </c>
      <c r="F25" s="14">
        <f>'Data Worksheet'!H26</f>
        <v>6.2424845779098382E-4</v>
      </c>
      <c r="G25" s="37">
        <f>'Data Worksheet'!AD26</f>
        <v>2281367.8486000001</v>
      </c>
      <c r="H25" s="27">
        <f>'Data Worksheet'!AE26</f>
        <v>7.1942435367150037E-4</v>
      </c>
      <c r="I25" s="24">
        <f>'Data Worksheet'!AF26</f>
        <v>0.14486578409331566</v>
      </c>
      <c r="J25" s="40">
        <f>'Data Worksheet'!AG26</f>
        <v>4965514.8486000001</v>
      </c>
      <c r="K25" s="27">
        <f>'Data Worksheet'!AH26</f>
        <v>6.702588327038338E-4</v>
      </c>
      <c r="L25" s="6">
        <f>'Data Worksheet'!AI26</f>
        <v>0.26616617848619351</v>
      </c>
    </row>
    <row r="26" spans="1:12" x14ac:dyDescent="0.2">
      <c r="A26" s="5" t="s">
        <v>39</v>
      </c>
      <c r="B26" s="37">
        <f>'Data Worksheet'!D27</f>
        <v>28155270.679999996</v>
      </c>
      <c r="C26" s="39">
        <f>'Data Worksheet'!E27</f>
        <v>4822892.34</v>
      </c>
      <c r="D26" s="39">
        <f>'Data Worksheet'!F27</f>
        <v>736555.98180264595</v>
      </c>
      <c r="E26" s="39">
        <f>'Data Worksheet'!G27</f>
        <v>33714719.001802638</v>
      </c>
      <c r="F26" s="14">
        <f>'Data Worksheet'!H27</f>
        <v>1.1281467763504284E-3</v>
      </c>
      <c r="G26" s="37">
        <f>'Data Worksheet'!AD27</f>
        <v>7327478.064886</v>
      </c>
      <c r="H26" s="27">
        <f>'Data Worksheet'!AE27</f>
        <v>2.3107041567661667E-3</v>
      </c>
      <c r="I26" s="24">
        <f>'Data Worksheet'!AF27</f>
        <v>0.26025244609319453</v>
      </c>
      <c r="J26" s="40">
        <f>'Data Worksheet'!AG27</f>
        <v>13916356.814886</v>
      </c>
      <c r="K26" s="27">
        <f>'Data Worksheet'!AH27</f>
        <v>1.8784680659781712E-3</v>
      </c>
      <c r="L26" s="6">
        <f>'Data Worksheet'!AI27</f>
        <v>0.41276799056643271</v>
      </c>
    </row>
    <row r="27" spans="1:12" x14ac:dyDescent="0.2">
      <c r="A27" s="5" t="s">
        <v>60</v>
      </c>
      <c r="B27" s="37">
        <f>'Data Worksheet'!D28</f>
        <v>7514268.4399999995</v>
      </c>
      <c r="C27" s="39">
        <f>'Data Worksheet'!E28</f>
        <v>1129573.1299999999</v>
      </c>
      <c r="D27" s="39">
        <f>'Data Worksheet'!F28</f>
        <v>172509.31331903578</v>
      </c>
      <c r="E27" s="39">
        <f>'Data Worksheet'!G28</f>
        <v>8816350.8833190352</v>
      </c>
      <c r="F27" s="14">
        <f>'Data Worksheet'!H28</f>
        <v>2.950087713220694E-4</v>
      </c>
      <c r="G27" s="37">
        <f>'Data Worksheet'!AD28</f>
        <v>3269414.5747679994</v>
      </c>
      <c r="H27" s="27">
        <f>'Data Worksheet'!AE28</f>
        <v>1.031002724431334E-3</v>
      </c>
      <c r="I27" s="24">
        <f>'Data Worksheet'!AF28</f>
        <v>0.43509419458110277</v>
      </c>
      <c r="J27" s="40">
        <f>'Data Worksheet'!AG28</f>
        <v>4823401.4747679997</v>
      </c>
      <c r="K27" s="27">
        <f>'Data Worksheet'!AH28</f>
        <v>6.5107597917091241E-4</v>
      </c>
      <c r="L27" s="6">
        <f>'Data Worksheet'!AI28</f>
        <v>0.54709726718047369</v>
      </c>
    </row>
    <row r="28" spans="1:12" x14ac:dyDescent="0.2">
      <c r="A28" s="5" t="s">
        <v>62</v>
      </c>
      <c r="B28" s="37">
        <f>'Data Worksheet'!D29</f>
        <v>4143267.13</v>
      </c>
      <c r="C28" s="39">
        <f>'Data Worksheet'!E29</f>
        <v>602917.56000000006</v>
      </c>
      <c r="D28" s="39">
        <f>'Data Worksheet'!F29</f>
        <v>92078.052762806576</v>
      </c>
      <c r="E28" s="39">
        <f>'Data Worksheet'!G29</f>
        <v>4838262.7427628059</v>
      </c>
      <c r="F28" s="14">
        <f>'Data Worksheet'!H29</f>
        <v>1.6189577365578525E-4</v>
      </c>
      <c r="G28" s="37">
        <f>'Data Worksheet'!AD29</f>
        <v>2277850.729882</v>
      </c>
      <c r="H28" s="27">
        <f>'Data Worksheet'!AE29</f>
        <v>7.1831523798810196E-4</v>
      </c>
      <c r="I28" s="24">
        <f>'Data Worksheet'!AF29</f>
        <v>0.54977163151968922</v>
      </c>
      <c r="J28" s="40">
        <f>'Data Worksheet'!AG29</f>
        <v>3184375.6598819997</v>
      </c>
      <c r="K28" s="27">
        <f>'Data Worksheet'!AH29</f>
        <v>4.2983577287756571E-4</v>
      </c>
      <c r="L28" s="6">
        <f>'Data Worksheet'!AI29</f>
        <v>0.65816509544572965</v>
      </c>
    </row>
    <row r="29" spans="1:12" x14ac:dyDescent="0.2">
      <c r="A29" s="5" t="s">
        <v>54</v>
      </c>
      <c r="B29" s="37">
        <f>'Data Worksheet'!D30</f>
        <v>15754231.319999998</v>
      </c>
      <c r="C29" s="39">
        <f>'Data Worksheet'!E30</f>
        <v>2474653.0700000003</v>
      </c>
      <c r="D29" s="39">
        <f>'Data Worksheet'!F30</f>
        <v>377930.99930461682</v>
      </c>
      <c r="E29" s="39">
        <f>'Data Worksheet'!G30</f>
        <v>18606815.389304616</v>
      </c>
      <c r="F29" s="14">
        <f>'Data Worksheet'!H30</f>
        <v>6.2261289493378835E-4</v>
      </c>
      <c r="G29" s="37">
        <f>'Data Worksheet'!AD30</f>
        <v>2754509.7714579999</v>
      </c>
      <c r="H29" s="27">
        <f>'Data Worksheet'!AE30</f>
        <v>8.6862862261738449E-4</v>
      </c>
      <c r="I29" s="24">
        <f>'Data Worksheet'!AF30</f>
        <v>0.17484253693553106</v>
      </c>
      <c r="J29" s="40">
        <f>'Data Worksheet'!AG30</f>
        <v>5468366.5414580004</v>
      </c>
      <c r="K29" s="27">
        <f>'Data Worksheet'!AH30</f>
        <v>7.3813513535413741E-4</v>
      </c>
      <c r="L29" s="6">
        <f>'Data Worksheet'!AI30</f>
        <v>0.29389051415006096</v>
      </c>
    </row>
    <row r="30" spans="1:12" x14ac:dyDescent="0.2">
      <c r="A30" s="5" t="s">
        <v>56</v>
      </c>
      <c r="B30" s="37">
        <f>'Data Worksheet'!D31</f>
        <v>6657702.3899999987</v>
      </c>
      <c r="C30" s="39">
        <f>'Data Worksheet'!E31</f>
        <v>972437.09</v>
      </c>
      <c r="D30" s="39">
        <f>'Data Worksheet'!F31</f>
        <v>148511.37140794186</v>
      </c>
      <c r="E30" s="39">
        <f>'Data Worksheet'!G31</f>
        <v>7778650.8514079405</v>
      </c>
      <c r="F30" s="14">
        <f>'Data Worksheet'!H31</f>
        <v>2.6028571918105511E-4</v>
      </c>
      <c r="G30" s="37">
        <f>'Data Worksheet'!AD31</f>
        <v>2529472.0735200001</v>
      </c>
      <c r="H30" s="27">
        <f>'Data Worksheet'!AE31</f>
        <v>7.9766347752247176E-4</v>
      </c>
      <c r="I30" s="24">
        <f>'Data Worksheet'!AF31</f>
        <v>0.37993168293604074</v>
      </c>
      <c r="J30" s="40">
        <f>'Data Worksheet'!AG31</f>
        <v>3820624.7935199998</v>
      </c>
      <c r="K30" s="27">
        <f>'Data Worksheet'!AH31</f>
        <v>5.1571842847797486E-4</v>
      </c>
      <c r="L30" s="6">
        <f>'Data Worksheet'!AI31</f>
        <v>0.49116805298292371</v>
      </c>
    </row>
    <row r="31" spans="1:12" x14ac:dyDescent="0.2">
      <c r="A31" s="5" t="s">
        <v>48</v>
      </c>
      <c r="B31" s="37">
        <f>'Data Worksheet'!D32</f>
        <v>13014366.340000002</v>
      </c>
      <c r="C31" s="39">
        <f>'Data Worksheet'!E32</f>
        <v>1864394.4199999997</v>
      </c>
      <c r="D31" s="39">
        <f>'Data Worksheet'!F32</f>
        <v>284731.8093960344</v>
      </c>
      <c r="E31" s="39">
        <f>'Data Worksheet'!G32</f>
        <v>15163492.569396036</v>
      </c>
      <c r="F31" s="14">
        <f>'Data Worksheet'!H32</f>
        <v>5.0739397411151983E-4</v>
      </c>
      <c r="G31" s="37">
        <f>'Data Worksheet'!AD32</f>
        <v>4452106.6951879999</v>
      </c>
      <c r="H31" s="27">
        <f>'Data Worksheet'!AE32</f>
        <v>1.4039620938936844E-3</v>
      </c>
      <c r="I31" s="24">
        <f>'Data Worksheet'!AF32</f>
        <v>0.34209169919432275</v>
      </c>
      <c r="J31" s="40">
        <f>'Data Worksheet'!AG32</f>
        <v>6995883.0751879998</v>
      </c>
      <c r="K31" s="27">
        <f>'Data Worksheet'!AH32</f>
        <v>9.4432351260213604E-4</v>
      </c>
      <c r="L31" s="6">
        <f>'Data Worksheet'!AI32</f>
        <v>0.46136357063989031</v>
      </c>
    </row>
    <row r="32" spans="1:12" x14ac:dyDescent="0.2">
      <c r="A32" s="5" t="s">
        <v>46</v>
      </c>
      <c r="B32" s="37">
        <f>'Data Worksheet'!D33</f>
        <v>27713851.07</v>
      </c>
      <c r="C32" s="39">
        <f>'Data Worksheet'!E33</f>
        <v>3698053.97</v>
      </c>
      <c r="D32" s="39">
        <f>'Data Worksheet'!F33</f>
        <v>564769.76482384477</v>
      </c>
      <c r="E32" s="39">
        <f>'Data Worksheet'!G33</f>
        <v>31976674.804823846</v>
      </c>
      <c r="F32" s="14">
        <f>'Data Worksheet'!H33</f>
        <v>1.0699891224820585E-3</v>
      </c>
      <c r="G32" s="37">
        <f>'Data Worksheet'!AD33</f>
        <v>6427701.5307980003</v>
      </c>
      <c r="H32" s="27">
        <f>'Data Worksheet'!AE33</f>
        <v>2.0269615977210388E-3</v>
      </c>
      <c r="I32" s="24">
        <f>'Data Worksheet'!AF33</f>
        <v>0.23193101220623685</v>
      </c>
      <c r="J32" s="40">
        <f>'Data Worksheet'!AG33</f>
        <v>11216384.260798</v>
      </c>
      <c r="K32" s="27">
        <f>'Data Worksheet'!AH33</f>
        <v>1.5140183547975386E-3</v>
      </c>
      <c r="L32" s="6">
        <f>'Data Worksheet'!AI33</f>
        <v>0.35076768704874689</v>
      </c>
    </row>
    <row r="33" spans="1:12" x14ac:dyDescent="0.2">
      <c r="A33" s="5" t="s">
        <v>29</v>
      </c>
      <c r="B33" s="37">
        <f>'Data Worksheet'!D34</f>
        <v>137648980.66</v>
      </c>
      <c r="C33" s="39">
        <f>'Data Worksheet'!E34</f>
        <v>11257751.970000001</v>
      </c>
      <c r="D33" s="39">
        <f>'Data Worksheet'!F34</f>
        <v>1719292.899487369</v>
      </c>
      <c r="E33" s="39">
        <f>'Data Worksheet'!G34</f>
        <v>150626025.52948737</v>
      </c>
      <c r="F33" s="14">
        <f>'Data Worksheet'!H34</f>
        <v>5.0401803771961701E-3</v>
      </c>
      <c r="G33" s="37">
        <f>'Data Worksheet'!AD34</f>
        <v>18282116.656304002</v>
      </c>
      <c r="H33" s="27">
        <f>'Data Worksheet'!AE34</f>
        <v>5.7652254402023734E-3</v>
      </c>
      <c r="I33" s="24">
        <f>'Data Worksheet'!AF34</f>
        <v>0.13281694182292395</v>
      </c>
      <c r="J33" s="40">
        <f>'Data Worksheet'!AG34</f>
        <v>32088449.616304003</v>
      </c>
      <c r="K33" s="27">
        <f>'Data Worksheet'!AH34</f>
        <v>4.331387064357213E-3</v>
      </c>
      <c r="L33" s="6">
        <f>'Data Worksheet'!AI34</f>
        <v>0.21303389970959696</v>
      </c>
    </row>
    <row r="34" spans="1:12" x14ac:dyDescent="0.2">
      <c r="A34" s="5" t="s">
        <v>35</v>
      </c>
      <c r="B34" s="37">
        <f>'Data Worksheet'!D35</f>
        <v>81438602.200000018</v>
      </c>
      <c r="C34" s="39">
        <f>'Data Worksheet'!E35</f>
        <v>16395910.9</v>
      </c>
      <c r="D34" s="39">
        <f>'Data Worksheet'!F35</f>
        <v>2503996.6474761083</v>
      </c>
      <c r="E34" s="39">
        <f>'Data Worksheet'!G35</f>
        <v>100338509.74747613</v>
      </c>
      <c r="F34" s="14">
        <f>'Data Worksheet'!H35</f>
        <v>3.3574821225521388E-3</v>
      </c>
      <c r="G34" s="37">
        <f>'Data Worksheet'!AD35</f>
        <v>11424749.85754</v>
      </c>
      <c r="H34" s="27">
        <f>'Data Worksheet'!AE35</f>
        <v>3.6027698414191111E-3</v>
      </c>
      <c r="I34" s="24">
        <f>'Data Worksheet'!AF35</f>
        <v>0.14028666441846172</v>
      </c>
      <c r="J34" s="40">
        <f>'Data Worksheet'!AG35</f>
        <v>32045969.047539998</v>
      </c>
      <c r="K34" s="27">
        <f>'Data Worksheet'!AH35</f>
        <v>4.3256529205069763E-3</v>
      </c>
      <c r="L34" s="6">
        <f>'Data Worksheet'!AI35</f>
        <v>0.31937856290860517</v>
      </c>
    </row>
    <row r="35" spans="1:12" x14ac:dyDescent="0.2">
      <c r="A35" s="5" t="s">
        <v>10</v>
      </c>
      <c r="B35" s="37">
        <f>'Data Worksheet'!D36</f>
        <v>1864234439.0300002</v>
      </c>
      <c r="C35" s="39">
        <f>'Data Worksheet'!E36</f>
        <v>521421024.69999999</v>
      </c>
      <c r="D35" s="39">
        <f>'Data Worksheet'!F36</f>
        <v>79631836.604598597</v>
      </c>
      <c r="E35" s="39">
        <f>'Data Worksheet'!G36</f>
        <v>2465287300.3345985</v>
      </c>
      <c r="F35" s="14">
        <f>'Data Worksheet'!H36</f>
        <v>8.2492335780743831E-2</v>
      </c>
      <c r="G35" s="37">
        <f>'Data Worksheet'!AD36</f>
        <v>217391494.46313998</v>
      </c>
      <c r="H35" s="27">
        <f>'Data Worksheet'!AE36</f>
        <v>6.8553931578286043E-2</v>
      </c>
      <c r="I35" s="24">
        <f>'Data Worksheet'!AF36</f>
        <v>0.11661167174674301</v>
      </c>
      <c r="J35" s="40">
        <f>'Data Worksheet'!AG36</f>
        <v>849887293.81314003</v>
      </c>
      <c r="K35" s="27">
        <f>'Data Worksheet'!AH36</f>
        <v>0.11472012124616315</v>
      </c>
      <c r="L35" s="6">
        <f>'Data Worksheet'!AI36</f>
        <v>0.34474168333150867</v>
      </c>
    </row>
    <row r="36" spans="1:12" x14ac:dyDescent="0.2">
      <c r="A36" s="5" t="s">
        <v>53</v>
      </c>
      <c r="B36" s="37">
        <f>'Data Worksheet'!D37</f>
        <v>7268069.8300000001</v>
      </c>
      <c r="C36" s="39">
        <f>'Data Worksheet'!E37</f>
        <v>1217444.44</v>
      </c>
      <c r="D36" s="39">
        <f>'Data Worksheet'!F37</f>
        <v>185929.09017628463</v>
      </c>
      <c r="E36" s="39">
        <f>'Data Worksheet'!G37</f>
        <v>8671443.3601762839</v>
      </c>
      <c r="F36" s="14">
        <f>'Data Worksheet'!H37</f>
        <v>2.9015994090192919E-4</v>
      </c>
      <c r="G36" s="37">
        <f>'Data Worksheet'!AD37</f>
        <v>3547442.3520579999</v>
      </c>
      <c r="H36" s="27">
        <f>'Data Worksheet'!AE37</f>
        <v>1.1186781749740109E-3</v>
      </c>
      <c r="I36" s="24">
        <f>'Data Worksheet'!AF37</f>
        <v>0.48808589282059772</v>
      </c>
      <c r="J36" s="40">
        <f>'Data Worksheet'!AG37</f>
        <v>5216761.2420579996</v>
      </c>
      <c r="K36" s="27">
        <f>'Data Worksheet'!AH37</f>
        <v>7.0417276097406879E-4</v>
      </c>
      <c r="L36" s="6">
        <f>'Data Worksheet'!AI37</f>
        <v>0.60160241212161325</v>
      </c>
    </row>
    <row r="37" spans="1:12" x14ac:dyDescent="0.2">
      <c r="A37" s="5" t="s">
        <v>33</v>
      </c>
      <c r="B37" s="37">
        <f>'Data Worksheet'!D38</f>
        <v>178857673.21000001</v>
      </c>
      <c r="C37" s="39">
        <f>'Data Worksheet'!E38</f>
        <v>24191483.030000001</v>
      </c>
      <c r="D37" s="39">
        <f>'Data Worksheet'!F38</f>
        <v>3694542.6682329173</v>
      </c>
      <c r="E37" s="39">
        <f>'Data Worksheet'!G38</f>
        <v>206743698.90823293</v>
      </c>
      <c r="F37" s="14">
        <f>'Data Worksheet'!H38</f>
        <v>6.9179647453569458E-3</v>
      </c>
      <c r="G37" s="37">
        <f>'Data Worksheet'!AD38</f>
        <v>20058319.017050002</v>
      </c>
      <c r="H37" s="27">
        <f>'Data Worksheet'!AE38</f>
        <v>6.325346963854798E-3</v>
      </c>
      <c r="I37" s="24">
        <f>'Data Worksheet'!AF38</f>
        <v>0.11214681851250055</v>
      </c>
      <c r="J37" s="40">
        <f>'Data Worksheet'!AG38</f>
        <v>48494014.497050002</v>
      </c>
      <c r="K37" s="27">
        <f>'Data Worksheet'!AH38</f>
        <v>6.5458552720026051E-3</v>
      </c>
      <c r="L37" s="6">
        <f>'Data Worksheet'!AI38</f>
        <v>0.23456102775144302</v>
      </c>
    </row>
    <row r="38" spans="1:12" x14ac:dyDescent="0.2">
      <c r="A38" s="5" t="s">
        <v>40</v>
      </c>
      <c r="B38" s="37">
        <f>'Data Worksheet'!D39</f>
        <v>35547458.469999999</v>
      </c>
      <c r="C38" s="39">
        <f>'Data Worksheet'!E39</f>
        <v>7163166.7599999998</v>
      </c>
      <c r="D38" s="39">
        <f>'Data Worksheet'!F39</f>
        <v>1093964.5660280026</v>
      </c>
      <c r="E38" s="39">
        <f>'Data Worksheet'!G39</f>
        <v>43804589.796028003</v>
      </c>
      <c r="F38" s="14">
        <f>'Data Worksheet'!H39</f>
        <v>1.465769498630542E-3</v>
      </c>
      <c r="G38" s="37">
        <f>'Data Worksheet'!AD39</f>
        <v>7116039.2961839996</v>
      </c>
      <c r="H38" s="27">
        <f>'Data Worksheet'!AE39</f>
        <v>2.2440274042170843E-3</v>
      </c>
      <c r="I38" s="24">
        <f>'Data Worksheet'!AF39</f>
        <v>0.20018419325785347</v>
      </c>
      <c r="J38" s="40">
        <f>'Data Worksheet'!AG39</f>
        <v>16010413.986183999</v>
      </c>
      <c r="K38" s="27">
        <f>'Data Worksheet'!AH39</f>
        <v>2.1611296545634949E-3</v>
      </c>
      <c r="L38" s="6">
        <f>'Data Worksheet'!AI39</f>
        <v>0.36549626559077492</v>
      </c>
    </row>
    <row r="39" spans="1:12" x14ac:dyDescent="0.2">
      <c r="A39" s="5" t="s">
        <v>55</v>
      </c>
      <c r="B39" s="37">
        <f>'Data Worksheet'!D40</f>
        <v>24852562.969999999</v>
      </c>
      <c r="C39" s="39">
        <f>'Data Worksheet'!E40</f>
        <v>1331657.8999999999</v>
      </c>
      <c r="D39" s="39">
        <f>'Data Worksheet'!F40</f>
        <v>203371.86128433244</v>
      </c>
      <c r="E39" s="39">
        <f>'Data Worksheet'!G40</f>
        <v>26387592.731284332</v>
      </c>
      <c r="F39" s="14">
        <f>'Data Worksheet'!H40</f>
        <v>8.829697697867433E-4</v>
      </c>
      <c r="G39" s="37">
        <f>'Data Worksheet'!AD40</f>
        <v>3449493.4310940001</v>
      </c>
      <c r="H39" s="27">
        <f>'Data Worksheet'!AE40</f>
        <v>1.0877901973071959E-3</v>
      </c>
      <c r="I39" s="24">
        <f>'Data Worksheet'!AF40</f>
        <v>0.13879829759441509</v>
      </c>
      <c r="J39" s="40">
        <f>'Data Worksheet'!AG40</f>
        <v>5155659.8910940001</v>
      </c>
      <c r="K39" s="27">
        <f>'Data Worksheet'!AH40</f>
        <v>6.9592513279804905E-4</v>
      </c>
      <c r="L39" s="6">
        <f>'Data Worksheet'!AI40</f>
        <v>0.19538197150441866</v>
      </c>
    </row>
    <row r="40" spans="1:12" x14ac:dyDescent="0.2">
      <c r="A40" s="5" t="s">
        <v>64</v>
      </c>
      <c r="B40" s="37">
        <f>'Data Worksheet'!D41</f>
        <v>2420043.5099999998</v>
      </c>
      <c r="C40" s="39">
        <f>'Data Worksheet'!E41</f>
        <v>364999.63</v>
      </c>
      <c r="D40" s="39">
        <f>'Data Worksheet'!F41</f>
        <v>55743.035896225803</v>
      </c>
      <c r="E40" s="39">
        <f>'Data Worksheet'!G41</f>
        <v>2840786.1758962255</v>
      </c>
      <c r="F40" s="14">
        <f>'Data Worksheet'!H41</f>
        <v>9.5057110411237141E-5</v>
      </c>
      <c r="G40" s="37">
        <f>'Data Worksheet'!AD41</f>
        <v>2013092.739086</v>
      </c>
      <c r="H40" s="27">
        <f>'Data Worksheet'!AE41</f>
        <v>6.3482438554856029E-4</v>
      </c>
      <c r="I40" s="24">
        <f>'Data Worksheet'!AF41</f>
        <v>0.83184154779349406</v>
      </c>
      <c r="J40" s="40">
        <f>'Data Worksheet'!AG41</f>
        <v>2563065.939086</v>
      </c>
      <c r="K40" s="27">
        <f>'Data Worksheet'!AH41</f>
        <v>3.4596968025563259E-4</v>
      </c>
      <c r="L40" s="6">
        <f>'Data Worksheet'!AI41</f>
        <v>0.90223824687452625</v>
      </c>
    </row>
    <row r="41" spans="1:12" x14ac:dyDescent="0.2">
      <c r="A41" s="5" t="s">
        <v>23</v>
      </c>
      <c r="B41" s="37">
        <f>'Data Worksheet'!D42</f>
        <v>357746712.64999998</v>
      </c>
      <c r="C41" s="39">
        <f>'Data Worksheet'!E42</f>
        <v>46875427.760000005</v>
      </c>
      <c r="D41" s="39">
        <f>'Data Worksheet'!F42</f>
        <v>7158852.8795950292</v>
      </c>
      <c r="E41" s="39">
        <f>'Data Worksheet'!G42</f>
        <v>411780993.28959501</v>
      </c>
      <c r="F41" s="14">
        <f>'Data Worksheet'!H42</f>
        <v>1.3778830549268282E-2</v>
      </c>
      <c r="G41" s="37">
        <f>'Data Worksheet'!AD42</f>
        <v>44725591.427324004</v>
      </c>
      <c r="H41" s="27">
        <f>'Data Worksheet'!AE42</f>
        <v>1.4104117284252924E-2</v>
      </c>
      <c r="I41" s="24">
        <f>'Data Worksheet'!AF42</f>
        <v>0.12502027229270757</v>
      </c>
      <c r="J41" s="40">
        <f>'Data Worksheet'!AG42</f>
        <v>101021237.407324</v>
      </c>
      <c r="K41" s="27">
        <f>'Data Worksheet'!AH42</f>
        <v>1.363612409335971E-2</v>
      </c>
      <c r="L41" s="6">
        <f>'Data Worksheet'!AI42</f>
        <v>0.24532758688130696</v>
      </c>
    </row>
    <row r="42" spans="1:12" x14ac:dyDescent="0.2">
      <c r="A42" s="5" t="s">
        <v>2</v>
      </c>
      <c r="B42" s="37">
        <f>'Data Worksheet'!D43</f>
        <v>1043239790.4</v>
      </c>
      <c r="C42" s="39">
        <f>'Data Worksheet'!E43</f>
        <v>80122117.620000005</v>
      </c>
      <c r="D42" s="39">
        <f>'Data Worksheet'!F43</f>
        <v>12236313.98906702</v>
      </c>
      <c r="E42" s="39">
        <f>'Data Worksheet'!G43</f>
        <v>1135598222.0090671</v>
      </c>
      <c r="F42" s="14">
        <f>'Data Worksheet'!H43</f>
        <v>3.7998877384097698E-2</v>
      </c>
      <c r="G42" s="37">
        <f>'Data Worksheet'!AD43</f>
        <v>118673808.87476799</v>
      </c>
      <c r="H42" s="27">
        <f>'Data Worksheet'!AE43</f>
        <v>3.74235256711705E-2</v>
      </c>
      <c r="I42" s="24">
        <f>'Data Worksheet'!AF43</f>
        <v>0.11375506376081185</v>
      </c>
      <c r="J42" s="40">
        <f>'Data Worksheet'!AG43</f>
        <v>207206643.42476797</v>
      </c>
      <c r="K42" s="27">
        <f>'Data Worksheet'!AH43</f>
        <v>2.796932184978191E-2</v>
      </c>
      <c r="L42" s="6">
        <f>'Data Worksheet'!AI43</f>
        <v>0.1824647480146491</v>
      </c>
    </row>
    <row r="43" spans="1:12" x14ac:dyDescent="0.2">
      <c r="A43" s="5" t="s">
        <v>21</v>
      </c>
      <c r="B43" s="37">
        <f>'Data Worksheet'!D44</f>
        <v>278026472.31</v>
      </c>
      <c r="C43" s="39">
        <f>'Data Worksheet'!E44</f>
        <v>58471856.530000001</v>
      </c>
      <c r="D43" s="39">
        <f>'Data Worksheet'!F44</f>
        <v>8929868.7712936997</v>
      </c>
      <c r="E43" s="39">
        <f>'Data Worksheet'!G44</f>
        <v>345428197.61129373</v>
      </c>
      <c r="F43" s="14">
        <f>'Data Worksheet'!H44</f>
        <v>1.1558563118229871E-2</v>
      </c>
      <c r="G43" s="37">
        <f>'Data Worksheet'!AD44</f>
        <v>36603481.039398</v>
      </c>
      <c r="H43" s="27">
        <f>'Data Worksheet'!AE44</f>
        <v>1.1542827565074998E-2</v>
      </c>
      <c r="I43" s="24">
        <f>'Data Worksheet'!AF44</f>
        <v>0.13165466128198416</v>
      </c>
      <c r="J43" s="40">
        <f>'Data Worksheet'!AG44</f>
        <v>107122803.24939801</v>
      </c>
      <c r="K43" s="27">
        <f>'Data Worksheet'!AH44</f>
        <v>1.445973020947618E-2</v>
      </c>
      <c r="L43" s="6">
        <f>'Data Worksheet'!AI44</f>
        <v>0.31011597776375521</v>
      </c>
    </row>
    <row r="44" spans="1:12" x14ac:dyDescent="0.2">
      <c r="A44" s="5" t="s">
        <v>45</v>
      </c>
      <c r="B44" s="37">
        <f>'Data Worksheet'!D45</f>
        <v>29303911.52</v>
      </c>
      <c r="C44" s="39">
        <f>'Data Worksheet'!E45</f>
        <v>3951582.9100000011</v>
      </c>
      <c r="D44" s="39">
        <f>'Data Worksheet'!F45</f>
        <v>603488.90764366672</v>
      </c>
      <c r="E44" s="39">
        <f>'Data Worksheet'!G45</f>
        <v>33858983.337643668</v>
      </c>
      <c r="F44" s="14">
        <f>'Data Worksheet'!H45</f>
        <v>1.1329740847261171E-3</v>
      </c>
      <c r="G44" s="37">
        <f>'Data Worksheet'!AD45</f>
        <v>5732504.7574100001</v>
      </c>
      <c r="H44" s="27">
        <f>'Data Worksheet'!AE45</f>
        <v>1.8077328180763643E-3</v>
      </c>
      <c r="I44" s="24">
        <f>'Data Worksheet'!AF45</f>
        <v>0.19562251112782503</v>
      </c>
      <c r="J44" s="40">
        <f>'Data Worksheet'!AG45</f>
        <v>10796361.217410002</v>
      </c>
      <c r="K44" s="27">
        <f>'Data Worksheet'!AH45</f>
        <v>1.4573224907524788E-3</v>
      </c>
      <c r="L44" s="6">
        <f>'Data Worksheet'!AI45</f>
        <v>0.31886253375501816</v>
      </c>
    </row>
    <row r="45" spans="1:12" x14ac:dyDescent="0.2">
      <c r="A45" s="5" t="s">
        <v>63</v>
      </c>
      <c r="B45" s="37">
        <f>'Data Worksheet'!D46</f>
        <v>2185600.34</v>
      </c>
      <c r="C45" s="39">
        <f>'Data Worksheet'!E46</f>
        <v>472300.22000000003</v>
      </c>
      <c r="D45" s="39">
        <f>'Data Worksheet'!F46</f>
        <v>72130.067959946551</v>
      </c>
      <c r="E45" s="39">
        <f>'Data Worksheet'!G46</f>
        <v>2730030.6279599466</v>
      </c>
      <c r="F45" s="14">
        <f>'Data Worksheet'!H46</f>
        <v>9.135105803807165E-5</v>
      </c>
      <c r="G45" s="37">
        <f>'Data Worksheet'!AD46</f>
        <v>1821897.1984279999</v>
      </c>
      <c r="H45" s="27">
        <f>'Data Worksheet'!AE46</f>
        <v>5.7453129061993435E-4</v>
      </c>
      <c r="I45" s="24">
        <f>'Data Worksheet'!AF46</f>
        <v>0.83359119464082809</v>
      </c>
      <c r="J45" s="40">
        <f>'Data Worksheet'!AG46</f>
        <v>2655723.4284279998</v>
      </c>
      <c r="K45" s="27">
        <f>'Data Worksheet'!AH46</f>
        <v>3.5847684266300045E-4</v>
      </c>
      <c r="L45" s="6">
        <f>'Data Worksheet'!AI46</f>
        <v>0.97278155095737007</v>
      </c>
    </row>
    <row r="46" spans="1:12" x14ac:dyDescent="0.2">
      <c r="A46" s="5" t="s">
        <v>3</v>
      </c>
      <c r="B46" s="37">
        <f>'Data Worksheet'!D47</f>
        <v>7192121.6500000004</v>
      </c>
      <c r="C46" s="39">
        <f>'Data Worksheet'!E47</f>
        <v>1540612.7900000003</v>
      </c>
      <c r="D46" s="39">
        <f>'Data Worksheet'!F47</f>
        <v>235283.6194797091</v>
      </c>
      <c r="E46" s="39">
        <f>'Data Worksheet'!G47</f>
        <v>8968018.0594797097</v>
      </c>
      <c r="F46" s="14">
        <f>'Data Worksheet'!H47</f>
        <v>3.0008379021380892E-4</v>
      </c>
      <c r="G46" s="37">
        <f>'Data Worksheet'!AD47</f>
        <v>3412815.8865240002</v>
      </c>
      <c r="H46" s="27">
        <f>'Data Worksheet'!AE47</f>
        <v>1.0762240139699833E-3</v>
      </c>
      <c r="I46" s="24">
        <f>'Data Worksheet'!AF47</f>
        <v>0.47452143506554845</v>
      </c>
      <c r="J46" s="40">
        <f>'Data Worksheet'!AG47</f>
        <v>5658098.5865240004</v>
      </c>
      <c r="K46" s="27">
        <f>'Data Worksheet'!AH47</f>
        <v>7.6374568792116938E-4</v>
      </c>
      <c r="L46" s="6">
        <f>'Data Worksheet'!AI47</f>
        <v>0.63091962449195405</v>
      </c>
    </row>
    <row r="47" spans="1:12" x14ac:dyDescent="0.2">
      <c r="A47" s="5" t="s">
        <v>19</v>
      </c>
      <c r="B47" s="37">
        <f>'Data Worksheet'!D48</f>
        <v>438913081.96999997</v>
      </c>
      <c r="C47" s="39">
        <f>'Data Worksheet'!E48</f>
        <v>63537415.960000008</v>
      </c>
      <c r="D47" s="39">
        <f>'Data Worksheet'!F48</f>
        <v>9703485.0654827002</v>
      </c>
      <c r="E47" s="39">
        <f>'Data Worksheet'!G48</f>
        <v>512153982.99548262</v>
      </c>
      <c r="F47" s="14">
        <f>'Data Worksheet'!H48</f>
        <v>1.713746642469401E-2</v>
      </c>
      <c r="G47" s="37">
        <f>'Data Worksheet'!AD48</f>
        <v>51158167.083494</v>
      </c>
      <c r="H47" s="27">
        <f>'Data Worksheet'!AE48</f>
        <v>1.6132615926733148E-2</v>
      </c>
      <c r="I47" s="24">
        <f>'Data Worksheet'!AF48</f>
        <v>0.11655648734341142</v>
      </c>
      <c r="J47" s="40">
        <f>'Data Worksheet'!AG48</f>
        <v>123569513.01349401</v>
      </c>
      <c r="K47" s="27">
        <f>'Data Worksheet'!AH48</f>
        <v>1.6679752266485992E-2</v>
      </c>
      <c r="L47" s="6">
        <f>'Data Worksheet'!AI48</f>
        <v>0.24127414237952718</v>
      </c>
    </row>
    <row r="48" spans="1:12" x14ac:dyDescent="0.2">
      <c r="A48" s="5" t="s">
        <v>20</v>
      </c>
      <c r="B48" s="37">
        <f>'Data Worksheet'!D49</f>
        <v>382482944.51000005</v>
      </c>
      <c r="C48" s="39">
        <f>'Data Worksheet'!E49</f>
        <v>49691215.939999998</v>
      </c>
      <c r="D48" s="39">
        <f>'Data Worksheet'!F49</f>
        <v>7588882.3061835095</v>
      </c>
      <c r="E48" s="39">
        <f>'Data Worksheet'!G49</f>
        <v>439763042.75618356</v>
      </c>
      <c r="F48" s="14">
        <f>'Data Worksheet'!H49</f>
        <v>1.4715153313806887E-2</v>
      </c>
      <c r="G48" s="37">
        <f>'Data Worksheet'!AD49</f>
        <v>45947998.763276003</v>
      </c>
      <c r="H48" s="27">
        <f>'Data Worksheet'!AE49</f>
        <v>1.448960075993627E-2</v>
      </c>
      <c r="I48" s="24">
        <f>'Data Worksheet'!AF49</f>
        <v>0.12013084353902397</v>
      </c>
      <c r="J48" s="40">
        <f>'Data Worksheet'!AG49</f>
        <v>105354267.433276</v>
      </c>
      <c r="K48" s="27">
        <f>'Data Worksheet'!AH49</f>
        <v>1.4221008387499741E-2</v>
      </c>
      <c r="L48" s="6">
        <f>'Data Worksheet'!AI49</f>
        <v>0.23957053501580219</v>
      </c>
    </row>
    <row r="49" spans="1:12" x14ac:dyDescent="0.2">
      <c r="A49" s="5" t="s">
        <v>30</v>
      </c>
      <c r="B49" s="37">
        <f>'Data Worksheet'!D50</f>
        <v>243765494.30000001</v>
      </c>
      <c r="C49" s="39">
        <f>'Data Worksheet'!E50</f>
        <v>17906005.300000001</v>
      </c>
      <c r="D49" s="39">
        <f>'Data Worksheet'!F50</f>
        <v>2734619.4739866164</v>
      </c>
      <c r="E49" s="39">
        <f>'Data Worksheet'!G50</f>
        <v>264406119.07398665</v>
      </c>
      <c r="F49" s="14">
        <f>'Data Worksheet'!H50</f>
        <v>8.8474387363186042E-3</v>
      </c>
      <c r="G49" s="37">
        <f>'Data Worksheet'!AD50</f>
        <v>27374500.040196002</v>
      </c>
      <c r="H49" s="27">
        <f>'Data Worksheet'!AE50</f>
        <v>8.6324886232546638E-3</v>
      </c>
      <c r="I49" s="24">
        <f>'Data Worksheet'!AF50</f>
        <v>0.11229850278360747</v>
      </c>
      <c r="J49" s="40">
        <f>'Data Worksheet'!AG50</f>
        <v>47280518.070196003</v>
      </c>
      <c r="K49" s="27">
        <f>'Data Worksheet'!AH50</f>
        <v>6.3820541912782656E-3</v>
      </c>
      <c r="L49" s="6">
        <f>'Data Worksheet'!AI50</f>
        <v>0.17881779073715717</v>
      </c>
    </row>
    <row r="50" spans="1:12" x14ac:dyDescent="0.2">
      <c r="A50" s="5" t="s">
        <v>65</v>
      </c>
      <c r="B50" s="37">
        <f>'Data Worksheet'!D51</f>
        <v>3263434735.46</v>
      </c>
      <c r="C50" s="39">
        <f>'Data Worksheet'!E51</f>
        <v>471279796.27999997</v>
      </c>
      <c r="D50" s="39">
        <f>'Data Worksheet'!F51</f>
        <v>71974228.031962723</v>
      </c>
      <c r="E50" s="39">
        <f>'Data Worksheet'!G51</f>
        <v>3806688759.7719626</v>
      </c>
      <c r="F50" s="14">
        <f>'Data Worksheet'!H51</f>
        <v>0.12737770861078612</v>
      </c>
      <c r="G50" s="37">
        <f>'Data Worksheet'!AD51</f>
        <v>427641722.42121398</v>
      </c>
      <c r="H50" s="27">
        <f>'Data Worksheet'!AE51</f>
        <v>0.13485588040729479</v>
      </c>
      <c r="I50" s="24">
        <f>'Data Worksheet'!AF51</f>
        <v>0.13104037833958257</v>
      </c>
      <c r="J50" s="40">
        <f>'Data Worksheet'!AG51</f>
        <v>957993556.71121407</v>
      </c>
      <c r="K50" s="27">
        <f>'Data Worksheet'!AH51</f>
        <v>0.12931260154021892</v>
      </c>
      <c r="L50" s="6">
        <f>'Data Worksheet'!AI51</f>
        <v>0.25166059459208379</v>
      </c>
    </row>
    <row r="51" spans="1:12" x14ac:dyDescent="0.2">
      <c r="A51" s="5" t="s">
        <v>34</v>
      </c>
      <c r="B51" s="37">
        <f>'Data Worksheet'!D52</f>
        <v>257539084.17000002</v>
      </c>
      <c r="C51" s="39">
        <f>'Data Worksheet'!E52</f>
        <v>59905027.200000003</v>
      </c>
      <c r="D51" s="39">
        <f>'Data Worksheet'!F52</f>
        <v>9148743.7441347092</v>
      </c>
      <c r="E51" s="39">
        <f>'Data Worksheet'!G52</f>
        <v>326592855.11413473</v>
      </c>
      <c r="F51" s="14">
        <f>'Data Worksheet'!H52</f>
        <v>1.0928303351909707E-2</v>
      </c>
      <c r="G51" s="37">
        <f>'Data Worksheet'!AD52</f>
        <v>25332081.456270002</v>
      </c>
      <c r="H51" s="27">
        <f>'Data Worksheet'!AE52</f>
        <v>7.9884163967746929E-3</v>
      </c>
      <c r="I51" s="24">
        <f>'Data Worksheet'!AF52</f>
        <v>9.8362085653564121E-2</v>
      </c>
      <c r="J51" s="40">
        <f>'Data Worksheet'!AG52</f>
        <v>84101864.46627</v>
      </c>
      <c r="K51" s="27">
        <f>'Data Worksheet'!AH52</f>
        <v>1.1352300662492508E-2</v>
      </c>
      <c r="L51" s="6">
        <f>'Data Worksheet'!AI52</f>
        <v>0.25751287313642807</v>
      </c>
    </row>
    <row r="52" spans="1:12" x14ac:dyDescent="0.2">
      <c r="A52" s="5" t="s">
        <v>38</v>
      </c>
      <c r="B52" s="37">
        <f>'Data Worksheet'!D53</f>
        <v>78924280.280000001</v>
      </c>
      <c r="C52" s="39">
        <f>'Data Worksheet'!E53</f>
        <v>11937548.540000001</v>
      </c>
      <c r="D52" s="39">
        <f>'Data Worksheet'!F53</f>
        <v>1823111.9762454499</v>
      </c>
      <c r="E52" s="39">
        <f>'Data Worksheet'!G53</f>
        <v>92684940.796245456</v>
      </c>
      <c r="F52" s="14">
        <f>'Data Worksheet'!H53</f>
        <v>3.1013818377048897E-3</v>
      </c>
      <c r="G52" s="37">
        <f>'Data Worksheet'!AD53</f>
        <v>10043556.283234</v>
      </c>
      <c r="H52" s="27">
        <f>'Data Worksheet'!AE53</f>
        <v>3.1672134732954422E-3</v>
      </c>
      <c r="I52" s="24">
        <f>'Data Worksheet'!AF53</f>
        <v>0.1272555954593749</v>
      </c>
      <c r="J52" s="40">
        <f>'Data Worksheet'!AG53</f>
        <v>24100727.693234004</v>
      </c>
      <c r="K52" s="27">
        <f>'Data Worksheet'!AH53</f>
        <v>3.2531824198520805E-3</v>
      </c>
      <c r="L52" s="6">
        <f>'Data Worksheet'!AI53</f>
        <v>0.26002851688944806</v>
      </c>
    </row>
    <row r="53" spans="1:12" x14ac:dyDescent="0.2">
      <c r="A53" s="5" t="s">
        <v>24</v>
      </c>
      <c r="B53" s="37">
        <f>'Data Worksheet'!D54</f>
        <v>342073746.01999998</v>
      </c>
      <c r="C53" s="39">
        <f>'Data Worksheet'!E54</f>
        <v>36368739.730000004</v>
      </c>
      <c r="D53" s="39">
        <f>'Data Worksheet'!F54</f>
        <v>5554263.0667047082</v>
      </c>
      <c r="E53" s="39">
        <f>'Data Worksheet'!G54</f>
        <v>383996748.81670469</v>
      </c>
      <c r="F53" s="14">
        <f>'Data Worksheet'!H54</f>
        <v>1.2849126646538216E-2</v>
      </c>
      <c r="G53" s="37">
        <f>'Data Worksheet'!AD54</f>
        <v>38439016.339336</v>
      </c>
      <c r="H53" s="27">
        <f>'Data Worksheet'!AE54</f>
        <v>1.2121659601131561E-2</v>
      </c>
      <c r="I53" s="24">
        <f>'Data Worksheet'!AF54</f>
        <v>0.11237055397139011</v>
      </c>
      <c r="J53" s="40">
        <f>'Data Worksheet'!AG54</f>
        <v>74898583.819335997</v>
      </c>
      <c r="K53" s="27">
        <f>'Data Worksheet'!AH54</f>
        <v>1.0110016562748255E-2</v>
      </c>
      <c r="L53" s="6">
        <f>'Data Worksheet'!AI54</f>
        <v>0.19505004677809851</v>
      </c>
    </row>
    <row r="54" spans="1:12" x14ac:dyDescent="0.2">
      <c r="A54" s="5" t="s">
        <v>4</v>
      </c>
      <c r="B54" s="37">
        <f>'Data Worksheet'!D55</f>
        <v>36793608.420000002</v>
      </c>
      <c r="C54" s="39">
        <f>'Data Worksheet'!E55</f>
        <v>5625184.6299999999</v>
      </c>
      <c r="D54" s="39">
        <f>'Data Worksheet'!F55</f>
        <v>859082.70305092551</v>
      </c>
      <c r="E54" s="39">
        <f>'Data Worksheet'!G55</f>
        <v>43277875.753050931</v>
      </c>
      <c r="F54" s="14">
        <f>'Data Worksheet'!H55</f>
        <v>1.4481448300218162E-3</v>
      </c>
      <c r="G54" s="37">
        <f>'Data Worksheet'!AD55</f>
        <v>5383437.5144800004</v>
      </c>
      <c r="H54" s="27">
        <f>'Data Worksheet'!AE55</f>
        <v>1.6976552276575651E-3</v>
      </c>
      <c r="I54" s="24">
        <f>'Data Worksheet'!AF55</f>
        <v>0.14631447541181394</v>
      </c>
      <c r="J54" s="40">
        <f>'Data Worksheet'!AG55</f>
        <v>12092623.85448</v>
      </c>
      <c r="K54" s="27">
        <f>'Data Worksheet'!AH55</f>
        <v>1.632295581860059E-3</v>
      </c>
      <c r="L54" s="6">
        <f>'Data Worksheet'!AI55</f>
        <v>0.27941814712630658</v>
      </c>
    </row>
    <row r="55" spans="1:12" x14ac:dyDescent="0.2">
      <c r="A55" s="5" t="s">
        <v>12</v>
      </c>
      <c r="B55" s="37">
        <f>'Data Worksheet'!D56</f>
        <v>2458671913.2400002</v>
      </c>
      <c r="C55" s="39">
        <f>'Data Worksheet'!E56</f>
        <v>201846521.07000002</v>
      </c>
      <c r="D55" s="39">
        <f>'Data Worksheet'!F56</f>
        <v>30826162.397844926</v>
      </c>
      <c r="E55" s="39">
        <f>'Data Worksheet'!G56</f>
        <v>2691344596.7078452</v>
      </c>
      <c r="F55" s="14">
        <f>'Data Worksheet'!H56</f>
        <v>9.0056563445234716E-2</v>
      </c>
      <c r="G55" s="37">
        <f>'Data Worksheet'!AD56</f>
        <v>276214629.08718801</v>
      </c>
      <c r="H55" s="27">
        <f>'Data Worksheet'!AE56</f>
        <v>8.7103678228659429E-2</v>
      </c>
      <c r="I55" s="24">
        <f>'Data Worksheet'!AF56</f>
        <v>0.1123430204736819</v>
      </c>
      <c r="J55" s="40">
        <f>'Data Worksheet'!AG56</f>
        <v>488264083.25718796</v>
      </c>
      <c r="K55" s="27">
        <f>'Data Worksheet'!AH56</f>
        <v>6.5907227039597005E-2</v>
      </c>
      <c r="L55" s="6">
        <f>'Data Worksheet'!AI56</f>
        <v>0.181420128754397</v>
      </c>
    </row>
    <row r="56" spans="1:12" x14ac:dyDescent="0.2">
      <c r="A56" s="5" t="s">
        <v>25</v>
      </c>
      <c r="B56" s="37">
        <f>'Data Worksheet'!D57</f>
        <v>332699332.68000001</v>
      </c>
      <c r="C56" s="39">
        <f>'Data Worksheet'!E57</f>
        <v>75261654.079999998</v>
      </c>
      <c r="D56" s="39">
        <f>'Data Worksheet'!F57</f>
        <v>11494020.103501938</v>
      </c>
      <c r="E56" s="39">
        <f>'Data Worksheet'!G57</f>
        <v>419455006.86350191</v>
      </c>
      <c r="F56" s="14">
        <f>'Data Worksheet'!H57</f>
        <v>1.4035614942892016E-2</v>
      </c>
      <c r="G56" s="37">
        <f>'Data Worksheet'!AD57</f>
        <v>42273484.911798</v>
      </c>
      <c r="H56" s="27">
        <f>'Data Worksheet'!AE57</f>
        <v>1.3330850865972969E-2</v>
      </c>
      <c r="I56" s="24">
        <f>'Data Worksheet'!AF57</f>
        <v>0.12706212715027559</v>
      </c>
      <c r="J56" s="40">
        <f>'Data Worksheet'!AG57</f>
        <v>129453767.15179801</v>
      </c>
      <c r="K56" s="27">
        <f>'Data Worksheet'!AH57</f>
        <v>1.7474025051952401E-2</v>
      </c>
      <c r="L56" s="6">
        <f>'Data Worksheet'!AI57</f>
        <v>0.3086237261054427</v>
      </c>
    </row>
    <row r="57" spans="1:12" x14ac:dyDescent="0.2">
      <c r="A57" s="5" t="s">
        <v>5</v>
      </c>
      <c r="B57" s="37">
        <f>'Data Worksheet'!D58</f>
        <v>1848574441.75</v>
      </c>
      <c r="C57" s="39">
        <f>'Data Worksheet'!E58</f>
        <v>262146081.73000002</v>
      </c>
      <c r="D57" s="39">
        <f>'Data Worksheet'!F58</f>
        <v>40035159.608053125</v>
      </c>
      <c r="E57" s="39">
        <f>'Data Worksheet'!G58</f>
        <v>2150755683.0880532</v>
      </c>
      <c r="F57" s="14">
        <f>'Data Worksheet'!H58</f>
        <v>7.1967620150220429E-2</v>
      </c>
      <c r="G57" s="37">
        <f>'Data Worksheet'!AD58</f>
        <v>218915747.73214</v>
      </c>
      <c r="H57" s="27">
        <f>'Data Worksheet'!AE58</f>
        <v>6.9034601507756185E-2</v>
      </c>
      <c r="I57" s="24">
        <f>'Data Worksheet'!AF58</f>
        <v>0.1184240909037441</v>
      </c>
      <c r="J57" s="40">
        <f>'Data Worksheet'!AG58</f>
        <v>517305734.51214004</v>
      </c>
      <c r="K57" s="27">
        <f>'Data Worksheet'!AH58</f>
        <v>6.9827348892706392E-2</v>
      </c>
      <c r="L57" s="6">
        <f>'Data Worksheet'!AI58</f>
        <v>0.24052277930954616</v>
      </c>
    </row>
    <row r="58" spans="1:12" x14ac:dyDescent="0.2">
      <c r="A58" s="5" t="s">
        <v>17</v>
      </c>
      <c r="B58" s="37">
        <f>'Data Worksheet'!D59</f>
        <v>480254821.33000004</v>
      </c>
      <c r="C58" s="39">
        <f>'Data Worksheet'!E59</f>
        <v>66154762.190000005</v>
      </c>
      <c r="D58" s="39">
        <f>'Data Worksheet'!F59</f>
        <v>10103208.278494563</v>
      </c>
      <c r="E58" s="39">
        <f>'Data Worksheet'!G59</f>
        <v>556512791.7984947</v>
      </c>
      <c r="F58" s="14">
        <f>'Data Worksheet'!H59</f>
        <v>1.8621780950678565E-2</v>
      </c>
      <c r="G58" s="37">
        <f>'Data Worksheet'!AD59</f>
        <v>51585272.297494002</v>
      </c>
      <c r="H58" s="27">
        <f>'Data Worksheet'!AE59</f>
        <v>1.6267302620385046E-2</v>
      </c>
      <c r="I58" s="24">
        <f>'Data Worksheet'!AF59</f>
        <v>0.10741229448698848</v>
      </c>
      <c r="J58" s="40">
        <f>'Data Worksheet'!AG59</f>
        <v>131905987.11749399</v>
      </c>
      <c r="K58" s="27">
        <f>'Data Worksheet'!AH59</f>
        <v>1.78050324382668E-2</v>
      </c>
      <c r="L58" s="6">
        <f>'Data Worksheet'!AI59</f>
        <v>0.23702238126676387</v>
      </c>
    </row>
    <row r="59" spans="1:12" x14ac:dyDescent="0.2">
      <c r="A59" s="5" t="s">
        <v>11</v>
      </c>
      <c r="B59" s="37">
        <f>'Data Worksheet'!D60</f>
        <v>1125609766.8399999</v>
      </c>
      <c r="C59" s="39">
        <f>'Data Worksheet'!E60</f>
        <v>159973340.20000002</v>
      </c>
      <c r="D59" s="39">
        <f>'Data Worksheet'!F60</f>
        <v>24431256.670610171</v>
      </c>
      <c r="E59" s="39">
        <f>'Data Worksheet'!G60</f>
        <v>1310014363.7106102</v>
      </c>
      <c r="F59" s="14">
        <f>'Data Worksheet'!H60</f>
        <v>4.3835111937722625E-2</v>
      </c>
      <c r="G59" s="37">
        <f>'Data Worksheet'!AD60</f>
        <v>126835782.78327799</v>
      </c>
      <c r="H59" s="27">
        <f>'Data Worksheet'!AE60</f>
        <v>3.9997386264242707E-2</v>
      </c>
      <c r="I59" s="24">
        <f>'Data Worksheet'!AF60</f>
        <v>0.11268184278406949</v>
      </c>
      <c r="J59" s="40">
        <f>'Data Worksheet'!AG60</f>
        <v>311581324.023278</v>
      </c>
      <c r="K59" s="27">
        <f>'Data Worksheet'!AH60</f>
        <v>4.2058102915760821E-2</v>
      </c>
      <c r="L59" s="6">
        <f>'Data Worksheet'!AI60</f>
        <v>0.23784573105040255</v>
      </c>
    </row>
    <row r="60" spans="1:12" x14ac:dyDescent="0.2">
      <c r="A60" s="5" t="s">
        <v>14</v>
      </c>
      <c r="B60" s="37">
        <f>'Data Worksheet'!D61</f>
        <v>705228351.04000008</v>
      </c>
      <c r="C60" s="39">
        <f>'Data Worksheet'!E61</f>
        <v>95768319.629999995</v>
      </c>
      <c r="D60" s="39">
        <f>'Data Worksheet'!F61</f>
        <v>14625814.494267615</v>
      </c>
      <c r="E60" s="39">
        <f>'Data Worksheet'!G61</f>
        <v>815622485.16426766</v>
      </c>
      <c r="F60" s="14">
        <f>'Data Worksheet'!H61</f>
        <v>2.7291993070083013E-2</v>
      </c>
      <c r="G60" s="37">
        <f>'Data Worksheet'!AD61</f>
        <v>86942997.577362001</v>
      </c>
      <c r="H60" s="27">
        <f>'Data Worksheet'!AE61</f>
        <v>2.7417283835546587E-2</v>
      </c>
      <c r="I60" s="24">
        <f>'Data Worksheet'!AF61</f>
        <v>0.12328346903403299</v>
      </c>
      <c r="J60" s="40">
        <f>'Data Worksheet'!AG61</f>
        <v>201040344.737362</v>
      </c>
      <c r="K60" s="27">
        <f>'Data Worksheet'!AH61</f>
        <v>2.7136977916405257E-2</v>
      </c>
      <c r="L60" s="6">
        <f>'Data Worksheet'!AI61</f>
        <v>0.24648700642046689</v>
      </c>
    </row>
    <row r="61" spans="1:12" x14ac:dyDescent="0.2">
      <c r="A61" s="5" t="s">
        <v>36</v>
      </c>
      <c r="B61" s="37">
        <f>'Data Worksheet'!D62</f>
        <v>52308432.909999996</v>
      </c>
      <c r="C61" s="39">
        <f>'Data Worksheet'!E62</f>
        <v>6649583.3399999999</v>
      </c>
      <c r="D61" s="39">
        <f>'Data Worksheet'!F62</f>
        <v>1015529.6946919237</v>
      </c>
      <c r="E61" s="39">
        <f>'Data Worksheet'!G62</f>
        <v>59973545.944691926</v>
      </c>
      <c r="F61" s="14">
        <f>'Data Worksheet'!H62</f>
        <v>2.0068078431913065E-3</v>
      </c>
      <c r="G61" s="37">
        <f>'Data Worksheet'!AD62</f>
        <v>7761386.4326520003</v>
      </c>
      <c r="H61" s="27">
        <f>'Data Worksheet'!AE62</f>
        <v>2.4475362100557208E-3</v>
      </c>
      <c r="I61" s="24">
        <f>'Data Worksheet'!AF62</f>
        <v>0.14837734569502325</v>
      </c>
      <c r="J61" s="40">
        <f>'Data Worksheet'!AG62</f>
        <v>16312479.242652001</v>
      </c>
      <c r="K61" s="27">
        <f>'Data Worksheet'!AH62</f>
        <v>2.2019032525435129E-3</v>
      </c>
      <c r="L61" s="6">
        <f>'Data Worksheet'!AI62</f>
        <v>0.27199457670379368</v>
      </c>
    </row>
    <row r="62" spans="1:12" x14ac:dyDescent="0.2">
      <c r="A62" s="42" t="s">
        <v>115</v>
      </c>
      <c r="B62" s="37">
        <f>'Data Worksheet'!D63</f>
        <v>280107792.36000001</v>
      </c>
      <c r="C62" s="39">
        <f>'Data Worksheet'!E63</f>
        <v>22363582.489999995</v>
      </c>
      <c r="D62" s="39">
        <f>'Data Worksheet'!F63</f>
        <v>3415384.2334258715</v>
      </c>
      <c r="E62" s="39">
        <f>'Data Worksheet'!G63</f>
        <v>305886759.08342588</v>
      </c>
      <c r="F62" s="14">
        <f>'Data Worksheet'!H63</f>
        <v>1.0235445271538411E-2</v>
      </c>
      <c r="G62" s="37">
        <f>'Data Worksheet'!AD63</f>
        <v>33186523.886874005</v>
      </c>
      <c r="H62" s="27">
        <f>'Data Worksheet'!AE63</f>
        <v>1.0465297611943447E-2</v>
      </c>
      <c r="I62" s="24">
        <f>'Data Worksheet'!AF63</f>
        <v>0.11847768891849333</v>
      </c>
      <c r="J62" s="40">
        <f>'Data Worksheet'!AG63</f>
        <v>58644177.436874002</v>
      </c>
      <c r="K62" s="27">
        <f>'Data Worksheet'!AH63</f>
        <v>7.9159521443779406E-3</v>
      </c>
      <c r="L62" s="6">
        <f>'Data Worksheet'!AI63</f>
        <v>0.19171858766491984</v>
      </c>
    </row>
    <row r="63" spans="1:12" x14ac:dyDescent="0.2">
      <c r="A63" s="42" t="s">
        <v>116</v>
      </c>
      <c r="B63" s="37">
        <f>'Data Worksheet'!D64</f>
        <v>271476731.64999998</v>
      </c>
      <c r="C63" s="39">
        <f>'Data Worksheet'!E64</f>
        <v>35620962.68</v>
      </c>
      <c r="D63" s="39">
        <f>'Data Worksheet'!F64</f>
        <v>5440061.9565815991</v>
      </c>
      <c r="E63" s="39">
        <f>'Data Worksheet'!G64</f>
        <v>312537756.28658158</v>
      </c>
      <c r="F63" s="14">
        <f>'Data Worksheet'!H64</f>
        <v>1.0457997951092248E-2</v>
      </c>
      <c r="G63" s="37">
        <f>'Data Worksheet'!AD64</f>
        <v>35875175.738651998</v>
      </c>
      <c r="H63" s="27">
        <f>'Data Worksheet'!AE64</f>
        <v>1.1313158083852906E-2</v>
      </c>
      <c r="I63" s="24">
        <f>'Data Worksheet'!AF64</f>
        <v>0.13214825270883213</v>
      </c>
      <c r="J63" s="40">
        <f>'Data Worksheet'!AG64</f>
        <v>79796625.868651986</v>
      </c>
      <c r="K63" s="27">
        <f>'Data Worksheet'!AH64</f>
        <v>1.0771167731681814E-2</v>
      </c>
      <c r="L63" s="6">
        <f>'Data Worksheet'!AI64</f>
        <v>0.25531835518612495</v>
      </c>
    </row>
    <row r="64" spans="1:12" x14ac:dyDescent="0.2">
      <c r="A64" s="5" t="s">
        <v>32</v>
      </c>
      <c r="B64" s="37">
        <f>'Data Worksheet'!D65</f>
        <v>132508353.28</v>
      </c>
      <c r="C64" s="39">
        <f>'Data Worksheet'!E65</f>
        <v>19374078.050000001</v>
      </c>
      <c r="D64" s="39">
        <f>'Data Worksheet'!F65</f>
        <v>2958824.7204454169</v>
      </c>
      <c r="E64" s="39">
        <f>'Data Worksheet'!G65</f>
        <v>154841256.05044544</v>
      </c>
      <c r="F64" s="14">
        <f>'Data Worksheet'!H65</f>
        <v>5.1812285266272396E-3</v>
      </c>
      <c r="G64" s="37">
        <f>'Data Worksheet'!AD65</f>
        <v>17405734.535297997</v>
      </c>
      <c r="H64" s="27">
        <f>'Data Worksheet'!AE65</f>
        <v>5.4888602580766962E-3</v>
      </c>
      <c r="I64" s="24">
        <f>'Data Worksheet'!AF65</f>
        <v>0.13135575308613479</v>
      </c>
      <c r="J64" s="40">
        <f>'Data Worksheet'!AG65</f>
        <v>41439871.205297992</v>
      </c>
      <c r="K64" s="27">
        <f>'Data Worksheet'!AH65</f>
        <v>5.5936676353493097E-3</v>
      </c>
      <c r="L64" s="6">
        <f>'Data Worksheet'!AI65</f>
        <v>0.26762810030291523</v>
      </c>
    </row>
    <row r="65" spans="1:12" x14ac:dyDescent="0.2">
      <c r="A65" s="5" t="s">
        <v>7</v>
      </c>
      <c r="B65" s="37">
        <f>'Data Worksheet'!D66</f>
        <v>591597856.70000005</v>
      </c>
      <c r="C65" s="39">
        <f>'Data Worksheet'!E66</f>
        <v>80591620.850000009</v>
      </c>
      <c r="D65" s="39">
        <f>'Data Worksheet'!F66</f>
        <v>12308016.898473488</v>
      </c>
      <c r="E65" s="39">
        <f>'Data Worksheet'!G66</f>
        <v>684497494.44847357</v>
      </c>
      <c r="F65" s="14">
        <f>'Data Worksheet'!H66</f>
        <v>2.2904347556350759E-2</v>
      </c>
      <c r="G65" s="37">
        <f>'Data Worksheet'!AD66</f>
        <v>68625720.536763996</v>
      </c>
      <c r="H65" s="27">
        <f>'Data Worksheet'!AE66</f>
        <v>2.1640970645176668E-2</v>
      </c>
      <c r="I65" s="24">
        <f>'Data Worksheet'!AF66</f>
        <v>0.11600062400422823</v>
      </c>
      <c r="J65" s="40">
        <f>'Data Worksheet'!AG66</f>
        <v>161062135.41676399</v>
      </c>
      <c r="K65" s="27">
        <f>'Data Worksheet'!AH66</f>
        <v>2.1740609416899415E-2</v>
      </c>
      <c r="L65" s="6">
        <f>'Data Worksheet'!AI66</f>
        <v>0.23529981734489483</v>
      </c>
    </row>
    <row r="66" spans="1:12" x14ac:dyDescent="0.2">
      <c r="A66" s="5" t="s">
        <v>6</v>
      </c>
      <c r="B66" s="37">
        <f>'Data Worksheet'!D67</f>
        <v>496586259.02999997</v>
      </c>
      <c r="C66" s="39">
        <f>'Data Worksheet'!E67</f>
        <v>67953534.450000003</v>
      </c>
      <c r="D66" s="39">
        <f>'Data Worksheet'!F67</f>
        <v>10377918.219045227</v>
      </c>
      <c r="E66" s="39">
        <f>'Data Worksheet'!G67</f>
        <v>574917711.6990453</v>
      </c>
      <c r="F66" s="14">
        <f>'Data Worksheet'!H67</f>
        <v>1.9237638109496462E-2</v>
      </c>
      <c r="G66" s="37">
        <f>'Data Worksheet'!AD67</f>
        <v>62142520.445191994</v>
      </c>
      <c r="H66" s="27">
        <f>'Data Worksheet'!AE67</f>
        <v>1.9596507697886317E-2</v>
      </c>
      <c r="I66" s="24">
        <f>'Data Worksheet'!AF67</f>
        <v>0.12513942807555176</v>
      </c>
      <c r="J66" s="40">
        <f>'Data Worksheet'!AG67</f>
        <v>142647631.38519201</v>
      </c>
      <c r="K66" s="27">
        <f>'Data Worksheet'!AH67</f>
        <v>1.9254969084859856E-2</v>
      </c>
      <c r="L66" s="6">
        <f>'Data Worksheet'!AI67</f>
        <v>0.24811834543004024</v>
      </c>
    </row>
    <row r="67" spans="1:12" x14ac:dyDescent="0.2">
      <c r="A67" s="5" t="s">
        <v>41</v>
      </c>
      <c r="B67" s="37">
        <f>'Data Worksheet'!D68</f>
        <v>108037981.96000001</v>
      </c>
      <c r="C67" s="39">
        <f>'Data Worksheet'!E68</f>
        <v>15254312.129999997</v>
      </c>
      <c r="D67" s="39">
        <f>'Data Worksheet'!F68</f>
        <v>2329650.7687824848</v>
      </c>
      <c r="E67" s="39">
        <f>'Data Worksheet'!G68</f>
        <v>125621944.85878249</v>
      </c>
      <c r="F67" s="14">
        <f>'Data Worksheet'!H68</f>
        <v>4.2035050662510148E-3</v>
      </c>
      <c r="G67" s="37">
        <f>'Data Worksheet'!AD68</f>
        <v>12881181.601998001</v>
      </c>
      <c r="H67" s="27">
        <f>'Data Worksheet'!AE68</f>
        <v>4.0620524016894109E-3</v>
      </c>
      <c r="I67" s="24">
        <f>'Data Worksheet'!AF68</f>
        <v>0.11922826924670929</v>
      </c>
      <c r="J67" s="40">
        <f>'Data Worksheet'!AG68</f>
        <v>31421656.231998</v>
      </c>
      <c r="K67" s="27">
        <f>'Data Worksheet'!AH68</f>
        <v>4.2413814619078338E-3</v>
      </c>
      <c r="L67" s="6">
        <f>'Data Worksheet'!AI68</f>
        <v>0.25012871968604339</v>
      </c>
    </row>
    <row r="68" spans="1:12" x14ac:dyDescent="0.2">
      <c r="A68" s="5" t="s">
        <v>44</v>
      </c>
      <c r="B68" s="37">
        <f>'Data Worksheet'!D69</f>
        <v>30164055.52</v>
      </c>
      <c r="C68" s="39">
        <f>'Data Worksheet'!E69</f>
        <v>4283543.54</v>
      </c>
      <c r="D68" s="39">
        <f>'Data Worksheet'!F69</f>
        <v>654186.20099222066</v>
      </c>
      <c r="E68" s="39">
        <f>'Data Worksheet'!G69</f>
        <v>35101785.260992222</v>
      </c>
      <c r="F68" s="14">
        <f>'Data Worksheet'!H69</f>
        <v>1.174560164188705E-3</v>
      </c>
      <c r="G68" s="37">
        <f>'Data Worksheet'!AD69</f>
        <v>6782310.812624</v>
      </c>
      <c r="H68" s="27">
        <f>'Data Worksheet'!AE69</f>
        <v>2.1387868579657381E-3</v>
      </c>
      <c r="I68" s="24">
        <f>'Data Worksheet'!AF69</f>
        <v>0.22484744493747041</v>
      </c>
      <c r="J68" s="40">
        <f>'Data Worksheet'!AG69</f>
        <v>12236056.082624</v>
      </c>
      <c r="K68" s="27">
        <f>'Data Worksheet'!AH69</f>
        <v>1.651656457970421E-3</v>
      </c>
      <c r="L68" s="6">
        <f>'Data Worksheet'!AI69</f>
        <v>0.34858785647639517</v>
      </c>
    </row>
    <row r="69" spans="1:12" x14ac:dyDescent="0.2">
      <c r="A69" s="5" t="s">
        <v>52</v>
      </c>
      <c r="B69" s="37">
        <f>'Data Worksheet'!D70</f>
        <v>20184183.990000002</v>
      </c>
      <c r="C69" s="39">
        <f>'Data Worksheet'!E70</f>
        <v>2263221.31</v>
      </c>
      <c r="D69" s="39">
        <f>'Data Worksheet'!F70</f>
        <v>345640.97153861006</v>
      </c>
      <c r="E69" s="39">
        <f>'Data Worksheet'!G70</f>
        <v>22793046.271538612</v>
      </c>
      <c r="F69" s="14">
        <f>'Data Worksheet'!H70</f>
        <v>7.6269067148587483E-4</v>
      </c>
      <c r="G69" s="37">
        <f>'Data Worksheet'!AD70</f>
        <v>3862247.5982959997</v>
      </c>
      <c r="H69" s="27">
        <f>'Data Worksheet'!AE70</f>
        <v>1.217951319787616E-3</v>
      </c>
      <c r="I69" s="24">
        <f>'Data Worksheet'!AF70</f>
        <v>0.19135019776917914</v>
      </c>
      <c r="J69" s="40">
        <f>'Data Worksheet'!AG70</f>
        <v>6693657.918296</v>
      </c>
      <c r="K69" s="27">
        <f>'Data Worksheet'!AH70</f>
        <v>9.0352833082369918E-4</v>
      </c>
      <c r="L69" s="6">
        <f>'Data Worksheet'!AI70</f>
        <v>0.29367105381847469</v>
      </c>
    </row>
    <row r="70" spans="1:12" x14ac:dyDescent="0.2">
      <c r="A70" s="5" t="s">
        <v>58</v>
      </c>
      <c r="B70" s="37">
        <f>'Data Worksheet'!D71</f>
        <v>4624170.2299999995</v>
      </c>
      <c r="C70" s="39">
        <f>'Data Worksheet'!E71</f>
        <v>643461.17999999993</v>
      </c>
      <c r="D70" s="39">
        <f>'Data Worksheet'!F71</f>
        <v>98269.906888858532</v>
      </c>
      <c r="E70" s="39">
        <f>'Data Worksheet'!G71</f>
        <v>5365901.3168888576</v>
      </c>
      <c r="F70" s="14">
        <f>'Data Worksheet'!H71</f>
        <v>1.7955137851034789E-4</v>
      </c>
      <c r="G70" s="37">
        <f>'Data Worksheet'!AD71</f>
        <v>2653242.2382220002</v>
      </c>
      <c r="H70" s="27">
        <f>'Data Worksheet'!AE71</f>
        <v>8.3669412784008468E-4</v>
      </c>
      <c r="I70" s="24">
        <f>'Data Worksheet'!AF71</f>
        <v>0.57377693861888823</v>
      </c>
      <c r="J70" s="40">
        <f>'Data Worksheet'!AG71</f>
        <v>3574501.288222</v>
      </c>
      <c r="K70" s="27">
        <f>'Data Worksheet'!AH71</f>
        <v>4.8249600172226297E-4</v>
      </c>
      <c r="L70" s="6">
        <f>'Data Worksheet'!AI71</f>
        <v>0.6661511416491146</v>
      </c>
    </row>
    <row r="71" spans="1:12" x14ac:dyDescent="0.2">
      <c r="A71" s="5" t="s">
        <v>16</v>
      </c>
      <c r="B71" s="37">
        <f>'Data Worksheet'!D72</f>
        <v>566317644.45000005</v>
      </c>
      <c r="C71" s="39">
        <f>'Data Worksheet'!E72</f>
        <v>41446505.149999999</v>
      </c>
      <c r="D71" s="39">
        <f>'Data Worksheet'!F72</f>
        <v>6329743.4694647714</v>
      </c>
      <c r="E71" s="39">
        <f>'Data Worksheet'!G72</f>
        <v>614093893.0694648</v>
      </c>
      <c r="F71" s="14">
        <f>'Data Worksheet'!H72</f>
        <v>2.0548533885326462E-2</v>
      </c>
      <c r="G71" s="37">
        <f>'Data Worksheet'!AD72</f>
        <v>72818055.853463992</v>
      </c>
      <c r="H71" s="27">
        <f>'Data Worksheet'!AE72</f>
        <v>2.2963014403898856E-2</v>
      </c>
      <c r="I71" s="24">
        <f>'Data Worksheet'!AF72</f>
        <v>0.12858164771500966</v>
      </c>
      <c r="J71" s="40">
        <f>'Data Worksheet'!AG72</f>
        <v>121439508.06346399</v>
      </c>
      <c r="K71" s="27">
        <f>'Data Worksheet'!AH72</f>
        <v>1.6392238347992114E-2</v>
      </c>
      <c r="L71" s="6">
        <f>'Data Worksheet'!AI72</f>
        <v>0.19775397448827431</v>
      </c>
    </row>
    <row r="72" spans="1:12" x14ac:dyDescent="0.2">
      <c r="A72" s="5" t="s">
        <v>51</v>
      </c>
      <c r="B72" s="37">
        <f>'Data Worksheet'!D73</f>
        <v>16825030.5</v>
      </c>
      <c r="C72" s="39">
        <f>'Data Worksheet'!E73</f>
        <v>2399659.4099999997</v>
      </c>
      <c r="D72" s="39">
        <f>'Data Worksheet'!F73</f>
        <v>366477.90747170348</v>
      </c>
      <c r="E72" s="39">
        <f>'Data Worksheet'!G73</f>
        <v>19591167.817471705</v>
      </c>
      <c r="F72" s="14">
        <f>'Data Worksheet'!H73</f>
        <v>6.5555085353193195E-4</v>
      </c>
      <c r="G72" s="37">
        <f>'Data Worksheet'!AD73</f>
        <v>4711801.5630599996</v>
      </c>
      <c r="H72" s="27">
        <f>'Data Worksheet'!AE73</f>
        <v>1.4858563016100206E-3</v>
      </c>
      <c r="I72" s="24">
        <f>'Data Worksheet'!AF73</f>
        <v>0.28004713352882182</v>
      </c>
      <c r="J72" s="40">
        <f>'Data Worksheet'!AG73</f>
        <v>7962093.9930600002</v>
      </c>
      <c r="K72" s="27">
        <f>'Data Worksheet'!AH73</f>
        <v>1.0747453161219014E-3</v>
      </c>
      <c r="L72" s="6">
        <f>'Data Worksheet'!AI73</f>
        <v>0.40641242355952267</v>
      </c>
    </row>
    <row r="73" spans="1:12" x14ac:dyDescent="0.2">
      <c r="A73" s="5" t="s">
        <v>43</v>
      </c>
      <c r="B73" s="37">
        <f>'Data Worksheet'!D74</f>
        <v>207633842.57999998</v>
      </c>
      <c r="C73" s="39">
        <f>'Data Worksheet'!E74</f>
        <v>32370152.82</v>
      </c>
      <c r="D73" s="39">
        <f>'Data Worksheet'!F74</f>
        <v>4943595.6705259541</v>
      </c>
      <c r="E73" s="39">
        <f>'Data Worksheet'!G74</f>
        <v>244947591.07052594</v>
      </c>
      <c r="F73" s="14">
        <f>'Data Worksheet'!H74</f>
        <v>8.1963262166367696E-3</v>
      </c>
      <c r="G73" s="37">
        <f>'Data Worksheet'!AD74</f>
        <v>20560455.220176004</v>
      </c>
      <c r="H73" s="27">
        <f>'Data Worksheet'!AE74</f>
        <v>6.4836945155706122E-3</v>
      </c>
      <c r="I73" s="24">
        <f>'Data Worksheet'!AF74</f>
        <v>9.9022659142158839E-2</v>
      </c>
      <c r="J73" s="40">
        <f>'Data Worksheet'!AG74</f>
        <v>52995921.750176005</v>
      </c>
      <c r="K73" s="27">
        <f>'Data Worksheet'!AH74</f>
        <v>7.1535350781101051E-3</v>
      </c>
      <c r="L73" s="6">
        <f>'Data Worksheet'!AI74</f>
        <v>0.2163561663070909</v>
      </c>
    </row>
    <row r="74" spans="1:12" x14ac:dyDescent="0.2">
      <c r="A74" s="5" t="s">
        <v>49</v>
      </c>
      <c r="B74" s="37">
        <f>'Data Worksheet'!D75</f>
        <v>13353487.019999998</v>
      </c>
      <c r="C74" s="39">
        <f>'Data Worksheet'!E75</f>
        <v>2738122.01</v>
      </c>
      <c r="D74" s="39">
        <f>'Data Worksheet'!F75</f>
        <v>418168.18688741123</v>
      </c>
      <c r="E74" s="39">
        <f>'Data Worksheet'!G75</f>
        <v>16509777.216887409</v>
      </c>
      <c r="F74" s="14">
        <f>'Data Worksheet'!H75</f>
        <v>5.5244274598579407E-4</v>
      </c>
      <c r="G74" s="37">
        <f>'Data Worksheet'!AD75</f>
        <v>3622137.4559019995</v>
      </c>
      <c r="H74" s="27">
        <f>'Data Worksheet'!AE75</f>
        <v>1.1422331123500118E-3</v>
      </c>
      <c r="I74" s="24">
        <f>'Data Worksheet'!AF75</f>
        <v>0.27125030716523663</v>
      </c>
      <c r="J74" s="40">
        <f>'Data Worksheet'!AG75</f>
        <v>7312747.9759019995</v>
      </c>
      <c r="K74" s="27">
        <f>'Data Worksheet'!AH75</f>
        <v>9.8709480721164908E-4</v>
      </c>
      <c r="L74" s="6">
        <f>'Data Worksheet'!AI75</f>
        <v>0.44293438244714689</v>
      </c>
    </row>
    <row r="75" spans="1:12" x14ac:dyDescent="0.2">
      <c r="A75" s="17" t="s">
        <v>72</v>
      </c>
      <c r="B75" s="18">
        <f>'Data Worksheet'!D76</f>
        <v>25632924120.730003</v>
      </c>
      <c r="C75" s="19">
        <f>'Data Worksheet'!E76</f>
        <v>3688770508.8500004</v>
      </c>
      <c r="D75" s="19">
        <f>'Data Worksheet'!F76</f>
        <v>563351987.19999993</v>
      </c>
      <c r="E75" s="19">
        <f>'Data Worksheet'!G76</f>
        <v>29885046616.780003</v>
      </c>
      <c r="F75" s="20">
        <f>'Data Worksheet'!H76</f>
        <v>1</v>
      </c>
      <c r="G75" s="18">
        <f>'Data Worksheet'!AD76</f>
        <v>3171101780.1347685</v>
      </c>
      <c r="H75" s="28">
        <f>'Data Worksheet'!AE76</f>
        <v>1</v>
      </c>
      <c r="I75" s="25">
        <f>'Data Worksheet'!AF76</f>
        <v>0.12371205739926555</v>
      </c>
      <c r="J75" s="21">
        <f>'Data Worksheet'!AG76</f>
        <v>7408354215.2947712</v>
      </c>
      <c r="K75" s="28">
        <f>'Data Worksheet'!AH76</f>
        <v>1</v>
      </c>
      <c r="L75" s="22">
        <f>'Data Worksheet'!AI76</f>
        <v>0.24789501954917789</v>
      </c>
    </row>
    <row r="76" spans="1:12" x14ac:dyDescent="0.2">
      <c r="A76" s="7"/>
      <c r="B76" s="10"/>
      <c r="C76" s="10"/>
      <c r="D76" s="10"/>
      <c r="E76" s="10"/>
      <c r="F76" s="10"/>
      <c r="G76" s="10"/>
      <c r="H76" s="10"/>
      <c r="I76" s="10"/>
      <c r="J76" s="10"/>
      <c r="K76" s="10"/>
      <c r="L76" s="11"/>
    </row>
    <row r="77" spans="1:12" x14ac:dyDescent="0.2">
      <c r="A77" s="87" t="s">
        <v>96</v>
      </c>
      <c r="B77" s="82"/>
      <c r="C77" s="82"/>
      <c r="D77" s="82"/>
      <c r="E77" s="82"/>
      <c r="F77" s="82"/>
      <c r="G77" s="82"/>
      <c r="H77" s="82"/>
      <c r="I77" s="82"/>
      <c r="J77" s="82"/>
      <c r="K77" s="82"/>
      <c r="L77" s="83"/>
    </row>
    <row r="78" spans="1:12" ht="25.5" customHeight="1" x14ac:dyDescent="0.2">
      <c r="A78" s="84" t="s">
        <v>126</v>
      </c>
      <c r="B78" s="85"/>
      <c r="C78" s="85"/>
      <c r="D78" s="85"/>
      <c r="E78" s="85"/>
      <c r="F78" s="85"/>
      <c r="G78" s="85"/>
      <c r="H78" s="85"/>
      <c r="I78" s="85"/>
      <c r="J78" s="85"/>
      <c r="K78" s="85"/>
      <c r="L78" s="86"/>
    </row>
    <row r="79" spans="1:12" ht="25.5" customHeight="1" x14ac:dyDescent="0.2">
      <c r="A79" s="81" t="s">
        <v>121</v>
      </c>
      <c r="B79" s="82"/>
      <c r="C79" s="82"/>
      <c r="D79" s="82"/>
      <c r="E79" s="82"/>
      <c r="F79" s="82"/>
      <c r="G79" s="82"/>
      <c r="H79" s="82"/>
      <c r="I79" s="82"/>
      <c r="J79" s="82"/>
      <c r="K79" s="82"/>
      <c r="L79" s="83"/>
    </row>
    <row r="80" spans="1:12" ht="25.5" customHeight="1" x14ac:dyDescent="0.2">
      <c r="A80" s="81" t="s">
        <v>120</v>
      </c>
      <c r="B80" s="82"/>
      <c r="C80" s="82"/>
      <c r="D80" s="82"/>
      <c r="E80" s="82"/>
      <c r="F80" s="82"/>
      <c r="G80" s="82"/>
      <c r="H80" s="82"/>
      <c r="I80" s="82"/>
      <c r="J80" s="82"/>
      <c r="K80" s="82"/>
      <c r="L80" s="83"/>
    </row>
    <row r="81" spans="1:12" ht="13.5" thickBot="1" x14ac:dyDescent="0.25">
      <c r="A81" s="78" t="s">
        <v>114</v>
      </c>
      <c r="B81" s="79"/>
      <c r="C81" s="79"/>
      <c r="D81" s="79"/>
      <c r="E81" s="79"/>
      <c r="F81" s="79"/>
      <c r="G81" s="79"/>
      <c r="H81" s="79"/>
      <c r="I81" s="79"/>
      <c r="J81" s="79"/>
      <c r="K81" s="79"/>
      <c r="L81" s="80"/>
    </row>
  </sheetData>
  <mergeCells count="11">
    <mergeCell ref="A1:L1"/>
    <mergeCell ref="A2:L2"/>
    <mergeCell ref="G4:I4"/>
    <mergeCell ref="J4:L4"/>
    <mergeCell ref="B3:F3"/>
    <mergeCell ref="A81:L81"/>
    <mergeCell ref="A80:L80"/>
    <mergeCell ref="A79:L79"/>
    <mergeCell ref="A78:L78"/>
    <mergeCell ref="A77:L77"/>
    <mergeCell ref="G3:L3"/>
  </mergeCells>
  <phoneticPr fontId="0" type="noConversion"/>
  <printOptions horizontalCentered="1"/>
  <pageMargins left="0.5" right="0.5" top="0.5" bottom="0.5" header="0.3" footer="0.3"/>
  <pageSetup scale="75"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AI9" sqref="AI9"/>
    </sheetView>
  </sheetViews>
  <sheetFormatPr defaultRowHeight="12.75" x14ac:dyDescent="0.2"/>
  <cols>
    <col min="1" max="1" width="15.7109375" customWidth="1"/>
    <col min="2" max="2" width="19.7109375" customWidth="1"/>
    <col min="3" max="3" width="18.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5" t="s">
        <v>105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7"/>
    </row>
    <row r="2" spans="1:35" ht="18.75" thickBot="1" x14ac:dyDescent="0.3">
      <c r="A2" s="108" t="s">
        <v>123</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10"/>
    </row>
    <row r="3" spans="1:35" ht="15.75" x14ac:dyDescent="0.25">
      <c r="A3" s="47"/>
      <c r="B3" s="102" t="s">
        <v>100</v>
      </c>
      <c r="C3" s="104"/>
      <c r="D3" s="102" t="s">
        <v>93</v>
      </c>
      <c r="E3" s="103"/>
      <c r="F3" s="103"/>
      <c r="G3" s="103"/>
      <c r="H3" s="104"/>
      <c r="I3" s="102" t="s">
        <v>111</v>
      </c>
      <c r="J3" s="103"/>
      <c r="K3" s="103"/>
      <c r="L3" s="103"/>
      <c r="M3" s="103"/>
      <c r="N3" s="103"/>
      <c r="O3" s="103"/>
      <c r="P3" s="103"/>
      <c r="Q3" s="103"/>
      <c r="R3" s="103"/>
      <c r="S3" s="104"/>
      <c r="T3" s="102" t="s">
        <v>112</v>
      </c>
      <c r="U3" s="103"/>
      <c r="V3" s="103"/>
      <c r="W3" s="103"/>
      <c r="X3" s="103"/>
      <c r="Y3" s="104"/>
      <c r="Z3" s="102" t="s">
        <v>103</v>
      </c>
      <c r="AA3" s="104"/>
      <c r="AB3" s="102" t="s">
        <v>113</v>
      </c>
      <c r="AC3" s="104"/>
      <c r="AD3" s="102" t="s">
        <v>95</v>
      </c>
      <c r="AE3" s="103"/>
      <c r="AF3" s="103"/>
      <c r="AG3" s="103"/>
      <c r="AH3" s="103"/>
      <c r="AI3" s="104"/>
    </row>
    <row r="4" spans="1:35" ht="15.75" x14ac:dyDescent="0.25">
      <c r="A4" s="48"/>
      <c r="B4" s="111" t="s">
        <v>110</v>
      </c>
      <c r="C4" s="112"/>
      <c r="D4" s="63"/>
      <c r="E4" s="64"/>
      <c r="F4" s="64"/>
      <c r="G4" s="64"/>
      <c r="H4" s="65"/>
      <c r="I4" s="64"/>
      <c r="J4" s="64"/>
      <c r="K4" s="64"/>
      <c r="L4" s="64"/>
      <c r="M4" s="64"/>
      <c r="N4" s="64"/>
      <c r="O4" s="64"/>
      <c r="P4" s="64"/>
      <c r="Q4" s="64"/>
      <c r="R4" s="64"/>
      <c r="S4" s="65"/>
      <c r="T4" s="64"/>
      <c r="U4" s="64"/>
      <c r="V4" s="64"/>
      <c r="W4" s="64"/>
      <c r="X4" s="64"/>
      <c r="Y4" s="65"/>
      <c r="Z4" s="111" t="s">
        <v>122</v>
      </c>
      <c r="AA4" s="112"/>
      <c r="AB4" s="111" t="s">
        <v>94</v>
      </c>
      <c r="AC4" s="112"/>
      <c r="AD4" s="64"/>
      <c r="AE4" s="66"/>
      <c r="AF4" s="66"/>
      <c r="AG4" s="66"/>
      <c r="AH4" s="66"/>
      <c r="AI4" s="67"/>
    </row>
    <row r="5" spans="1:35" x14ac:dyDescent="0.2">
      <c r="A5" s="52"/>
      <c r="B5" s="68"/>
      <c r="C5" s="69"/>
      <c r="D5" s="53"/>
      <c r="E5" s="70"/>
      <c r="F5" s="70"/>
      <c r="G5" s="70"/>
      <c r="H5" s="55"/>
      <c r="I5" s="71"/>
      <c r="J5" s="56" t="s">
        <v>77</v>
      </c>
      <c r="K5" s="70"/>
      <c r="L5" s="70"/>
      <c r="M5" s="70"/>
      <c r="N5" s="70"/>
      <c r="O5" s="70" t="s">
        <v>109</v>
      </c>
      <c r="P5" s="70"/>
      <c r="Q5" s="70"/>
      <c r="R5" s="70"/>
      <c r="S5" s="55"/>
      <c r="T5" s="56"/>
      <c r="U5" s="70"/>
      <c r="V5" s="70"/>
      <c r="W5" s="70"/>
      <c r="X5" s="70"/>
      <c r="Y5" s="55"/>
      <c r="Z5" s="53"/>
      <c r="AA5" s="69"/>
      <c r="AB5" s="53"/>
      <c r="AC5" s="69"/>
      <c r="AD5" s="56"/>
      <c r="AE5" s="70"/>
      <c r="AF5" s="72"/>
      <c r="AG5" s="56"/>
      <c r="AH5" s="70"/>
      <c r="AI5" s="55"/>
    </row>
    <row r="6" spans="1:35" x14ac:dyDescent="0.2">
      <c r="A6" s="52"/>
      <c r="B6" s="68"/>
      <c r="C6" s="73"/>
      <c r="D6" s="53"/>
      <c r="E6" s="57"/>
      <c r="F6" s="57" t="s">
        <v>97</v>
      </c>
      <c r="G6" s="57"/>
      <c r="H6" s="55" t="s">
        <v>73</v>
      </c>
      <c r="I6" s="74" t="s">
        <v>77</v>
      </c>
      <c r="J6" s="56" t="s">
        <v>78</v>
      </c>
      <c r="K6" s="57" t="s">
        <v>77</v>
      </c>
      <c r="L6" s="57" t="s">
        <v>0</v>
      </c>
      <c r="M6" s="57" t="s">
        <v>79</v>
      </c>
      <c r="N6" s="57" t="s">
        <v>80</v>
      </c>
      <c r="O6" s="57" t="s">
        <v>108</v>
      </c>
      <c r="P6" s="57" t="s">
        <v>0</v>
      </c>
      <c r="Q6" s="57" t="s">
        <v>0</v>
      </c>
      <c r="R6" s="57" t="s">
        <v>0</v>
      </c>
      <c r="S6" s="55" t="s">
        <v>73</v>
      </c>
      <c r="T6" s="53" t="s">
        <v>0</v>
      </c>
      <c r="U6" s="57" t="s">
        <v>83</v>
      </c>
      <c r="V6" s="57" t="s">
        <v>0</v>
      </c>
      <c r="W6" s="57" t="s">
        <v>83</v>
      </c>
      <c r="X6" s="57" t="s">
        <v>83</v>
      </c>
      <c r="Y6" s="55" t="s">
        <v>73</v>
      </c>
      <c r="Z6" s="53"/>
      <c r="AA6" s="73" t="s">
        <v>73</v>
      </c>
      <c r="AB6" s="53"/>
      <c r="AC6" s="73" t="s">
        <v>73</v>
      </c>
      <c r="AD6" s="56" t="s">
        <v>94</v>
      </c>
      <c r="AE6" s="57" t="s">
        <v>73</v>
      </c>
      <c r="AF6" s="55" t="s">
        <v>92</v>
      </c>
      <c r="AG6" s="56" t="s">
        <v>94</v>
      </c>
      <c r="AH6" s="57" t="s">
        <v>73</v>
      </c>
      <c r="AI6" s="55" t="s">
        <v>92</v>
      </c>
    </row>
    <row r="7" spans="1:35" x14ac:dyDescent="0.2">
      <c r="A7" s="52"/>
      <c r="B7" s="75" t="s">
        <v>67</v>
      </c>
      <c r="C7" s="73" t="s">
        <v>69</v>
      </c>
      <c r="D7" s="53" t="s">
        <v>70</v>
      </c>
      <c r="E7" s="57" t="s">
        <v>86</v>
      </c>
      <c r="F7" s="57" t="s">
        <v>98</v>
      </c>
      <c r="G7" s="57" t="s">
        <v>0</v>
      </c>
      <c r="H7" s="55" t="s">
        <v>82</v>
      </c>
      <c r="I7" s="74" t="s">
        <v>78</v>
      </c>
      <c r="J7" s="56" t="s">
        <v>75</v>
      </c>
      <c r="K7" s="57" t="s">
        <v>78</v>
      </c>
      <c r="L7" s="57" t="s">
        <v>77</v>
      </c>
      <c r="M7" s="57" t="s">
        <v>78</v>
      </c>
      <c r="N7" s="57" t="s">
        <v>78</v>
      </c>
      <c r="O7" s="57" t="s">
        <v>78</v>
      </c>
      <c r="P7" s="57" t="s">
        <v>78</v>
      </c>
      <c r="Q7" s="57" t="s">
        <v>78</v>
      </c>
      <c r="R7" s="57" t="s">
        <v>78</v>
      </c>
      <c r="S7" s="55" t="s">
        <v>82</v>
      </c>
      <c r="T7" s="56" t="s">
        <v>78</v>
      </c>
      <c r="U7" s="57" t="s">
        <v>84</v>
      </c>
      <c r="V7" s="57" t="s">
        <v>78</v>
      </c>
      <c r="W7" s="57" t="s">
        <v>84</v>
      </c>
      <c r="X7" s="57" t="s">
        <v>84</v>
      </c>
      <c r="Y7" s="55" t="s">
        <v>82</v>
      </c>
      <c r="Z7" s="53" t="s">
        <v>106</v>
      </c>
      <c r="AA7" s="73" t="s">
        <v>82</v>
      </c>
      <c r="AB7" s="53" t="s">
        <v>66</v>
      </c>
      <c r="AC7" s="73" t="s">
        <v>82</v>
      </c>
      <c r="AD7" s="56" t="s">
        <v>89</v>
      </c>
      <c r="AE7" s="57" t="s">
        <v>82</v>
      </c>
      <c r="AF7" s="55" t="s">
        <v>91</v>
      </c>
      <c r="AG7" s="56" t="s">
        <v>88</v>
      </c>
      <c r="AH7" s="57" t="s">
        <v>82</v>
      </c>
      <c r="AI7" s="55" t="s">
        <v>91</v>
      </c>
    </row>
    <row r="8" spans="1:35" ht="13.5" thickBot="1" x14ac:dyDescent="0.25">
      <c r="A8" s="58" t="s">
        <v>8</v>
      </c>
      <c r="B8" s="59" t="s">
        <v>68</v>
      </c>
      <c r="C8" s="76" t="s">
        <v>68</v>
      </c>
      <c r="D8" s="59" t="s">
        <v>71</v>
      </c>
      <c r="E8" s="60" t="s">
        <v>87</v>
      </c>
      <c r="F8" s="60" t="s">
        <v>99</v>
      </c>
      <c r="G8" s="60" t="s">
        <v>91</v>
      </c>
      <c r="H8" s="61" t="s">
        <v>0</v>
      </c>
      <c r="I8" s="77" t="s">
        <v>75</v>
      </c>
      <c r="J8" s="62" t="s">
        <v>119</v>
      </c>
      <c r="K8" s="60" t="s">
        <v>76</v>
      </c>
      <c r="L8" s="60" t="s">
        <v>74</v>
      </c>
      <c r="M8" s="60" t="s">
        <v>75</v>
      </c>
      <c r="N8" s="60" t="s">
        <v>75</v>
      </c>
      <c r="O8" s="60" t="s">
        <v>75</v>
      </c>
      <c r="P8" s="60" t="s">
        <v>75</v>
      </c>
      <c r="Q8" s="60" t="s">
        <v>76</v>
      </c>
      <c r="R8" s="60" t="s">
        <v>81</v>
      </c>
      <c r="S8" s="61" t="s">
        <v>0</v>
      </c>
      <c r="T8" s="62" t="s">
        <v>75</v>
      </c>
      <c r="U8" s="60" t="s">
        <v>75</v>
      </c>
      <c r="V8" s="60" t="s">
        <v>76</v>
      </c>
      <c r="W8" s="60" t="s">
        <v>76</v>
      </c>
      <c r="X8" s="60" t="s">
        <v>85</v>
      </c>
      <c r="Y8" s="61" t="s">
        <v>0</v>
      </c>
      <c r="Z8" s="59" t="s">
        <v>75</v>
      </c>
      <c r="AA8" s="76" t="s">
        <v>0</v>
      </c>
      <c r="AB8" s="59" t="s">
        <v>74</v>
      </c>
      <c r="AC8" s="76" t="s">
        <v>0</v>
      </c>
      <c r="AD8" s="62" t="s">
        <v>86</v>
      </c>
      <c r="AE8" s="60" t="s">
        <v>0</v>
      </c>
      <c r="AF8" s="61" t="s">
        <v>90</v>
      </c>
      <c r="AG8" s="62" t="s">
        <v>86</v>
      </c>
      <c r="AH8" s="60" t="s">
        <v>0</v>
      </c>
      <c r="AI8" s="61" t="s">
        <v>90</v>
      </c>
    </row>
    <row r="9" spans="1:35" x14ac:dyDescent="0.2">
      <c r="A9" s="3" t="s">
        <v>1</v>
      </c>
      <c r="B9" s="12">
        <v>8879146684.8999996</v>
      </c>
      <c r="C9" s="32">
        <v>4520204999.8699999</v>
      </c>
      <c r="D9" s="12">
        <v>267811889.07000002</v>
      </c>
      <c r="E9" s="15">
        <v>38102110.870000005</v>
      </c>
      <c r="F9" s="16">
        <f t="shared" ref="F9:F40" si="0">(E9/E$76)*F$76</f>
        <v>5818984.8958158828</v>
      </c>
      <c r="G9" s="15">
        <f>SUM(D9:F9)</f>
        <v>311732984.83581597</v>
      </c>
      <c r="H9" s="13">
        <f t="shared" ref="H9:H40" si="1">(G9/G$76)</f>
        <v>1.0431069050458921E-2</v>
      </c>
      <c r="I9" s="43">
        <v>13211431.450000001</v>
      </c>
      <c r="J9" s="2">
        <v>-3371841.9600000004</v>
      </c>
      <c r="K9" s="15">
        <v>9973878.25</v>
      </c>
      <c r="L9" s="16">
        <f>SUM(I9:K9)</f>
        <v>19813467.740000002</v>
      </c>
      <c r="M9" s="15">
        <v>0</v>
      </c>
      <c r="N9" s="15">
        <v>0</v>
      </c>
      <c r="O9" s="15">
        <v>0</v>
      </c>
      <c r="P9" s="15">
        <f>(I9+J9+M9+N9+O9)</f>
        <v>9839589.4900000002</v>
      </c>
      <c r="Q9" s="15">
        <f>K9</f>
        <v>9973878.25</v>
      </c>
      <c r="R9" s="15">
        <f>SUM(P9:Q9)</f>
        <v>19813467.740000002</v>
      </c>
      <c r="S9" s="13">
        <f t="shared" ref="S9:S40" si="2">(R9/R$76)</f>
        <v>8.8428731037797741E-3</v>
      </c>
      <c r="T9" s="2">
        <v>5982243.0900000008</v>
      </c>
      <c r="U9" s="15">
        <f>(T9*0.9872)</f>
        <v>5905670.3784480002</v>
      </c>
      <c r="V9" s="15">
        <v>6254265.0099999998</v>
      </c>
      <c r="W9" s="15">
        <f>(V9*0.7794)</f>
        <v>4874574.148794</v>
      </c>
      <c r="X9" s="15">
        <f>(U9+W9)</f>
        <v>10780244.527242001</v>
      </c>
      <c r="Y9" s="13">
        <f t="shared" ref="Y9:Y40" si="3">(X9/X$76)</f>
        <v>1.1970441573389732E-2</v>
      </c>
      <c r="Z9" s="12">
        <v>446500</v>
      </c>
      <c r="AA9" s="33">
        <f t="shared" ref="AA9:AA40" si="4">(Z9/Z$76)</f>
        <v>1.4925373134328358E-2</v>
      </c>
      <c r="AB9" s="12">
        <v>44897800.710000008</v>
      </c>
      <c r="AC9" s="33">
        <f t="shared" ref="AC9:AC40" si="5">(AB9/AB$76)</f>
        <v>1.0595970241811808E-2</v>
      </c>
      <c r="AD9" s="2">
        <f t="shared" ref="AD9:AD40" si="6">(R9+X9+Z9)</f>
        <v>31040212.267242003</v>
      </c>
      <c r="AE9" s="26">
        <f t="shared" ref="AE9:AE40" si="7">(AD9/AD$76)</f>
        <v>9.7884629442334791E-3</v>
      </c>
      <c r="AF9" s="13">
        <f t="shared" ref="AF9:AF40" si="8">(AD9/D9)</f>
        <v>0.11590304065675287</v>
      </c>
      <c r="AG9" s="2">
        <f t="shared" ref="AG9:AG40" si="9">(R9+X9+Z9+AB9)</f>
        <v>75938012.977242008</v>
      </c>
      <c r="AH9" s="26">
        <f t="shared" ref="AH9:AH40" si="10">(AG9/AG$76)</f>
        <v>1.0250321565411341E-2</v>
      </c>
      <c r="AI9" s="29">
        <f t="shared" ref="AI9:AI40" si="11">(AG9/G9)</f>
        <v>0.24359954406889975</v>
      </c>
    </row>
    <row r="10" spans="1:35" x14ac:dyDescent="0.2">
      <c r="A10" s="5" t="s">
        <v>50</v>
      </c>
      <c r="B10" s="37">
        <v>670261810.76000011</v>
      </c>
      <c r="C10" s="38">
        <v>273184002.82000005</v>
      </c>
      <c r="D10" s="37">
        <v>17414201.649999999</v>
      </c>
      <c r="E10" s="39">
        <v>2225185.98</v>
      </c>
      <c r="F10" s="39">
        <f t="shared" si="0"/>
        <v>339832.18547075894</v>
      </c>
      <c r="G10" s="39">
        <f>SUM(D10:F10)</f>
        <v>19979219.815470759</v>
      </c>
      <c r="H10" s="14">
        <f t="shared" si="1"/>
        <v>6.6853567510424187E-4</v>
      </c>
      <c r="I10" s="44">
        <v>1105590.4300000002</v>
      </c>
      <c r="J10" s="40">
        <v>-494528.03999999986</v>
      </c>
      <c r="K10" s="39">
        <v>351299.24000000005</v>
      </c>
      <c r="L10" s="39">
        <f>SUM(I10:K10)</f>
        <v>962361.63000000035</v>
      </c>
      <c r="M10" s="39">
        <v>1192953.7</v>
      </c>
      <c r="N10" s="39">
        <v>37097.770000000004</v>
      </c>
      <c r="O10" s="39">
        <v>546938.36999999988</v>
      </c>
      <c r="P10" s="39">
        <f>(I10+J10+M10+N10+O10)</f>
        <v>2388052.2300000004</v>
      </c>
      <c r="Q10" s="39">
        <f>K10</f>
        <v>351299.24000000005</v>
      </c>
      <c r="R10" s="39">
        <f>SUM(P10:Q10)</f>
        <v>2739351.4700000007</v>
      </c>
      <c r="S10" s="14">
        <f t="shared" si="2"/>
        <v>1.2225894908319864E-3</v>
      </c>
      <c r="T10" s="40">
        <v>636931.08999999985</v>
      </c>
      <c r="U10" s="39">
        <f>(T10*0.9872)</f>
        <v>628778.37204799987</v>
      </c>
      <c r="V10" s="39">
        <v>280982.99000000005</v>
      </c>
      <c r="W10" s="39">
        <f>(V10*0.7794)</f>
        <v>218998.14240600003</v>
      </c>
      <c r="X10" s="39">
        <f>(U10+W10)</f>
        <v>847776.51445399993</v>
      </c>
      <c r="Y10" s="14">
        <f t="shared" si="3"/>
        <v>9.4137560682586066E-4</v>
      </c>
      <c r="Z10" s="37">
        <v>446500</v>
      </c>
      <c r="AA10" s="34">
        <f t="shared" si="4"/>
        <v>1.4925373134328358E-2</v>
      </c>
      <c r="AB10" s="37">
        <v>2863393.04</v>
      </c>
      <c r="AC10" s="34">
        <f t="shared" si="5"/>
        <v>6.7576645097659272E-4</v>
      </c>
      <c r="AD10" s="40">
        <f t="shared" si="6"/>
        <v>4033627.9844540004</v>
      </c>
      <c r="AE10" s="27">
        <f t="shared" si="7"/>
        <v>1.2719957491501819E-3</v>
      </c>
      <c r="AF10" s="14">
        <f t="shared" si="8"/>
        <v>0.23162864801522501</v>
      </c>
      <c r="AG10" s="40">
        <f t="shared" si="9"/>
        <v>6897021.0244540004</v>
      </c>
      <c r="AH10" s="27">
        <f t="shared" si="10"/>
        <v>9.3097884145643204E-4</v>
      </c>
      <c r="AI10" s="30">
        <f t="shared" si="11"/>
        <v>0.34520972731444416</v>
      </c>
    </row>
    <row r="11" spans="1:35" x14ac:dyDescent="0.2">
      <c r="A11" s="5" t="s">
        <v>26</v>
      </c>
      <c r="B11" s="37">
        <v>8725939676.5999985</v>
      </c>
      <c r="C11" s="38">
        <v>5400987060.6999989</v>
      </c>
      <c r="D11" s="37">
        <v>325299839.44000006</v>
      </c>
      <c r="E11" s="39">
        <v>48708324.149999999</v>
      </c>
      <c r="F11" s="39">
        <f t="shared" si="0"/>
        <v>7438774.2846162682</v>
      </c>
      <c r="G11" s="39">
        <f t="shared" ref="G11:G74" si="12">SUM(D11:F11)</f>
        <v>381446937.87461632</v>
      </c>
      <c r="H11" s="14">
        <f t="shared" si="1"/>
        <v>1.2763806018640762E-2</v>
      </c>
      <c r="I11" s="44">
        <v>16457305.900000002</v>
      </c>
      <c r="J11" s="40">
        <v>0</v>
      </c>
      <c r="K11" s="39">
        <v>11205620.699999999</v>
      </c>
      <c r="L11" s="39">
        <f t="shared" ref="L11:L74" si="13">SUM(I11:K11)</f>
        <v>27662926.600000001</v>
      </c>
      <c r="M11" s="39">
        <v>0</v>
      </c>
      <c r="N11" s="39">
        <v>0</v>
      </c>
      <c r="O11" s="39">
        <v>0</v>
      </c>
      <c r="P11" s="39">
        <f t="shared" ref="P11:P74" si="14">(I11+J11+M11+N11+O11)</f>
        <v>16457305.900000002</v>
      </c>
      <c r="Q11" s="39">
        <f t="shared" ref="Q11:Q74" si="15">K11</f>
        <v>11205620.699999999</v>
      </c>
      <c r="R11" s="39">
        <f t="shared" ref="R11:R74" si="16">SUM(P11:Q11)</f>
        <v>27662926.600000001</v>
      </c>
      <c r="S11" s="14">
        <f t="shared" si="2"/>
        <v>1.2346135104312338E-2</v>
      </c>
      <c r="T11" s="40">
        <v>4938083.7700000005</v>
      </c>
      <c r="U11" s="39">
        <f t="shared" ref="U11:U74" si="17">(T11*0.9872)</f>
        <v>4874876.2977440003</v>
      </c>
      <c r="V11" s="39">
        <v>4785672</v>
      </c>
      <c r="W11" s="39">
        <f t="shared" ref="W11:W74" si="18">(V11*0.7794)</f>
        <v>3729952.7568000001</v>
      </c>
      <c r="X11" s="39">
        <f t="shared" ref="X11:X74" si="19">(U11+W11)</f>
        <v>8604829.054544</v>
      </c>
      <c r="Y11" s="14">
        <f t="shared" si="3"/>
        <v>9.5548485181511569E-3</v>
      </c>
      <c r="Z11" s="37">
        <v>446500</v>
      </c>
      <c r="AA11" s="34">
        <f t="shared" si="4"/>
        <v>1.4925373134328358E-2</v>
      </c>
      <c r="AB11" s="37">
        <v>52197447.350000009</v>
      </c>
      <c r="AC11" s="34">
        <f t="shared" si="5"/>
        <v>1.2318701363382185E-2</v>
      </c>
      <c r="AD11" s="40">
        <f t="shared" si="6"/>
        <v>36714255.654544003</v>
      </c>
      <c r="AE11" s="27">
        <f t="shared" si="7"/>
        <v>1.1577760097307153E-2</v>
      </c>
      <c r="AF11" s="14">
        <f t="shared" si="8"/>
        <v>0.11286281517306364</v>
      </c>
      <c r="AG11" s="40">
        <f t="shared" si="9"/>
        <v>88911703.00454402</v>
      </c>
      <c r="AH11" s="27">
        <f t="shared" si="10"/>
        <v>1.2001545879243075E-2</v>
      </c>
      <c r="AI11" s="30">
        <f t="shared" si="11"/>
        <v>0.23309061936622436</v>
      </c>
    </row>
    <row r="12" spans="1:35" x14ac:dyDescent="0.2">
      <c r="A12" s="5" t="s">
        <v>47</v>
      </c>
      <c r="B12" s="37">
        <v>692266253.07999992</v>
      </c>
      <c r="C12" s="38">
        <v>368216330.55000001</v>
      </c>
      <c r="D12" s="37">
        <v>23523010.16</v>
      </c>
      <c r="E12" s="39">
        <v>3262773.1799999997</v>
      </c>
      <c r="F12" s="39">
        <f t="shared" si="0"/>
        <v>498293.33386990777</v>
      </c>
      <c r="G12" s="39">
        <f t="shared" si="12"/>
        <v>27284076.673869908</v>
      </c>
      <c r="H12" s="14">
        <f t="shared" si="1"/>
        <v>9.1296751260713479E-4</v>
      </c>
      <c r="I12" s="44">
        <v>1555828.5599999998</v>
      </c>
      <c r="J12" s="40">
        <v>0</v>
      </c>
      <c r="K12" s="39">
        <v>479948.59</v>
      </c>
      <c r="L12" s="39">
        <f t="shared" si="13"/>
        <v>2035777.15</v>
      </c>
      <c r="M12" s="39">
        <v>866571.28999999992</v>
      </c>
      <c r="N12" s="39">
        <v>56970.069999999985</v>
      </c>
      <c r="O12" s="39">
        <v>627869.38</v>
      </c>
      <c r="P12" s="39">
        <f t="shared" si="14"/>
        <v>3107239.2999999993</v>
      </c>
      <c r="Q12" s="39">
        <f t="shared" si="15"/>
        <v>479948.59</v>
      </c>
      <c r="R12" s="39">
        <f t="shared" si="16"/>
        <v>3587187.8899999992</v>
      </c>
      <c r="S12" s="14">
        <f t="shared" si="2"/>
        <v>1.6009841248862328E-3</v>
      </c>
      <c r="T12" s="40">
        <v>646859.35999999987</v>
      </c>
      <c r="U12" s="39">
        <f t="shared" si="17"/>
        <v>638579.56019199989</v>
      </c>
      <c r="V12" s="39">
        <v>311378.54000000004</v>
      </c>
      <c r="W12" s="39">
        <f t="shared" si="18"/>
        <v>242688.43407600003</v>
      </c>
      <c r="X12" s="39">
        <f t="shared" si="19"/>
        <v>881267.99426799989</v>
      </c>
      <c r="Y12" s="14">
        <f t="shared" si="3"/>
        <v>9.7856472635897895E-4</v>
      </c>
      <c r="Z12" s="37">
        <v>446500</v>
      </c>
      <c r="AA12" s="34">
        <f t="shared" si="4"/>
        <v>1.4925373134328358E-2</v>
      </c>
      <c r="AB12" s="37">
        <v>3950275.0500000003</v>
      </c>
      <c r="AC12" s="34">
        <f t="shared" si="5"/>
        <v>9.3227276647982714E-4</v>
      </c>
      <c r="AD12" s="40">
        <f t="shared" si="6"/>
        <v>4914955.8842679989</v>
      </c>
      <c r="AE12" s="27">
        <f t="shared" si="7"/>
        <v>1.5499205717891271E-3</v>
      </c>
      <c r="AF12" s="14">
        <f t="shared" si="8"/>
        <v>0.20894247168356445</v>
      </c>
      <c r="AG12" s="40">
        <f t="shared" si="9"/>
        <v>8865230.9342679996</v>
      </c>
      <c r="AH12" s="27">
        <f t="shared" si="10"/>
        <v>1.1966532210305849E-3</v>
      </c>
      <c r="AI12" s="30">
        <f t="shared" si="11"/>
        <v>0.32492325249761062</v>
      </c>
    </row>
    <row r="13" spans="1:35" x14ac:dyDescent="0.2">
      <c r="A13" s="5" t="s">
        <v>15</v>
      </c>
      <c r="B13" s="37">
        <v>23364854449.750004</v>
      </c>
      <c r="C13" s="38">
        <v>9920104421.5999985</v>
      </c>
      <c r="D13" s="37">
        <v>589390474.11000001</v>
      </c>
      <c r="E13" s="39">
        <v>83231466.099999994</v>
      </c>
      <c r="F13" s="39">
        <f t="shared" si="0"/>
        <v>12711176.179843802</v>
      </c>
      <c r="G13" s="39">
        <f t="shared" si="12"/>
        <v>685333116.38984382</v>
      </c>
      <c r="H13" s="14">
        <f t="shared" si="1"/>
        <v>2.2932308762236953E-2</v>
      </c>
      <c r="I13" s="44">
        <v>28812840.169999998</v>
      </c>
      <c r="J13" s="40">
        <v>-7084587.96</v>
      </c>
      <c r="K13" s="39">
        <v>22839793.600000001</v>
      </c>
      <c r="L13" s="39">
        <f t="shared" si="13"/>
        <v>44568045.810000002</v>
      </c>
      <c r="M13" s="39">
        <v>0</v>
      </c>
      <c r="N13" s="39">
        <v>0</v>
      </c>
      <c r="O13" s="39">
        <v>0</v>
      </c>
      <c r="P13" s="39">
        <f t="shared" si="14"/>
        <v>21728252.209999997</v>
      </c>
      <c r="Q13" s="39">
        <f t="shared" si="15"/>
        <v>22839793.600000001</v>
      </c>
      <c r="R13" s="39">
        <f t="shared" si="16"/>
        <v>44568045.810000002</v>
      </c>
      <c r="S13" s="14">
        <f t="shared" si="2"/>
        <v>1.989099428494458E-2</v>
      </c>
      <c r="T13" s="40">
        <v>13008422.690000001</v>
      </c>
      <c r="U13" s="39">
        <f t="shared" si="17"/>
        <v>12841914.879568001</v>
      </c>
      <c r="V13" s="39">
        <v>14375577.640000001</v>
      </c>
      <c r="W13" s="39">
        <f t="shared" si="18"/>
        <v>11204325.212616</v>
      </c>
      <c r="X13" s="39">
        <f t="shared" si="19"/>
        <v>24046240.092184</v>
      </c>
      <c r="Y13" s="14">
        <f t="shared" si="3"/>
        <v>2.6701074484516522E-2</v>
      </c>
      <c r="Z13" s="37">
        <v>446500</v>
      </c>
      <c r="AA13" s="34">
        <f t="shared" si="4"/>
        <v>1.4925373134328358E-2</v>
      </c>
      <c r="AB13" s="37">
        <v>99516410.379999995</v>
      </c>
      <c r="AC13" s="34">
        <f t="shared" si="5"/>
        <v>2.3486070726924289E-2</v>
      </c>
      <c r="AD13" s="40">
        <f t="shared" si="6"/>
        <v>69060785.90218401</v>
      </c>
      <c r="AE13" s="27">
        <f t="shared" si="7"/>
        <v>2.1778167555141986E-2</v>
      </c>
      <c r="AF13" s="14">
        <f t="shared" si="8"/>
        <v>0.11717323054205819</v>
      </c>
      <c r="AG13" s="40">
        <f t="shared" si="9"/>
        <v>168577196.282184</v>
      </c>
      <c r="AH13" s="27">
        <f t="shared" si="10"/>
        <v>2.2755012973617175E-2</v>
      </c>
      <c r="AI13" s="30">
        <f t="shared" si="11"/>
        <v>0.24597847710935775</v>
      </c>
    </row>
    <row r="14" spans="1:35" x14ac:dyDescent="0.2">
      <c r="A14" s="5" t="s">
        <v>9</v>
      </c>
      <c r="B14" s="37">
        <v>118909986699.96001</v>
      </c>
      <c r="C14" s="38">
        <v>40421221240.229996</v>
      </c>
      <c r="D14" s="37">
        <v>2404885013.0599999</v>
      </c>
      <c r="E14" s="39">
        <v>337842010.03000003</v>
      </c>
      <c r="F14" s="39">
        <f t="shared" si="0"/>
        <v>51595502.418332234</v>
      </c>
      <c r="G14" s="39">
        <f t="shared" si="12"/>
        <v>2794322525.5083323</v>
      </c>
      <c r="H14" s="14">
        <f t="shared" si="1"/>
        <v>9.3502364622023451E-2</v>
      </c>
      <c r="I14" s="44">
        <v>83063234.810000002</v>
      </c>
      <c r="J14" s="40">
        <v>0</v>
      </c>
      <c r="K14" s="39">
        <v>123118115.57000001</v>
      </c>
      <c r="L14" s="39">
        <f t="shared" si="13"/>
        <v>206181350.38</v>
      </c>
      <c r="M14" s="39">
        <v>0</v>
      </c>
      <c r="N14" s="39">
        <v>0</v>
      </c>
      <c r="O14" s="39">
        <v>0</v>
      </c>
      <c r="P14" s="39">
        <f t="shared" si="14"/>
        <v>83063234.810000002</v>
      </c>
      <c r="Q14" s="39">
        <f t="shared" si="15"/>
        <v>123118115.57000001</v>
      </c>
      <c r="R14" s="39">
        <f t="shared" si="16"/>
        <v>206181350.38</v>
      </c>
      <c r="S14" s="14">
        <f t="shared" si="2"/>
        <v>9.2020010918911224E-2</v>
      </c>
      <c r="T14" s="40">
        <v>34562435.579999998</v>
      </c>
      <c r="U14" s="39">
        <f t="shared" si="17"/>
        <v>34120036.404575996</v>
      </c>
      <c r="V14" s="39">
        <v>69768778.829999998</v>
      </c>
      <c r="W14" s="39">
        <f t="shared" si="18"/>
        <v>54377786.220101997</v>
      </c>
      <c r="X14" s="39">
        <f t="shared" si="19"/>
        <v>88497822.624677986</v>
      </c>
      <c r="Y14" s="14">
        <f t="shared" si="3"/>
        <v>9.8268458792737615E-2</v>
      </c>
      <c r="Z14" s="37">
        <v>446500</v>
      </c>
      <c r="AA14" s="34">
        <f t="shared" si="4"/>
        <v>1.4925373134328358E-2</v>
      </c>
      <c r="AB14" s="37">
        <v>381861501.48000002</v>
      </c>
      <c r="AC14" s="34">
        <f t="shared" si="5"/>
        <v>9.0120073638138246E-2</v>
      </c>
      <c r="AD14" s="40">
        <f t="shared" si="6"/>
        <v>295125673.00467801</v>
      </c>
      <c r="AE14" s="27">
        <f t="shared" si="7"/>
        <v>9.306723450299835E-2</v>
      </c>
      <c r="AF14" s="14">
        <f t="shared" si="8"/>
        <v>0.12271924495431785</v>
      </c>
      <c r="AG14" s="40">
        <f t="shared" si="9"/>
        <v>676987174.48467803</v>
      </c>
      <c r="AH14" s="27">
        <f t="shared" si="10"/>
        <v>9.1381588246282494E-2</v>
      </c>
      <c r="AI14" s="30">
        <f t="shared" si="11"/>
        <v>0.24227238205493948</v>
      </c>
    </row>
    <row r="15" spans="1:35" x14ac:dyDescent="0.2">
      <c r="A15" s="5" t="s">
        <v>57</v>
      </c>
      <c r="B15" s="37">
        <v>170243585.61000001</v>
      </c>
      <c r="C15" s="38">
        <v>75894743.769999996</v>
      </c>
      <c r="D15" s="37">
        <v>5133245.4600000009</v>
      </c>
      <c r="E15" s="39">
        <v>1177530.2100000002</v>
      </c>
      <c r="F15" s="39">
        <f t="shared" si="0"/>
        <v>179833.35699523948</v>
      </c>
      <c r="G15" s="39">
        <f t="shared" si="12"/>
        <v>6490609.0269952407</v>
      </c>
      <c r="H15" s="14">
        <f t="shared" si="1"/>
        <v>2.1718584247919031E-4</v>
      </c>
      <c r="I15" s="44">
        <v>361144.54</v>
      </c>
      <c r="J15" s="40">
        <v>0</v>
      </c>
      <c r="K15" s="39">
        <v>90232.840000000011</v>
      </c>
      <c r="L15" s="39">
        <f t="shared" si="13"/>
        <v>451377.38</v>
      </c>
      <c r="M15" s="39">
        <v>720138.30999999982</v>
      </c>
      <c r="N15" s="39">
        <v>20951.589999999993</v>
      </c>
      <c r="O15" s="39">
        <v>663004.17000000004</v>
      </c>
      <c r="P15" s="39">
        <f t="shared" si="14"/>
        <v>1765238.6099999999</v>
      </c>
      <c r="Q15" s="39">
        <f t="shared" si="15"/>
        <v>90232.840000000011</v>
      </c>
      <c r="R15" s="39">
        <f t="shared" si="16"/>
        <v>1855471.45</v>
      </c>
      <c r="S15" s="14">
        <f t="shared" si="2"/>
        <v>8.2810837534067394E-4</v>
      </c>
      <c r="T15" s="40">
        <v>311446.85999999993</v>
      </c>
      <c r="U15" s="39">
        <f t="shared" si="17"/>
        <v>307460.34019199992</v>
      </c>
      <c r="V15" s="39">
        <v>147635.07</v>
      </c>
      <c r="W15" s="39">
        <f t="shared" si="18"/>
        <v>115066.773558</v>
      </c>
      <c r="X15" s="39">
        <f t="shared" si="19"/>
        <v>422527.1137499999</v>
      </c>
      <c r="Y15" s="14">
        <f t="shared" si="3"/>
        <v>4.6917638236647298E-4</v>
      </c>
      <c r="Z15" s="37">
        <v>446500</v>
      </c>
      <c r="AA15" s="34">
        <f t="shared" si="4"/>
        <v>1.4925373134328358E-2</v>
      </c>
      <c r="AB15" s="37">
        <v>1678851.2</v>
      </c>
      <c r="AC15" s="34">
        <f t="shared" si="5"/>
        <v>3.9621222140771628E-4</v>
      </c>
      <c r="AD15" s="40">
        <f t="shared" si="6"/>
        <v>2724498.5637499997</v>
      </c>
      <c r="AE15" s="27">
        <f t="shared" si="7"/>
        <v>8.5916465400685165E-4</v>
      </c>
      <c r="AF15" s="14">
        <f t="shared" si="8"/>
        <v>0.53075555902795246</v>
      </c>
      <c r="AG15" s="40">
        <f t="shared" si="9"/>
        <v>4403349.7637499999</v>
      </c>
      <c r="AH15" s="27">
        <f t="shared" si="10"/>
        <v>5.9437624549041562E-4</v>
      </c>
      <c r="AI15" s="30">
        <f t="shared" si="11"/>
        <v>0.67841858066568594</v>
      </c>
    </row>
    <row r="16" spans="1:35" x14ac:dyDescent="0.2">
      <c r="A16" s="5" t="s">
        <v>28</v>
      </c>
      <c r="B16" s="37">
        <v>6167218877.4800005</v>
      </c>
      <c r="C16" s="38">
        <v>3433865043.1500001</v>
      </c>
      <c r="D16" s="37">
        <v>208345518.11000001</v>
      </c>
      <c r="E16" s="39">
        <v>28874828.120000001</v>
      </c>
      <c r="F16" s="39">
        <f t="shared" si="0"/>
        <v>4409786.8822237169</v>
      </c>
      <c r="G16" s="39">
        <f t="shared" si="12"/>
        <v>241630133.11222374</v>
      </c>
      <c r="H16" s="14">
        <f t="shared" si="1"/>
        <v>8.0853189292517981E-3</v>
      </c>
      <c r="I16" s="44">
        <v>16305968.09</v>
      </c>
      <c r="J16" s="40">
        <v>0</v>
      </c>
      <c r="K16" s="39">
        <v>1868320.21</v>
      </c>
      <c r="L16" s="39">
        <f t="shared" si="13"/>
        <v>18174288.300000001</v>
      </c>
      <c r="M16" s="39">
        <v>0</v>
      </c>
      <c r="N16" s="39">
        <v>0</v>
      </c>
      <c r="O16" s="39">
        <v>0</v>
      </c>
      <c r="P16" s="39">
        <f t="shared" si="14"/>
        <v>16305968.09</v>
      </c>
      <c r="Q16" s="39">
        <f t="shared" si="15"/>
        <v>1868320.21</v>
      </c>
      <c r="R16" s="39">
        <f t="shared" si="16"/>
        <v>18174288.300000001</v>
      </c>
      <c r="S16" s="14">
        <f t="shared" si="2"/>
        <v>8.11129718923243E-3</v>
      </c>
      <c r="T16" s="40">
        <v>5629894.6600000001</v>
      </c>
      <c r="U16" s="39">
        <f t="shared" si="17"/>
        <v>5557832.0083520003</v>
      </c>
      <c r="V16" s="39">
        <v>645185.54999999981</v>
      </c>
      <c r="W16" s="39">
        <f t="shared" si="18"/>
        <v>502857.61766999983</v>
      </c>
      <c r="X16" s="39">
        <f t="shared" si="19"/>
        <v>6060689.6260219999</v>
      </c>
      <c r="Y16" s="14">
        <f t="shared" si="3"/>
        <v>6.7298223968307756E-3</v>
      </c>
      <c r="Z16" s="37">
        <v>446500</v>
      </c>
      <c r="AA16" s="34">
        <f t="shared" si="4"/>
        <v>1.4925373134328358E-2</v>
      </c>
      <c r="AB16" s="37">
        <v>34217414.200000003</v>
      </c>
      <c r="AC16" s="34">
        <f t="shared" si="5"/>
        <v>8.0753777886985682E-3</v>
      </c>
      <c r="AD16" s="40">
        <f t="shared" si="6"/>
        <v>24681477.926022001</v>
      </c>
      <c r="AE16" s="27">
        <f t="shared" si="7"/>
        <v>7.7832499986717754E-3</v>
      </c>
      <c r="AF16" s="14">
        <f t="shared" si="8"/>
        <v>0.11846416543979094</v>
      </c>
      <c r="AG16" s="40">
        <f t="shared" si="9"/>
        <v>58898892.126022004</v>
      </c>
      <c r="AH16" s="27">
        <f t="shared" si="10"/>
        <v>7.9503342327265428E-3</v>
      </c>
      <c r="AI16" s="30">
        <f t="shared" si="11"/>
        <v>0.2437564030917731</v>
      </c>
    </row>
    <row r="17" spans="1:35" x14ac:dyDescent="0.2">
      <c r="A17" s="5" t="s">
        <v>31</v>
      </c>
      <c r="B17" s="37">
        <v>3647979037.8700004</v>
      </c>
      <c r="C17" s="38">
        <v>2098921647.5499997</v>
      </c>
      <c r="D17" s="37">
        <v>124896246.09</v>
      </c>
      <c r="E17" s="39">
        <v>893063.1</v>
      </c>
      <c r="F17" s="39">
        <f t="shared" si="0"/>
        <v>136389.31206832922</v>
      </c>
      <c r="G17" s="39">
        <f t="shared" si="12"/>
        <v>125925698.50206833</v>
      </c>
      <c r="H17" s="14">
        <f t="shared" si="1"/>
        <v>4.2136691341603241E-3</v>
      </c>
      <c r="I17" s="44">
        <v>10211588.530000001</v>
      </c>
      <c r="J17" s="40">
        <v>-2226363.9600000004</v>
      </c>
      <c r="K17" s="39">
        <v>765471.07000000007</v>
      </c>
      <c r="L17" s="39">
        <f t="shared" si="13"/>
        <v>8750695.6400000006</v>
      </c>
      <c r="M17" s="39">
        <v>0</v>
      </c>
      <c r="N17" s="39">
        <v>0</v>
      </c>
      <c r="O17" s="39">
        <v>0</v>
      </c>
      <c r="P17" s="39">
        <f t="shared" si="14"/>
        <v>7985224.5700000003</v>
      </c>
      <c r="Q17" s="39">
        <f t="shared" si="15"/>
        <v>765471.07000000007</v>
      </c>
      <c r="R17" s="39">
        <f t="shared" si="16"/>
        <v>8750695.6400000006</v>
      </c>
      <c r="S17" s="14">
        <f t="shared" si="2"/>
        <v>3.905489545280322E-3</v>
      </c>
      <c r="T17" s="40">
        <v>4396347.84</v>
      </c>
      <c r="U17" s="39">
        <f t="shared" si="17"/>
        <v>4340074.5876479996</v>
      </c>
      <c r="V17" s="39">
        <v>520621.60000000003</v>
      </c>
      <c r="W17" s="39">
        <f t="shared" si="18"/>
        <v>405772.47503999999</v>
      </c>
      <c r="X17" s="39">
        <f t="shared" si="19"/>
        <v>4745847.0626879996</v>
      </c>
      <c r="Y17" s="14">
        <f t="shared" si="3"/>
        <v>5.2698141342331977E-3</v>
      </c>
      <c r="Z17" s="37">
        <v>446500</v>
      </c>
      <c r="AA17" s="34">
        <f t="shared" si="4"/>
        <v>1.4925373134328358E-2</v>
      </c>
      <c r="AB17" s="37">
        <v>0</v>
      </c>
      <c r="AC17" s="34">
        <f t="shared" si="5"/>
        <v>0</v>
      </c>
      <c r="AD17" s="40">
        <f t="shared" si="6"/>
        <v>13943042.702688001</v>
      </c>
      <c r="AE17" s="27">
        <f t="shared" si="7"/>
        <v>4.3969079737628085E-3</v>
      </c>
      <c r="AF17" s="14">
        <f t="shared" si="8"/>
        <v>0.11163700382668564</v>
      </c>
      <c r="AG17" s="40">
        <f t="shared" si="9"/>
        <v>13943042.702688001</v>
      </c>
      <c r="AH17" s="27">
        <f t="shared" si="10"/>
        <v>1.8820702004099868E-3</v>
      </c>
      <c r="AI17" s="30">
        <f t="shared" si="11"/>
        <v>0.11072436260862978</v>
      </c>
    </row>
    <row r="18" spans="1:35" x14ac:dyDescent="0.2">
      <c r="A18" s="5" t="s">
        <v>27</v>
      </c>
      <c r="B18" s="37">
        <v>6076566307.3400011</v>
      </c>
      <c r="C18" s="38">
        <v>2632849119.9099998</v>
      </c>
      <c r="D18" s="37">
        <v>159492877.65999997</v>
      </c>
      <c r="E18" s="39">
        <v>27091946.100000001</v>
      </c>
      <c r="F18" s="39">
        <f t="shared" si="0"/>
        <v>4137503.7118555843</v>
      </c>
      <c r="G18" s="39">
        <f t="shared" si="12"/>
        <v>190722327.47185555</v>
      </c>
      <c r="H18" s="14">
        <f t="shared" si="1"/>
        <v>6.381864814116363E-3</v>
      </c>
      <c r="I18" s="44">
        <v>12880337.059999999</v>
      </c>
      <c r="J18" s="40">
        <v>-2547437.0399999996</v>
      </c>
      <c r="K18" s="39">
        <v>1151821.8999999999</v>
      </c>
      <c r="L18" s="39">
        <f t="shared" si="13"/>
        <v>11484721.92</v>
      </c>
      <c r="M18" s="39">
        <v>0</v>
      </c>
      <c r="N18" s="39">
        <v>0</v>
      </c>
      <c r="O18" s="39">
        <v>0</v>
      </c>
      <c r="P18" s="39">
        <f t="shared" si="14"/>
        <v>10332900.02</v>
      </c>
      <c r="Q18" s="39">
        <f t="shared" si="15"/>
        <v>1151821.8999999999</v>
      </c>
      <c r="R18" s="39">
        <f t="shared" si="16"/>
        <v>11484721.92</v>
      </c>
      <c r="S18" s="14">
        <f t="shared" si="2"/>
        <v>5.1257023709045078E-3</v>
      </c>
      <c r="T18" s="40">
        <v>6214217.5800000019</v>
      </c>
      <c r="U18" s="39">
        <f t="shared" si="17"/>
        <v>6134675.5949760014</v>
      </c>
      <c r="V18" s="39">
        <v>717728.15999999992</v>
      </c>
      <c r="W18" s="39">
        <f t="shared" si="18"/>
        <v>559397.32790399995</v>
      </c>
      <c r="X18" s="39">
        <f t="shared" si="19"/>
        <v>6694072.9228800014</v>
      </c>
      <c r="Y18" s="14">
        <f t="shared" si="3"/>
        <v>7.4331346203559507E-3</v>
      </c>
      <c r="Z18" s="37">
        <v>446500</v>
      </c>
      <c r="AA18" s="34">
        <f t="shared" si="4"/>
        <v>1.4925373134328358E-2</v>
      </c>
      <c r="AB18" s="37">
        <v>32850987.080000002</v>
      </c>
      <c r="AC18" s="34">
        <f t="shared" si="5"/>
        <v>7.7528982713911676E-3</v>
      </c>
      <c r="AD18" s="40">
        <f t="shared" si="6"/>
        <v>18625294.842880003</v>
      </c>
      <c r="AE18" s="27">
        <f t="shared" si="7"/>
        <v>5.8734459296000416E-3</v>
      </c>
      <c r="AF18" s="14">
        <f t="shared" si="8"/>
        <v>0.11677822305385073</v>
      </c>
      <c r="AG18" s="40">
        <f t="shared" si="9"/>
        <v>51476281.922880009</v>
      </c>
      <c r="AH18" s="27">
        <f t="shared" si="10"/>
        <v>6.9484099203309781E-3</v>
      </c>
      <c r="AI18" s="30">
        <f t="shared" si="11"/>
        <v>0.26990170791868218</v>
      </c>
    </row>
    <row r="19" spans="1:35" x14ac:dyDescent="0.2">
      <c r="A19" s="5" t="s">
        <v>22</v>
      </c>
      <c r="B19" s="37">
        <v>19211233346.600002</v>
      </c>
      <c r="C19" s="38">
        <v>10860049673.150002</v>
      </c>
      <c r="D19" s="37">
        <v>652812949.41999996</v>
      </c>
      <c r="E19" s="39">
        <v>90792954.939999998</v>
      </c>
      <c r="F19" s="39">
        <f t="shared" si="0"/>
        <v>13865972.813026777</v>
      </c>
      <c r="G19" s="39">
        <f t="shared" si="12"/>
        <v>757471877.17302668</v>
      </c>
      <c r="H19" s="14">
        <f t="shared" si="1"/>
        <v>2.5346183557489171E-2</v>
      </c>
      <c r="I19" s="44">
        <v>50480372.150000006</v>
      </c>
      <c r="J19" s="40">
        <v>0</v>
      </c>
      <c r="K19" s="39">
        <v>5373063.79</v>
      </c>
      <c r="L19" s="39">
        <f t="shared" si="13"/>
        <v>55853435.940000005</v>
      </c>
      <c r="M19" s="39">
        <v>0</v>
      </c>
      <c r="N19" s="39">
        <v>0</v>
      </c>
      <c r="O19" s="39">
        <v>0</v>
      </c>
      <c r="P19" s="39">
        <f t="shared" si="14"/>
        <v>50480372.150000006</v>
      </c>
      <c r="Q19" s="39">
        <f t="shared" si="15"/>
        <v>5373063.79</v>
      </c>
      <c r="R19" s="39">
        <f t="shared" si="16"/>
        <v>55853435.940000005</v>
      </c>
      <c r="S19" s="14">
        <f t="shared" si="2"/>
        <v>2.4927733646059502E-2</v>
      </c>
      <c r="T19" s="40">
        <v>13255022.260000002</v>
      </c>
      <c r="U19" s="39">
        <f t="shared" si="17"/>
        <v>13085357.975072002</v>
      </c>
      <c r="V19" s="39">
        <v>1574142.0799999998</v>
      </c>
      <c r="W19" s="39">
        <f t="shared" si="18"/>
        <v>1226886.3371519998</v>
      </c>
      <c r="X19" s="39">
        <f t="shared" si="19"/>
        <v>14312244.312224003</v>
      </c>
      <c r="Y19" s="14">
        <f t="shared" si="3"/>
        <v>1.5892393154034339E-2</v>
      </c>
      <c r="Z19" s="37">
        <v>446500</v>
      </c>
      <c r="AA19" s="34">
        <f t="shared" si="4"/>
        <v>1.4925373134328358E-2</v>
      </c>
      <c r="AB19" s="37">
        <v>99517046.469999999</v>
      </c>
      <c r="AC19" s="34">
        <f t="shared" si="5"/>
        <v>2.3486220845429083E-2</v>
      </c>
      <c r="AD19" s="40">
        <f t="shared" si="6"/>
        <v>70612180.252224013</v>
      </c>
      <c r="AE19" s="27">
        <f t="shared" si="7"/>
        <v>2.2267396365064973E-2</v>
      </c>
      <c r="AF19" s="14">
        <f t="shared" si="8"/>
        <v>0.10816602261790351</v>
      </c>
      <c r="AG19" s="40">
        <f t="shared" si="9"/>
        <v>170129226.722224</v>
      </c>
      <c r="AH19" s="27">
        <f t="shared" si="10"/>
        <v>2.2964510305269567E-2</v>
      </c>
      <c r="AI19" s="30">
        <f t="shared" si="11"/>
        <v>0.22460137709292402</v>
      </c>
    </row>
    <row r="20" spans="1:35" x14ac:dyDescent="0.2">
      <c r="A20" s="5" t="s">
        <v>37</v>
      </c>
      <c r="B20" s="37">
        <v>3025477056.48</v>
      </c>
      <c r="C20" s="38">
        <v>1412541520.6499999</v>
      </c>
      <c r="D20" s="37">
        <v>83623666.189999998</v>
      </c>
      <c r="E20" s="39">
        <v>10206968.729999999</v>
      </c>
      <c r="F20" s="39">
        <f t="shared" si="0"/>
        <v>1558816.4412880207</v>
      </c>
      <c r="G20" s="39">
        <f t="shared" si="12"/>
        <v>95389451.361288026</v>
      </c>
      <c r="H20" s="14">
        <f t="shared" si="1"/>
        <v>3.1918789548659524E-3</v>
      </c>
      <c r="I20" s="44">
        <v>6030490.4600000009</v>
      </c>
      <c r="J20" s="40">
        <v>-1446720.9600000002</v>
      </c>
      <c r="K20" s="39">
        <v>1218220.6499999999</v>
      </c>
      <c r="L20" s="39">
        <f t="shared" si="13"/>
        <v>5801990.1500000004</v>
      </c>
      <c r="M20" s="39">
        <v>0</v>
      </c>
      <c r="N20" s="39">
        <v>0</v>
      </c>
      <c r="O20" s="39">
        <v>579127.44999999995</v>
      </c>
      <c r="P20" s="39">
        <f t="shared" si="14"/>
        <v>5162896.9500000011</v>
      </c>
      <c r="Q20" s="39">
        <f t="shared" si="15"/>
        <v>1218220.6499999999</v>
      </c>
      <c r="R20" s="39">
        <f t="shared" si="16"/>
        <v>6381117.6000000015</v>
      </c>
      <c r="S20" s="14">
        <f t="shared" si="2"/>
        <v>2.8479322215352772E-3</v>
      </c>
      <c r="T20" s="40">
        <v>2006704.67</v>
      </c>
      <c r="U20" s="39">
        <f t="shared" si="17"/>
        <v>1981018.8502239999</v>
      </c>
      <c r="V20" s="39">
        <v>507320.25000000012</v>
      </c>
      <c r="W20" s="39">
        <f t="shared" si="18"/>
        <v>395405.40285000007</v>
      </c>
      <c r="X20" s="39">
        <f t="shared" si="19"/>
        <v>2376424.2530740001</v>
      </c>
      <c r="Y20" s="14">
        <f t="shared" si="3"/>
        <v>2.6387942873765634E-3</v>
      </c>
      <c r="Z20" s="37">
        <v>446500</v>
      </c>
      <c r="AA20" s="34">
        <f t="shared" si="4"/>
        <v>1.4925373134328358E-2</v>
      </c>
      <c r="AB20" s="37">
        <v>12042025.609999999</v>
      </c>
      <c r="AC20" s="34">
        <f t="shared" si="5"/>
        <v>2.8419419881801971E-3</v>
      </c>
      <c r="AD20" s="40">
        <f t="shared" si="6"/>
        <v>9204041.8530740011</v>
      </c>
      <c r="AE20" s="27">
        <f t="shared" si="7"/>
        <v>2.9024744367185966E-3</v>
      </c>
      <c r="AF20" s="14">
        <f t="shared" si="8"/>
        <v>0.1100650362800603</v>
      </c>
      <c r="AG20" s="40">
        <f t="shared" si="9"/>
        <v>21246067.463073999</v>
      </c>
      <c r="AH20" s="27">
        <f t="shared" si="10"/>
        <v>2.8678525412851952E-3</v>
      </c>
      <c r="AI20" s="30">
        <f t="shared" si="11"/>
        <v>0.22272973751158723</v>
      </c>
    </row>
    <row r="21" spans="1:35" x14ac:dyDescent="0.2">
      <c r="A21" s="42" t="s">
        <v>118</v>
      </c>
      <c r="B21" s="37">
        <v>705595171.88000011</v>
      </c>
      <c r="C21" s="38">
        <v>313059899.40999997</v>
      </c>
      <c r="D21" s="37">
        <v>19673402.440000001</v>
      </c>
      <c r="E21" s="39">
        <v>3821942.53</v>
      </c>
      <c r="F21" s="39">
        <f t="shared" si="0"/>
        <v>583690.12495465286</v>
      </c>
      <c r="G21" s="39">
        <f t="shared" si="12"/>
        <v>24079035.094954655</v>
      </c>
      <c r="H21" s="14">
        <f t="shared" si="1"/>
        <v>8.0572185159097723E-4</v>
      </c>
      <c r="I21" s="44">
        <v>1339940.6199999999</v>
      </c>
      <c r="J21" s="40">
        <v>-634493.04</v>
      </c>
      <c r="K21" s="39">
        <v>334701.06</v>
      </c>
      <c r="L21" s="39">
        <f t="shared" si="13"/>
        <v>1040148.6399999999</v>
      </c>
      <c r="M21" s="39">
        <v>1632939.5799999998</v>
      </c>
      <c r="N21" s="39">
        <v>0</v>
      </c>
      <c r="O21" s="39">
        <v>378490.82999999996</v>
      </c>
      <c r="P21" s="39">
        <f t="shared" si="14"/>
        <v>2716877.9899999998</v>
      </c>
      <c r="Q21" s="39">
        <f t="shared" si="15"/>
        <v>334701.06</v>
      </c>
      <c r="R21" s="39">
        <f t="shared" si="16"/>
        <v>3051579.05</v>
      </c>
      <c r="S21" s="14">
        <f t="shared" si="2"/>
        <v>1.3619385894184128E-3</v>
      </c>
      <c r="T21" s="40">
        <v>855961.3600000001</v>
      </c>
      <c r="U21" s="39">
        <f t="shared" si="17"/>
        <v>845005.05459200009</v>
      </c>
      <c r="V21" s="39">
        <v>358587.8</v>
      </c>
      <c r="W21" s="39">
        <f t="shared" si="18"/>
        <v>279483.33132</v>
      </c>
      <c r="X21" s="39">
        <f t="shared" si="19"/>
        <v>1124488.3859120002</v>
      </c>
      <c r="Y21" s="14">
        <f t="shared" si="3"/>
        <v>1.2486379589534845E-3</v>
      </c>
      <c r="Z21" s="37">
        <v>446500</v>
      </c>
      <c r="AA21" s="34">
        <f t="shared" si="4"/>
        <v>1.4925373134328358E-2</v>
      </c>
      <c r="AB21" s="37">
        <v>5086949.32</v>
      </c>
      <c r="AC21" s="34">
        <f t="shared" si="5"/>
        <v>1.2005301543493978E-3</v>
      </c>
      <c r="AD21" s="40">
        <f t="shared" si="6"/>
        <v>4622567.435912</v>
      </c>
      <c r="AE21" s="27">
        <f t="shared" si="7"/>
        <v>1.4577165150831412E-3</v>
      </c>
      <c r="AF21" s="14">
        <f t="shared" si="8"/>
        <v>0.23496532691840769</v>
      </c>
      <c r="AG21" s="40">
        <f t="shared" si="9"/>
        <v>9709516.7559120003</v>
      </c>
      <c r="AH21" s="27">
        <f t="shared" si="10"/>
        <v>1.3106172401781775E-3</v>
      </c>
      <c r="AI21" s="30">
        <f t="shared" si="11"/>
        <v>0.40323529234551686</v>
      </c>
    </row>
    <row r="22" spans="1:35" x14ac:dyDescent="0.2">
      <c r="A22" s="5" t="s">
        <v>59</v>
      </c>
      <c r="B22" s="37">
        <v>337085823.53000009</v>
      </c>
      <c r="C22" s="38">
        <v>83211954.049999997</v>
      </c>
      <c r="D22" s="37">
        <v>5589928.8899999997</v>
      </c>
      <c r="E22" s="39">
        <v>853625.48000000021</v>
      </c>
      <c r="F22" s="39">
        <f t="shared" si="0"/>
        <v>130366.36714829819</v>
      </c>
      <c r="G22" s="39">
        <f t="shared" si="12"/>
        <v>6573920.737148298</v>
      </c>
      <c r="H22" s="14">
        <f t="shared" si="1"/>
        <v>2.1997358148530177E-4</v>
      </c>
      <c r="I22" s="44">
        <v>430491.44999999995</v>
      </c>
      <c r="J22" s="40">
        <v>0</v>
      </c>
      <c r="K22" s="39">
        <v>55654.310000000012</v>
      </c>
      <c r="L22" s="39">
        <f t="shared" si="13"/>
        <v>486145.75999999995</v>
      </c>
      <c r="M22" s="39">
        <v>889711.77</v>
      </c>
      <c r="N22" s="39">
        <v>24515.000000000004</v>
      </c>
      <c r="O22" s="39">
        <v>667453.85</v>
      </c>
      <c r="P22" s="39">
        <f t="shared" si="14"/>
        <v>2012172.0699999998</v>
      </c>
      <c r="Q22" s="39">
        <f t="shared" si="15"/>
        <v>55654.310000000012</v>
      </c>
      <c r="R22" s="39">
        <f t="shared" si="16"/>
        <v>2067826.38</v>
      </c>
      <c r="S22" s="14">
        <f t="shared" si="2"/>
        <v>9.228836929980178E-4</v>
      </c>
      <c r="T22" s="40">
        <v>384906.86</v>
      </c>
      <c r="U22" s="39">
        <f t="shared" si="17"/>
        <v>379980.05219199997</v>
      </c>
      <c r="V22" s="39">
        <v>114337.94000000002</v>
      </c>
      <c r="W22" s="39">
        <f t="shared" si="18"/>
        <v>89114.990436000007</v>
      </c>
      <c r="X22" s="39">
        <f t="shared" si="19"/>
        <v>469095.04262799997</v>
      </c>
      <c r="Y22" s="14">
        <f t="shared" si="3"/>
        <v>5.2088566135538681E-4</v>
      </c>
      <c r="Z22" s="37">
        <v>446500</v>
      </c>
      <c r="AA22" s="34">
        <f t="shared" si="4"/>
        <v>1.4925373134328358E-2</v>
      </c>
      <c r="AB22" s="37">
        <v>1236379.6700000002</v>
      </c>
      <c r="AC22" s="34">
        <f t="shared" si="5"/>
        <v>2.9178806052259975E-4</v>
      </c>
      <c r="AD22" s="40">
        <f t="shared" si="6"/>
        <v>2983421.4226279999</v>
      </c>
      <c r="AE22" s="27">
        <f t="shared" si="7"/>
        <v>9.4081541037803191E-4</v>
      </c>
      <c r="AF22" s="14">
        <f t="shared" si="8"/>
        <v>0.53371366279187138</v>
      </c>
      <c r="AG22" s="40">
        <f t="shared" si="9"/>
        <v>4219801.0926280003</v>
      </c>
      <c r="AH22" s="27">
        <f t="shared" si="10"/>
        <v>5.6960034172179471E-4</v>
      </c>
      <c r="AI22" s="30">
        <f t="shared" si="11"/>
        <v>0.64190020862017705</v>
      </c>
    </row>
    <row r="23" spans="1:35" x14ac:dyDescent="0.2">
      <c r="A23" s="5" t="s">
        <v>13</v>
      </c>
      <c r="B23" s="37">
        <v>63569547980.739998</v>
      </c>
      <c r="C23" s="38">
        <v>21844597844.110001</v>
      </c>
      <c r="D23" s="37">
        <v>1293606710.4599998</v>
      </c>
      <c r="E23" s="39">
        <v>212009630.67000002</v>
      </c>
      <c r="F23" s="39">
        <f t="shared" si="0"/>
        <v>32378280.637663625</v>
      </c>
      <c r="G23" s="39">
        <f t="shared" si="12"/>
        <v>1537994621.7676635</v>
      </c>
      <c r="H23" s="14">
        <f t="shared" si="1"/>
        <v>5.1463684881926958E-2</v>
      </c>
      <c r="I23" s="44">
        <v>107213327.81</v>
      </c>
      <c r="J23" s="40">
        <v>0</v>
      </c>
      <c r="K23" s="39">
        <v>5162070.8</v>
      </c>
      <c r="L23" s="39">
        <f t="shared" si="13"/>
        <v>112375398.61</v>
      </c>
      <c r="M23" s="39">
        <v>0</v>
      </c>
      <c r="N23" s="39">
        <v>0</v>
      </c>
      <c r="O23" s="39">
        <v>0</v>
      </c>
      <c r="P23" s="39">
        <f t="shared" si="14"/>
        <v>107213327.81</v>
      </c>
      <c r="Q23" s="39">
        <f t="shared" si="15"/>
        <v>5162070.8</v>
      </c>
      <c r="R23" s="39">
        <f t="shared" si="16"/>
        <v>112375398.61</v>
      </c>
      <c r="S23" s="14">
        <f t="shared" si="2"/>
        <v>5.0153834903354469E-2</v>
      </c>
      <c r="T23" s="40">
        <v>27749364.940000001</v>
      </c>
      <c r="U23" s="39">
        <f t="shared" si="17"/>
        <v>27394173.068768002</v>
      </c>
      <c r="V23" s="39">
        <v>37209613.490000002</v>
      </c>
      <c r="W23" s="39">
        <f t="shared" si="18"/>
        <v>29001172.754106</v>
      </c>
      <c r="X23" s="39">
        <f t="shared" si="19"/>
        <v>56395345.822874002</v>
      </c>
      <c r="Y23" s="14">
        <f t="shared" si="3"/>
        <v>6.2621695683978379E-2</v>
      </c>
      <c r="Z23" s="37">
        <v>446500</v>
      </c>
      <c r="AA23" s="34">
        <f t="shared" si="4"/>
        <v>1.4925373134328358E-2</v>
      </c>
      <c r="AB23" s="37">
        <v>234254109.35000002</v>
      </c>
      <c r="AC23" s="34">
        <f t="shared" si="5"/>
        <v>5.5284435594679021E-2</v>
      </c>
      <c r="AD23" s="40">
        <f t="shared" si="6"/>
        <v>169217244.43287399</v>
      </c>
      <c r="AE23" s="27">
        <f t="shared" si="7"/>
        <v>5.3362287357954952E-2</v>
      </c>
      <c r="AF23" s="14">
        <f t="shared" si="8"/>
        <v>0.1308104256607491</v>
      </c>
      <c r="AG23" s="40">
        <f t="shared" si="9"/>
        <v>403471353.78287399</v>
      </c>
      <c r="AH23" s="27">
        <f t="shared" si="10"/>
        <v>5.4461671520767078E-2</v>
      </c>
      <c r="AI23" s="30">
        <f t="shared" si="11"/>
        <v>0.26233599784578715</v>
      </c>
    </row>
    <row r="24" spans="1:35" x14ac:dyDescent="0.2">
      <c r="A24" s="5" t="s">
        <v>18</v>
      </c>
      <c r="B24" s="37">
        <v>12395564945.949999</v>
      </c>
      <c r="C24" s="38">
        <v>6916329784.1200008</v>
      </c>
      <c r="D24" s="37">
        <v>416341774.48000002</v>
      </c>
      <c r="E24" s="39">
        <v>83653983.479999989</v>
      </c>
      <c r="F24" s="39">
        <f t="shared" si="0"/>
        <v>12775703.37259772</v>
      </c>
      <c r="G24" s="39">
        <f t="shared" si="12"/>
        <v>512771461.33259773</v>
      </c>
      <c r="H24" s="14">
        <f t="shared" si="1"/>
        <v>1.7158128207325075E-2</v>
      </c>
      <c r="I24" s="44">
        <v>30187174.169999994</v>
      </c>
      <c r="J24" s="40">
        <v>0</v>
      </c>
      <c r="K24" s="39">
        <v>5721483.4399999995</v>
      </c>
      <c r="L24" s="39">
        <f t="shared" si="13"/>
        <v>35908657.609999992</v>
      </c>
      <c r="M24" s="39">
        <v>0</v>
      </c>
      <c r="N24" s="39">
        <v>0</v>
      </c>
      <c r="O24" s="39">
        <v>0</v>
      </c>
      <c r="P24" s="39">
        <f t="shared" si="14"/>
        <v>30187174.169999994</v>
      </c>
      <c r="Q24" s="39">
        <f t="shared" si="15"/>
        <v>5721483.4399999995</v>
      </c>
      <c r="R24" s="39">
        <f t="shared" si="16"/>
        <v>35908657.609999992</v>
      </c>
      <c r="S24" s="14">
        <f t="shared" si="2"/>
        <v>1.6026255814435529E-2</v>
      </c>
      <c r="T24" s="40">
        <v>9876285.4299999997</v>
      </c>
      <c r="U24" s="39">
        <f t="shared" si="17"/>
        <v>9749868.9764959998</v>
      </c>
      <c r="V24" s="39">
        <v>2519996.85</v>
      </c>
      <c r="W24" s="39">
        <f t="shared" si="18"/>
        <v>1964085.54489</v>
      </c>
      <c r="X24" s="39">
        <f t="shared" si="19"/>
        <v>11713954.521385999</v>
      </c>
      <c r="Y24" s="14">
        <f t="shared" si="3"/>
        <v>1.3007238178804979E-2</v>
      </c>
      <c r="Z24" s="37">
        <v>446500</v>
      </c>
      <c r="AA24" s="34">
        <f t="shared" si="4"/>
        <v>1.4925373134328358E-2</v>
      </c>
      <c r="AB24" s="37">
        <v>96029151.070000008</v>
      </c>
      <c r="AC24" s="34">
        <f t="shared" si="5"/>
        <v>2.2663070595739444E-2</v>
      </c>
      <c r="AD24" s="40">
        <f t="shared" si="6"/>
        <v>48069112.131385989</v>
      </c>
      <c r="AE24" s="27">
        <f t="shared" si="7"/>
        <v>1.5158489214226073E-2</v>
      </c>
      <c r="AF24" s="14">
        <f t="shared" si="8"/>
        <v>0.11545589483885697</v>
      </c>
      <c r="AG24" s="40">
        <f t="shared" si="9"/>
        <v>144098263.201386</v>
      </c>
      <c r="AH24" s="27">
        <f t="shared" si="10"/>
        <v>1.9450779351760851E-2</v>
      </c>
      <c r="AI24" s="30">
        <f t="shared" si="11"/>
        <v>0.2810184927743471</v>
      </c>
    </row>
    <row r="25" spans="1:35" x14ac:dyDescent="0.2">
      <c r="A25" s="5" t="s">
        <v>42</v>
      </c>
      <c r="B25" s="37">
        <v>2371020477.9699998</v>
      </c>
      <c r="C25" s="38">
        <v>1330025208.3600001</v>
      </c>
      <c r="D25" s="37">
        <v>79728405.450000018</v>
      </c>
      <c r="E25" s="39">
        <v>11803621.32</v>
      </c>
      <c r="F25" s="39">
        <f t="shared" si="0"/>
        <v>1802658.5039174322</v>
      </c>
      <c r="G25" s="39">
        <f t="shared" si="12"/>
        <v>93334685.273917437</v>
      </c>
      <c r="H25" s="14">
        <f t="shared" si="1"/>
        <v>3.1231232954313484E-3</v>
      </c>
      <c r="I25" s="44">
        <v>3153222.59</v>
      </c>
      <c r="J25" s="40">
        <v>0</v>
      </c>
      <c r="K25" s="39">
        <v>3803878.99</v>
      </c>
      <c r="L25" s="39">
        <f t="shared" si="13"/>
        <v>6957101.5800000001</v>
      </c>
      <c r="M25" s="39">
        <v>0</v>
      </c>
      <c r="N25" s="39">
        <v>0</v>
      </c>
      <c r="O25" s="39">
        <v>0</v>
      </c>
      <c r="P25" s="39">
        <f t="shared" si="14"/>
        <v>3153222.59</v>
      </c>
      <c r="Q25" s="39">
        <f t="shared" si="15"/>
        <v>3803878.99</v>
      </c>
      <c r="R25" s="39">
        <f t="shared" si="16"/>
        <v>6957101.5800000001</v>
      </c>
      <c r="S25" s="14">
        <f t="shared" si="2"/>
        <v>3.1049974315119945E-3</v>
      </c>
      <c r="T25" s="40">
        <v>1728191.6099999996</v>
      </c>
      <c r="U25" s="39">
        <f t="shared" si="17"/>
        <v>1706070.7573919995</v>
      </c>
      <c r="V25" s="39">
        <v>1994758.2900000003</v>
      </c>
      <c r="W25" s="39">
        <f t="shared" si="18"/>
        <v>1554714.6112260001</v>
      </c>
      <c r="X25" s="39">
        <f t="shared" si="19"/>
        <v>3260785.3686179994</v>
      </c>
      <c r="Y25" s="14">
        <f t="shared" si="3"/>
        <v>3.6207936322565039E-3</v>
      </c>
      <c r="Z25" s="37">
        <v>446500</v>
      </c>
      <c r="AA25" s="34">
        <f t="shared" si="4"/>
        <v>1.4925373134328358E-2</v>
      </c>
      <c r="AB25" s="37">
        <v>14806967.140000001</v>
      </c>
      <c r="AC25" s="34">
        <f t="shared" si="5"/>
        <v>3.4944736870369808E-3</v>
      </c>
      <c r="AD25" s="40">
        <f t="shared" si="6"/>
        <v>10664386.948617999</v>
      </c>
      <c r="AE25" s="27">
        <f t="shared" si="7"/>
        <v>3.362991063681587E-3</v>
      </c>
      <c r="AF25" s="14">
        <f t="shared" si="8"/>
        <v>0.13375893934447169</v>
      </c>
      <c r="AG25" s="40">
        <f t="shared" si="9"/>
        <v>25471354.088617999</v>
      </c>
      <c r="AH25" s="27">
        <f t="shared" si="10"/>
        <v>3.4381933353067298E-3</v>
      </c>
      <c r="AI25" s="30">
        <f t="shared" si="11"/>
        <v>0.27290341220806602</v>
      </c>
    </row>
    <row r="26" spans="1:35" x14ac:dyDescent="0.2">
      <c r="A26" s="5" t="s">
        <v>61</v>
      </c>
      <c r="B26" s="37">
        <v>392312832.77999997</v>
      </c>
      <c r="C26" s="38">
        <v>254894513.74000001</v>
      </c>
      <c r="D26" s="37">
        <v>15748148.279999999</v>
      </c>
      <c r="E26" s="39">
        <v>2522333.23</v>
      </c>
      <c r="F26" s="39">
        <f t="shared" si="0"/>
        <v>385212.75153657881</v>
      </c>
      <c r="G26" s="39">
        <f t="shared" si="12"/>
        <v>18655694.261536576</v>
      </c>
      <c r="H26" s="14">
        <f t="shared" si="1"/>
        <v>6.2424845779098382E-4</v>
      </c>
      <c r="I26" s="44">
        <v>926752.98</v>
      </c>
      <c r="J26" s="40">
        <v>-181353.95999999996</v>
      </c>
      <c r="K26" s="39">
        <v>383542.89</v>
      </c>
      <c r="L26" s="39">
        <f t="shared" si="13"/>
        <v>1128941.9100000001</v>
      </c>
      <c r="M26" s="39">
        <v>0</v>
      </c>
      <c r="N26" s="39">
        <v>24574.040000000005</v>
      </c>
      <c r="O26" s="39">
        <v>264729.98</v>
      </c>
      <c r="P26" s="39">
        <f t="shared" si="14"/>
        <v>1034703.04</v>
      </c>
      <c r="Q26" s="39">
        <f t="shared" si="15"/>
        <v>383542.89</v>
      </c>
      <c r="R26" s="39">
        <f t="shared" si="16"/>
        <v>1418245.9300000002</v>
      </c>
      <c r="S26" s="14">
        <f t="shared" si="2"/>
        <v>6.3297192361856246E-4</v>
      </c>
      <c r="T26" s="40">
        <v>300843.63999999996</v>
      </c>
      <c r="U26" s="39">
        <f t="shared" si="17"/>
        <v>296992.84140799992</v>
      </c>
      <c r="V26" s="39">
        <v>153488.68000000002</v>
      </c>
      <c r="W26" s="39">
        <f t="shared" si="18"/>
        <v>119629.07719200001</v>
      </c>
      <c r="X26" s="39">
        <f t="shared" si="19"/>
        <v>416621.91859999992</v>
      </c>
      <c r="Y26" s="14">
        <f t="shared" si="3"/>
        <v>4.626192218731364E-4</v>
      </c>
      <c r="Z26" s="37">
        <v>446500</v>
      </c>
      <c r="AA26" s="34">
        <f t="shared" si="4"/>
        <v>1.4925373134328358E-2</v>
      </c>
      <c r="AB26" s="37">
        <v>2684147.0000000005</v>
      </c>
      <c r="AC26" s="34">
        <f t="shared" si="5"/>
        <v>6.3346402912590322E-4</v>
      </c>
      <c r="AD26" s="40">
        <f t="shared" si="6"/>
        <v>2281367.8486000001</v>
      </c>
      <c r="AE26" s="27">
        <f t="shared" si="7"/>
        <v>7.1942435367150037E-4</v>
      </c>
      <c r="AF26" s="14">
        <f t="shared" si="8"/>
        <v>0.14486578409331566</v>
      </c>
      <c r="AG26" s="40">
        <f t="shared" si="9"/>
        <v>4965514.8486000001</v>
      </c>
      <c r="AH26" s="27">
        <f t="shared" si="10"/>
        <v>6.702588327038338E-4</v>
      </c>
      <c r="AI26" s="30">
        <f t="shared" si="11"/>
        <v>0.26616617848619351</v>
      </c>
    </row>
    <row r="27" spans="1:35" x14ac:dyDescent="0.2">
      <c r="A27" s="5" t="s">
        <v>39</v>
      </c>
      <c r="B27" s="37">
        <v>1830872164.1700003</v>
      </c>
      <c r="C27" s="38">
        <v>445787637.41999996</v>
      </c>
      <c r="D27" s="37">
        <v>28155270.679999996</v>
      </c>
      <c r="E27" s="39">
        <v>4822892.34</v>
      </c>
      <c r="F27" s="39">
        <f t="shared" si="0"/>
        <v>736555.98180264595</v>
      </c>
      <c r="G27" s="39">
        <f t="shared" si="12"/>
        <v>33714719.001802638</v>
      </c>
      <c r="H27" s="14">
        <f t="shared" si="1"/>
        <v>1.1281467763504284E-3</v>
      </c>
      <c r="I27" s="44">
        <v>1677668.11</v>
      </c>
      <c r="J27" s="40">
        <v>0</v>
      </c>
      <c r="K27" s="39">
        <v>760784.30999999994</v>
      </c>
      <c r="L27" s="39">
        <f t="shared" si="13"/>
        <v>2438452.42</v>
      </c>
      <c r="M27" s="39">
        <v>2113873.12</v>
      </c>
      <c r="N27" s="39">
        <v>0</v>
      </c>
      <c r="O27" s="39">
        <v>618792.02999999991</v>
      </c>
      <c r="P27" s="39">
        <f t="shared" si="14"/>
        <v>4410333.2600000007</v>
      </c>
      <c r="Q27" s="39">
        <f t="shared" si="15"/>
        <v>760784.30999999994</v>
      </c>
      <c r="R27" s="39">
        <f t="shared" si="16"/>
        <v>5171117.57</v>
      </c>
      <c r="S27" s="14">
        <f t="shared" si="2"/>
        <v>2.3079017300903842E-3</v>
      </c>
      <c r="T27" s="40">
        <v>1006179.4100000001</v>
      </c>
      <c r="U27" s="39">
        <f t="shared" si="17"/>
        <v>993300.31355200009</v>
      </c>
      <c r="V27" s="39">
        <v>919374.10999999987</v>
      </c>
      <c r="W27" s="39">
        <f t="shared" si="18"/>
        <v>716560.18133399985</v>
      </c>
      <c r="X27" s="39">
        <f t="shared" si="19"/>
        <v>1709860.4948859999</v>
      </c>
      <c r="Y27" s="14">
        <f t="shared" si="3"/>
        <v>1.8986383009177027E-3</v>
      </c>
      <c r="Z27" s="37">
        <v>446500</v>
      </c>
      <c r="AA27" s="34">
        <f t="shared" si="4"/>
        <v>1.4925373134328358E-2</v>
      </c>
      <c r="AB27" s="37">
        <v>6588878.7499999991</v>
      </c>
      <c r="AC27" s="34">
        <f t="shared" si="5"/>
        <v>1.5549884862479752E-3</v>
      </c>
      <c r="AD27" s="40">
        <f t="shared" si="6"/>
        <v>7327478.064886</v>
      </c>
      <c r="AE27" s="27">
        <f t="shared" si="7"/>
        <v>2.3107041567661667E-3</v>
      </c>
      <c r="AF27" s="14">
        <f t="shared" si="8"/>
        <v>0.26025244609319453</v>
      </c>
      <c r="AG27" s="40">
        <f t="shared" si="9"/>
        <v>13916356.814886</v>
      </c>
      <c r="AH27" s="27">
        <f t="shared" si="10"/>
        <v>1.8784680659781712E-3</v>
      </c>
      <c r="AI27" s="30">
        <f t="shared" si="11"/>
        <v>0.41276799056643271</v>
      </c>
    </row>
    <row r="28" spans="1:35" x14ac:dyDescent="0.2">
      <c r="A28" s="5" t="s">
        <v>60</v>
      </c>
      <c r="B28" s="37">
        <v>273730970.19</v>
      </c>
      <c r="C28" s="38">
        <v>111993787.70999999</v>
      </c>
      <c r="D28" s="37">
        <v>7514268.4399999995</v>
      </c>
      <c r="E28" s="39">
        <v>1129573.1299999999</v>
      </c>
      <c r="F28" s="39">
        <f t="shared" si="0"/>
        <v>172509.31331903578</v>
      </c>
      <c r="G28" s="39">
        <f t="shared" si="12"/>
        <v>8816350.8833190352</v>
      </c>
      <c r="H28" s="14">
        <f t="shared" si="1"/>
        <v>2.950087713220694E-4</v>
      </c>
      <c r="I28" s="44">
        <v>545962.46</v>
      </c>
      <c r="J28" s="40">
        <v>0</v>
      </c>
      <c r="K28" s="39">
        <v>99141.84</v>
      </c>
      <c r="L28" s="39">
        <f t="shared" si="13"/>
        <v>645104.29999999993</v>
      </c>
      <c r="M28" s="39">
        <v>1044751.62</v>
      </c>
      <c r="N28" s="39">
        <v>0</v>
      </c>
      <c r="O28" s="39">
        <v>645205.3899999999</v>
      </c>
      <c r="P28" s="39">
        <f t="shared" si="14"/>
        <v>2235919.4699999997</v>
      </c>
      <c r="Q28" s="39">
        <f t="shared" si="15"/>
        <v>99141.84</v>
      </c>
      <c r="R28" s="39">
        <f t="shared" si="16"/>
        <v>2335061.3099999996</v>
      </c>
      <c r="S28" s="14">
        <f t="shared" si="2"/>
        <v>1.0421522938253594E-3</v>
      </c>
      <c r="T28" s="40">
        <v>421248.64</v>
      </c>
      <c r="U28" s="39">
        <f t="shared" si="17"/>
        <v>415856.65740800003</v>
      </c>
      <c r="V28" s="39">
        <v>92374.399999999994</v>
      </c>
      <c r="W28" s="39">
        <f t="shared" si="18"/>
        <v>71996.607359999995</v>
      </c>
      <c r="X28" s="39">
        <f t="shared" si="19"/>
        <v>487853.26476799999</v>
      </c>
      <c r="Y28" s="14">
        <f t="shared" si="3"/>
        <v>5.4171489223044783E-4</v>
      </c>
      <c r="Z28" s="37">
        <v>446500</v>
      </c>
      <c r="AA28" s="34">
        <f t="shared" si="4"/>
        <v>1.4925373134328358E-2</v>
      </c>
      <c r="AB28" s="37">
        <v>1553986.9</v>
      </c>
      <c r="AC28" s="34">
        <f t="shared" si="5"/>
        <v>3.6674399832903039E-4</v>
      </c>
      <c r="AD28" s="40">
        <f t="shared" si="6"/>
        <v>3269414.5747679994</v>
      </c>
      <c r="AE28" s="27">
        <f t="shared" si="7"/>
        <v>1.031002724431334E-3</v>
      </c>
      <c r="AF28" s="14">
        <f t="shared" si="8"/>
        <v>0.43509419458110277</v>
      </c>
      <c r="AG28" s="40">
        <f t="shared" si="9"/>
        <v>4823401.4747679997</v>
      </c>
      <c r="AH28" s="27">
        <f t="shared" si="10"/>
        <v>6.5107597917091241E-4</v>
      </c>
      <c r="AI28" s="30">
        <f t="shared" si="11"/>
        <v>0.54709726718047369</v>
      </c>
    </row>
    <row r="29" spans="1:35" x14ac:dyDescent="0.2">
      <c r="A29" s="5" t="s">
        <v>62</v>
      </c>
      <c r="B29" s="37">
        <v>229993394.15000001</v>
      </c>
      <c r="C29" s="38">
        <v>63941113.100000001</v>
      </c>
      <c r="D29" s="37">
        <v>4143267.13</v>
      </c>
      <c r="E29" s="39">
        <v>602917.56000000006</v>
      </c>
      <c r="F29" s="39">
        <f t="shared" si="0"/>
        <v>92078.052762806576</v>
      </c>
      <c r="G29" s="39">
        <f t="shared" si="12"/>
        <v>4838262.7427628059</v>
      </c>
      <c r="H29" s="14">
        <f t="shared" si="1"/>
        <v>1.6189577365578525E-4</v>
      </c>
      <c r="I29" s="44">
        <v>292868.87</v>
      </c>
      <c r="J29" s="40">
        <v>0</v>
      </c>
      <c r="K29" s="39">
        <v>44469.390000000007</v>
      </c>
      <c r="L29" s="39">
        <f t="shared" si="13"/>
        <v>337338.26</v>
      </c>
      <c r="M29" s="39">
        <v>710357.68000000017</v>
      </c>
      <c r="N29" s="39">
        <v>14120.450000000003</v>
      </c>
      <c r="O29" s="39">
        <v>406555.04000000004</v>
      </c>
      <c r="P29" s="39">
        <f t="shared" si="14"/>
        <v>1423902.04</v>
      </c>
      <c r="Q29" s="39">
        <f t="shared" si="15"/>
        <v>44469.390000000007</v>
      </c>
      <c r="R29" s="39">
        <f t="shared" si="16"/>
        <v>1468371.43</v>
      </c>
      <c r="S29" s="14">
        <f t="shared" si="2"/>
        <v>6.5534324405474523E-4</v>
      </c>
      <c r="T29" s="40">
        <v>308146.93</v>
      </c>
      <c r="U29" s="39">
        <f t="shared" si="17"/>
        <v>304202.64929599996</v>
      </c>
      <c r="V29" s="39">
        <v>75412.69</v>
      </c>
      <c r="W29" s="39">
        <f t="shared" si="18"/>
        <v>58776.650586000003</v>
      </c>
      <c r="X29" s="39">
        <f t="shared" si="19"/>
        <v>362979.29988199996</v>
      </c>
      <c r="Y29" s="14">
        <f t="shared" si="3"/>
        <v>4.0305416918951967E-4</v>
      </c>
      <c r="Z29" s="37">
        <v>446500</v>
      </c>
      <c r="AA29" s="34">
        <f t="shared" si="4"/>
        <v>1.4925373134328358E-2</v>
      </c>
      <c r="AB29" s="37">
        <v>906524.92999999993</v>
      </c>
      <c r="AC29" s="34">
        <f t="shared" si="5"/>
        <v>2.1394168600336616E-4</v>
      </c>
      <c r="AD29" s="40">
        <f t="shared" si="6"/>
        <v>2277850.729882</v>
      </c>
      <c r="AE29" s="27">
        <f t="shared" si="7"/>
        <v>7.1831523798810196E-4</v>
      </c>
      <c r="AF29" s="14">
        <f t="shared" si="8"/>
        <v>0.54977163151968922</v>
      </c>
      <c r="AG29" s="40">
        <f t="shared" si="9"/>
        <v>3184375.6598819997</v>
      </c>
      <c r="AH29" s="27">
        <f t="shared" si="10"/>
        <v>4.2983577287756571E-4</v>
      </c>
      <c r="AI29" s="30">
        <f t="shared" si="11"/>
        <v>0.65816509544572965</v>
      </c>
    </row>
    <row r="30" spans="1:35" x14ac:dyDescent="0.2">
      <c r="A30" s="5" t="s">
        <v>54</v>
      </c>
      <c r="B30" s="37">
        <v>435305602.89999998</v>
      </c>
      <c r="C30" s="38">
        <v>246211951.78999999</v>
      </c>
      <c r="D30" s="37">
        <v>15754231.319999998</v>
      </c>
      <c r="E30" s="39">
        <v>2474653.0700000003</v>
      </c>
      <c r="F30" s="39">
        <f t="shared" si="0"/>
        <v>377930.99930461682</v>
      </c>
      <c r="G30" s="39">
        <f t="shared" si="12"/>
        <v>18606815.389304616</v>
      </c>
      <c r="H30" s="14">
        <f t="shared" si="1"/>
        <v>6.2261289493378835E-4</v>
      </c>
      <c r="I30" s="44">
        <v>870927.59999999986</v>
      </c>
      <c r="J30" s="40">
        <v>-201432</v>
      </c>
      <c r="K30" s="39">
        <v>428114.49999999994</v>
      </c>
      <c r="L30" s="39">
        <f t="shared" si="13"/>
        <v>1097610.0999999999</v>
      </c>
      <c r="M30" s="39">
        <v>409133.32999999996</v>
      </c>
      <c r="N30" s="39">
        <v>0</v>
      </c>
      <c r="O30" s="39">
        <v>315928.16000000003</v>
      </c>
      <c r="P30" s="39">
        <f t="shared" si="14"/>
        <v>1394557.0899999999</v>
      </c>
      <c r="Q30" s="39">
        <f t="shared" si="15"/>
        <v>428114.49999999994</v>
      </c>
      <c r="R30" s="39">
        <f t="shared" si="16"/>
        <v>1822671.5899999999</v>
      </c>
      <c r="S30" s="14">
        <f t="shared" si="2"/>
        <v>8.1346959511260756E-4</v>
      </c>
      <c r="T30" s="40">
        <v>326682.41000000003</v>
      </c>
      <c r="U30" s="39">
        <f t="shared" si="17"/>
        <v>322500.87515199999</v>
      </c>
      <c r="V30" s="39">
        <v>208926.49</v>
      </c>
      <c r="W30" s="39">
        <f t="shared" si="18"/>
        <v>162837.30630599998</v>
      </c>
      <c r="X30" s="39">
        <f t="shared" si="19"/>
        <v>485338.18145799998</v>
      </c>
      <c r="Y30" s="14">
        <f t="shared" si="3"/>
        <v>5.3892213017959795E-4</v>
      </c>
      <c r="Z30" s="37">
        <v>446500</v>
      </c>
      <c r="AA30" s="34">
        <f t="shared" si="4"/>
        <v>1.4925373134328358E-2</v>
      </c>
      <c r="AB30" s="37">
        <v>2713856.7700000005</v>
      </c>
      <c r="AC30" s="34">
        <f t="shared" si="5"/>
        <v>6.4047559392045583E-4</v>
      </c>
      <c r="AD30" s="40">
        <f t="shared" si="6"/>
        <v>2754509.7714579999</v>
      </c>
      <c r="AE30" s="27">
        <f t="shared" si="7"/>
        <v>8.6862862261738449E-4</v>
      </c>
      <c r="AF30" s="14">
        <f t="shared" si="8"/>
        <v>0.17484253693553106</v>
      </c>
      <c r="AG30" s="40">
        <f t="shared" si="9"/>
        <v>5468366.5414580004</v>
      </c>
      <c r="AH30" s="27">
        <f t="shared" si="10"/>
        <v>7.3813513535413741E-4</v>
      </c>
      <c r="AI30" s="30">
        <f t="shared" si="11"/>
        <v>0.29389051415006096</v>
      </c>
    </row>
    <row r="31" spans="1:35" x14ac:dyDescent="0.2">
      <c r="A31" s="5" t="s">
        <v>56</v>
      </c>
      <c r="B31" s="37">
        <v>276399302.00999999</v>
      </c>
      <c r="C31" s="38">
        <v>101248406.68000001</v>
      </c>
      <c r="D31" s="37">
        <v>6657702.3899999987</v>
      </c>
      <c r="E31" s="39">
        <v>972437.09</v>
      </c>
      <c r="F31" s="39">
        <f t="shared" si="0"/>
        <v>148511.37140794186</v>
      </c>
      <c r="G31" s="39">
        <f t="shared" si="12"/>
        <v>7778650.8514079405</v>
      </c>
      <c r="H31" s="14">
        <f t="shared" si="1"/>
        <v>2.6028571918105511E-4</v>
      </c>
      <c r="I31" s="44">
        <v>445514.68999999994</v>
      </c>
      <c r="J31" s="40">
        <v>0</v>
      </c>
      <c r="K31" s="39">
        <v>134181.63</v>
      </c>
      <c r="L31" s="39">
        <f t="shared" si="13"/>
        <v>579696.31999999995</v>
      </c>
      <c r="M31" s="39">
        <v>593304.15</v>
      </c>
      <c r="N31" s="39">
        <v>37245.61</v>
      </c>
      <c r="O31" s="39">
        <v>444969.22000000003</v>
      </c>
      <c r="P31" s="39">
        <f t="shared" si="14"/>
        <v>1521033.67</v>
      </c>
      <c r="Q31" s="39">
        <f t="shared" si="15"/>
        <v>134181.63</v>
      </c>
      <c r="R31" s="39">
        <f t="shared" si="16"/>
        <v>1655215.2999999998</v>
      </c>
      <c r="S31" s="14">
        <f t="shared" si="2"/>
        <v>7.3873281797034714E-4</v>
      </c>
      <c r="T31" s="40">
        <v>297220.76</v>
      </c>
      <c r="U31" s="39">
        <f t="shared" si="17"/>
        <v>293416.33427200001</v>
      </c>
      <c r="V31" s="39">
        <v>172363.91999999998</v>
      </c>
      <c r="W31" s="39">
        <f t="shared" si="18"/>
        <v>134340.43924799998</v>
      </c>
      <c r="X31" s="39">
        <f t="shared" si="19"/>
        <v>427756.77351999999</v>
      </c>
      <c r="Y31" s="14">
        <f t="shared" si="3"/>
        <v>4.7498342473617966E-4</v>
      </c>
      <c r="Z31" s="37">
        <v>446500</v>
      </c>
      <c r="AA31" s="34">
        <f t="shared" si="4"/>
        <v>1.4925373134328358E-2</v>
      </c>
      <c r="AB31" s="37">
        <v>1291152.72</v>
      </c>
      <c r="AC31" s="34">
        <f t="shared" si="5"/>
        <v>3.0471460923267953E-4</v>
      </c>
      <c r="AD31" s="40">
        <f t="shared" si="6"/>
        <v>2529472.0735200001</v>
      </c>
      <c r="AE31" s="27">
        <f t="shared" si="7"/>
        <v>7.9766347752247176E-4</v>
      </c>
      <c r="AF31" s="14">
        <f t="shared" si="8"/>
        <v>0.37993168293604074</v>
      </c>
      <c r="AG31" s="40">
        <f t="shared" si="9"/>
        <v>3820624.7935199998</v>
      </c>
      <c r="AH31" s="27">
        <f t="shared" si="10"/>
        <v>5.1571842847797486E-4</v>
      </c>
      <c r="AI31" s="30">
        <f t="shared" si="11"/>
        <v>0.49116805298292371</v>
      </c>
    </row>
    <row r="32" spans="1:35" x14ac:dyDescent="0.2">
      <c r="A32" s="5" t="s">
        <v>48</v>
      </c>
      <c r="B32" s="37">
        <v>703509255.79999995</v>
      </c>
      <c r="C32" s="38">
        <v>200984781.66000003</v>
      </c>
      <c r="D32" s="37">
        <v>13014366.340000002</v>
      </c>
      <c r="E32" s="39">
        <v>1864394.4199999997</v>
      </c>
      <c r="F32" s="39">
        <f t="shared" si="0"/>
        <v>284731.8093960344</v>
      </c>
      <c r="G32" s="39">
        <f t="shared" si="12"/>
        <v>15163492.569396036</v>
      </c>
      <c r="H32" s="14">
        <f t="shared" si="1"/>
        <v>5.0739397411151983E-4</v>
      </c>
      <c r="I32" s="44">
        <v>785073.42999999993</v>
      </c>
      <c r="J32" s="40">
        <v>0</v>
      </c>
      <c r="K32" s="39">
        <v>344334.76000000007</v>
      </c>
      <c r="L32" s="39">
        <f t="shared" si="13"/>
        <v>1129408.19</v>
      </c>
      <c r="M32" s="39">
        <v>1478291.12</v>
      </c>
      <c r="N32" s="39">
        <v>0</v>
      </c>
      <c r="O32" s="39">
        <v>400027.35</v>
      </c>
      <c r="P32" s="39">
        <f t="shared" si="14"/>
        <v>2663391.9</v>
      </c>
      <c r="Q32" s="39">
        <f t="shared" si="15"/>
        <v>344334.76000000007</v>
      </c>
      <c r="R32" s="39">
        <f t="shared" si="16"/>
        <v>3007726.66</v>
      </c>
      <c r="S32" s="14">
        <f t="shared" si="2"/>
        <v>1.3423669967443756E-3</v>
      </c>
      <c r="T32" s="40">
        <v>577562.10000000009</v>
      </c>
      <c r="U32" s="39">
        <f t="shared" si="17"/>
        <v>570169.30512000003</v>
      </c>
      <c r="V32" s="39">
        <v>548769.22</v>
      </c>
      <c r="W32" s="39">
        <f t="shared" si="18"/>
        <v>427710.73006799998</v>
      </c>
      <c r="X32" s="39">
        <f t="shared" si="19"/>
        <v>997880.03518799995</v>
      </c>
      <c r="Y32" s="14">
        <f t="shared" si="3"/>
        <v>1.1080513645385787E-3</v>
      </c>
      <c r="Z32" s="37">
        <v>446500</v>
      </c>
      <c r="AA32" s="34">
        <f t="shared" si="4"/>
        <v>1.4925373134328358E-2</v>
      </c>
      <c r="AB32" s="37">
        <v>2543776.38</v>
      </c>
      <c r="AC32" s="34">
        <f t="shared" si="5"/>
        <v>6.0033628369463531E-4</v>
      </c>
      <c r="AD32" s="40">
        <f t="shared" si="6"/>
        <v>4452106.6951879999</v>
      </c>
      <c r="AE32" s="27">
        <f t="shared" si="7"/>
        <v>1.4039620938936844E-3</v>
      </c>
      <c r="AF32" s="14">
        <f t="shared" si="8"/>
        <v>0.34209169919432275</v>
      </c>
      <c r="AG32" s="40">
        <f t="shared" si="9"/>
        <v>6995883.0751879998</v>
      </c>
      <c r="AH32" s="27">
        <f t="shared" si="10"/>
        <v>9.4432351260213604E-4</v>
      </c>
      <c r="AI32" s="30">
        <f t="shared" si="11"/>
        <v>0.46136357063989031</v>
      </c>
    </row>
    <row r="33" spans="1:35" x14ac:dyDescent="0.2">
      <c r="A33" s="5" t="s">
        <v>46</v>
      </c>
      <c r="B33" s="37">
        <v>1550691366.25</v>
      </c>
      <c r="C33" s="38">
        <v>435958748.84999996</v>
      </c>
      <c r="D33" s="37">
        <v>27713851.07</v>
      </c>
      <c r="E33" s="39">
        <v>3698053.97</v>
      </c>
      <c r="F33" s="39">
        <f t="shared" si="0"/>
        <v>564769.76482384477</v>
      </c>
      <c r="G33" s="39">
        <f t="shared" si="12"/>
        <v>31976674.804823846</v>
      </c>
      <c r="H33" s="14">
        <f t="shared" si="1"/>
        <v>1.0699891224820585E-3</v>
      </c>
      <c r="I33" s="44">
        <v>1749794.5499999998</v>
      </c>
      <c r="J33" s="40">
        <v>0</v>
      </c>
      <c r="K33" s="39">
        <v>640850.47</v>
      </c>
      <c r="L33" s="39">
        <f t="shared" si="13"/>
        <v>2390645.0199999996</v>
      </c>
      <c r="M33" s="39">
        <v>1856558.7799999998</v>
      </c>
      <c r="N33" s="39">
        <v>0</v>
      </c>
      <c r="O33" s="39">
        <v>352914</v>
      </c>
      <c r="P33" s="39">
        <f t="shared" si="14"/>
        <v>3959267.3299999996</v>
      </c>
      <c r="Q33" s="39">
        <f t="shared" si="15"/>
        <v>640850.47</v>
      </c>
      <c r="R33" s="39">
        <f t="shared" si="16"/>
        <v>4600117.8</v>
      </c>
      <c r="S33" s="14">
        <f t="shared" si="2"/>
        <v>2.0530610038401375E-3</v>
      </c>
      <c r="T33" s="40">
        <v>983244.65000000014</v>
      </c>
      <c r="U33" s="39">
        <f t="shared" si="17"/>
        <v>970659.11848000006</v>
      </c>
      <c r="V33" s="39">
        <v>526590.4700000002</v>
      </c>
      <c r="W33" s="39">
        <f t="shared" si="18"/>
        <v>410424.61231800017</v>
      </c>
      <c r="X33" s="39">
        <f t="shared" si="19"/>
        <v>1381083.7307980002</v>
      </c>
      <c r="Y33" s="14">
        <f t="shared" si="3"/>
        <v>1.5335628116504459E-3</v>
      </c>
      <c r="Z33" s="37">
        <v>446500</v>
      </c>
      <c r="AA33" s="34">
        <f t="shared" si="4"/>
        <v>1.4925373134328358E-2</v>
      </c>
      <c r="AB33" s="37">
        <v>4788682.7300000004</v>
      </c>
      <c r="AC33" s="34">
        <f t="shared" si="5"/>
        <v>1.1301386460396653E-3</v>
      </c>
      <c r="AD33" s="40">
        <f t="shared" si="6"/>
        <v>6427701.5307980003</v>
      </c>
      <c r="AE33" s="27">
        <f t="shared" si="7"/>
        <v>2.0269615977210388E-3</v>
      </c>
      <c r="AF33" s="14">
        <f t="shared" si="8"/>
        <v>0.23193101220623685</v>
      </c>
      <c r="AG33" s="40">
        <f t="shared" si="9"/>
        <v>11216384.260798</v>
      </c>
      <c r="AH33" s="27">
        <f t="shared" si="10"/>
        <v>1.5140183547975386E-3</v>
      </c>
      <c r="AI33" s="30">
        <f t="shared" si="11"/>
        <v>0.35076768704874689</v>
      </c>
    </row>
    <row r="34" spans="1:35" x14ac:dyDescent="0.2">
      <c r="A34" s="5" t="s">
        <v>29</v>
      </c>
      <c r="B34" s="37">
        <v>4579332521.1300001</v>
      </c>
      <c r="C34" s="38">
        <v>2335147877.8899999</v>
      </c>
      <c r="D34" s="37">
        <v>137648980.66</v>
      </c>
      <c r="E34" s="39">
        <v>11257751.970000001</v>
      </c>
      <c r="F34" s="39">
        <f t="shared" si="0"/>
        <v>1719292.899487369</v>
      </c>
      <c r="G34" s="39">
        <f t="shared" si="12"/>
        <v>150626025.52948737</v>
      </c>
      <c r="H34" s="14">
        <f t="shared" si="1"/>
        <v>5.0401803771961701E-3</v>
      </c>
      <c r="I34" s="44">
        <v>11528288.57</v>
      </c>
      <c r="J34" s="40">
        <v>0</v>
      </c>
      <c r="K34" s="39">
        <v>537988.49</v>
      </c>
      <c r="L34" s="39">
        <f t="shared" si="13"/>
        <v>12066277.060000001</v>
      </c>
      <c r="M34" s="39">
        <v>0</v>
      </c>
      <c r="N34" s="39">
        <v>0</v>
      </c>
      <c r="O34" s="39">
        <v>0</v>
      </c>
      <c r="P34" s="39">
        <f t="shared" si="14"/>
        <v>11528288.57</v>
      </c>
      <c r="Q34" s="39">
        <f t="shared" si="15"/>
        <v>537988.49</v>
      </c>
      <c r="R34" s="39">
        <f t="shared" si="16"/>
        <v>12066277.060000001</v>
      </c>
      <c r="S34" s="14">
        <f t="shared" si="2"/>
        <v>5.3852540240201729E-3</v>
      </c>
      <c r="T34" s="40">
        <v>5514447.9000000004</v>
      </c>
      <c r="U34" s="39">
        <f t="shared" si="17"/>
        <v>5443862.9668800002</v>
      </c>
      <c r="V34" s="39">
        <v>417598.95999999996</v>
      </c>
      <c r="W34" s="39">
        <f t="shared" si="18"/>
        <v>325476.62942399998</v>
      </c>
      <c r="X34" s="39">
        <f t="shared" si="19"/>
        <v>5769339.5963040004</v>
      </c>
      <c r="Y34" s="14">
        <f t="shared" si="3"/>
        <v>6.4063057549464996E-3</v>
      </c>
      <c r="Z34" s="37">
        <v>446500</v>
      </c>
      <c r="AA34" s="34">
        <f t="shared" si="4"/>
        <v>1.4925373134328358E-2</v>
      </c>
      <c r="AB34" s="37">
        <v>13806332.960000001</v>
      </c>
      <c r="AC34" s="34">
        <f t="shared" si="5"/>
        <v>3.258322030907904E-3</v>
      </c>
      <c r="AD34" s="40">
        <f t="shared" si="6"/>
        <v>18282116.656304002</v>
      </c>
      <c r="AE34" s="27">
        <f t="shared" si="7"/>
        <v>5.7652254402023734E-3</v>
      </c>
      <c r="AF34" s="14">
        <f t="shared" si="8"/>
        <v>0.13281694182292395</v>
      </c>
      <c r="AG34" s="40">
        <f t="shared" si="9"/>
        <v>32088449.616304003</v>
      </c>
      <c r="AH34" s="27">
        <f t="shared" si="10"/>
        <v>4.331387064357213E-3</v>
      </c>
      <c r="AI34" s="30">
        <f t="shared" si="11"/>
        <v>0.21303389970959696</v>
      </c>
    </row>
    <row r="35" spans="1:35" x14ac:dyDescent="0.2">
      <c r="A35" s="5" t="s">
        <v>35</v>
      </c>
      <c r="B35" s="37">
        <v>2739766633.6600003</v>
      </c>
      <c r="C35" s="38">
        <v>1372444792.3499999</v>
      </c>
      <c r="D35" s="37">
        <v>81438602.200000018</v>
      </c>
      <c r="E35" s="39">
        <v>16395910.9</v>
      </c>
      <c r="F35" s="39">
        <f t="shared" si="0"/>
        <v>2503996.6474761083</v>
      </c>
      <c r="G35" s="39">
        <f t="shared" si="12"/>
        <v>100338509.74747613</v>
      </c>
      <c r="H35" s="14">
        <f t="shared" si="1"/>
        <v>3.3574821225521388E-3</v>
      </c>
      <c r="I35" s="44">
        <v>5618202.21</v>
      </c>
      <c r="J35" s="40">
        <v>0</v>
      </c>
      <c r="K35" s="39">
        <v>1484167.9400000002</v>
      </c>
      <c r="L35" s="39">
        <f t="shared" si="13"/>
        <v>7102370.1500000004</v>
      </c>
      <c r="M35" s="39">
        <v>0</v>
      </c>
      <c r="N35" s="39">
        <v>0</v>
      </c>
      <c r="O35" s="39">
        <v>380448.69</v>
      </c>
      <c r="P35" s="39">
        <f t="shared" si="14"/>
        <v>5998650.9000000004</v>
      </c>
      <c r="Q35" s="39">
        <f t="shared" si="15"/>
        <v>1484167.9400000002</v>
      </c>
      <c r="R35" s="39">
        <f t="shared" si="16"/>
        <v>7482818.8400000008</v>
      </c>
      <c r="S35" s="14">
        <f t="shared" si="2"/>
        <v>3.3396282936937602E-3</v>
      </c>
      <c r="T35" s="40">
        <v>2742974.27</v>
      </c>
      <c r="U35" s="39">
        <f t="shared" si="17"/>
        <v>2707864.1993439998</v>
      </c>
      <c r="V35" s="39">
        <v>1010478.3399999999</v>
      </c>
      <c r="W35" s="39">
        <f t="shared" si="18"/>
        <v>787566.81819599983</v>
      </c>
      <c r="X35" s="39">
        <f t="shared" si="19"/>
        <v>3495431.0175399994</v>
      </c>
      <c r="Y35" s="14">
        <f t="shared" si="3"/>
        <v>3.8813454243585262E-3</v>
      </c>
      <c r="Z35" s="37">
        <v>446500</v>
      </c>
      <c r="AA35" s="34">
        <f t="shared" si="4"/>
        <v>1.4925373134328358E-2</v>
      </c>
      <c r="AB35" s="37">
        <v>20621219.189999998</v>
      </c>
      <c r="AC35" s="34">
        <f t="shared" si="5"/>
        <v>4.8666487318264583E-3</v>
      </c>
      <c r="AD35" s="40">
        <f t="shared" si="6"/>
        <v>11424749.85754</v>
      </c>
      <c r="AE35" s="27">
        <f t="shared" si="7"/>
        <v>3.6027698414191111E-3</v>
      </c>
      <c r="AF35" s="14">
        <f t="shared" si="8"/>
        <v>0.14028666441846172</v>
      </c>
      <c r="AG35" s="40">
        <f t="shared" si="9"/>
        <v>32045969.047539998</v>
      </c>
      <c r="AH35" s="27">
        <f t="shared" si="10"/>
        <v>4.3256529205069763E-3</v>
      </c>
      <c r="AI35" s="30">
        <f t="shared" si="11"/>
        <v>0.31937856290860517</v>
      </c>
    </row>
    <row r="36" spans="1:35" x14ac:dyDescent="0.2">
      <c r="A36" s="5" t="s">
        <v>10</v>
      </c>
      <c r="B36" s="37">
        <v>89199678614.01001</v>
      </c>
      <c r="C36" s="38">
        <v>31394880797.049995</v>
      </c>
      <c r="D36" s="37">
        <v>1864234439.0300002</v>
      </c>
      <c r="E36" s="39">
        <v>521421024.69999999</v>
      </c>
      <c r="F36" s="39">
        <f t="shared" si="0"/>
        <v>79631836.604598597</v>
      </c>
      <c r="G36" s="39">
        <f t="shared" si="12"/>
        <v>2465287300.3345985</v>
      </c>
      <c r="H36" s="14">
        <f t="shared" si="1"/>
        <v>8.2492335780743831E-2</v>
      </c>
      <c r="I36" s="44">
        <v>119373629.47</v>
      </c>
      <c r="J36" s="40">
        <v>0</v>
      </c>
      <c r="K36" s="39">
        <v>42098969.539999999</v>
      </c>
      <c r="L36" s="39">
        <f t="shared" si="13"/>
        <v>161472599.00999999</v>
      </c>
      <c r="M36" s="39">
        <v>0</v>
      </c>
      <c r="N36" s="39">
        <v>0</v>
      </c>
      <c r="O36" s="39">
        <v>0</v>
      </c>
      <c r="P36" s="39">
        <f t="shared" si="14"/>
        <v>119373629.47</v>
      </c>
      <c r="Q36" s="39">
        <f t="shared" si="15"/>
        <v>42098969.539999999</v>
      </c>
      <c r="R36" s="39">
        <f t="shared" si="16"/>
        <v>161472599.00999999</v>
      </c>
      <c r="S36" s="14">
        <f t="shared" si="2"/>
        <v>7.2066218872948548E-2</v>
      </c>
      <c r="T36" s="40">
        <v>41966561.759999998</v>
      </c>
      <c r="U36" s="39">
        <f t="shared" si="17"/>
        <v>41429389.769471996</v>
      </c>
      <c r="V36" s="39">
        <v>18017713.219999999</v>
      </c>
      <c r="W36" s="39">
        <f t="shared" si="18"/>
        <v>14043005.683667999</v>
      </c>
      <c r="X36" s="39">
        <f t="shared" si="19"/>
        <v>55472395.453139991</v>
      </c>
      <c r="Y36" s="14">
        <f t="shared" si="3"/>
        <v>6.1596846623447284E-2</v>
      </c>
      <c r="Z36" s="37">
        <v>446500</v>
      </c>
      <c r="AA36" s="34">
        <f t="shared" si="4"/>
        <v>1.4925373134328358E-2</v>
      </c>
      <c r="AB36" s="37">
        <v>632495799.35000002</v>
      </c>
      <c r="AC36" s="34">
        <f t="shared" si="5"/>
        <v>0.14927026629370888</v>
      </c>
      <c r="AD36" s="40">
        <f t="shared" si="6"/>
        <v>217391494.46313998</v>
      </c>
      <c r="AE36" s="27">
        <f t="shared" si="7"/>
        <v>6.8553931578286043E-2</v>
      </c>
      <c r="AF36" s="14">
        <f t="shared" si="8"/>
        <v>0.11661167174674301</v>
      </c>
      <c r="AG36" s="40">
        <f t="shared" si="9"/>
        <v>849887293.81314003</v>
      </c>
      <c r="AH36" s="27">
        <f t="shared" si="10"/>
        <v>0.11472012124616315</v>
      </c>
      <c r="AI36" s="30">
        <f t="shared" si="11"/>
        <v>0.34474168333150867</v>
      </c>
    </row>
    <row r="37" spans="1:35" x14ac:dyDescent="0.2">
      <c r="A37" s="5" t="s">
        <v>53</v>
      </c>
      <c r="B37" s="37">
        <v>224453288.53999996</v>
      </c>
      <c r="C37" s="38">
        <v>109220805.67000002</v>
      </c>
      <c r="D37" s="37">
        <v>7268069.8300000001</v>
      </c>
      <c r="E37" s="39">
        <v>1217444.44</v>
      </c>
      <c r="F37" s="39">
        <f t="shared" si="0"/>
        <v>185929.09017628463</v>
      </c>
      <c r="G37" s="39">
        <f t="shared" si="12"/>
        <v>8671443.3601762839</v>
      </c>
      <c r="H37" s="14">
        <f t="shared" si="1"/>
        <v>2.9015994090192919E-4</v>
      </c>
      <c r="I37" s="44">
        <v>503264.90999999992</v>
      </c>
      <c r="J37" s="40">
        <v>0</v>
      </c>
      <c r="K37" s="39">
        <v>123983.76999999999</v>
      </c>
      <c r="L37" s="39">
        <f t="shared" si="13"/>
        <v>627248.67999999993</v>
      </c>
      <c r="M37" s="39">
        <v>1091068.8499999999</v>
      </c>
      <c r="N37" s="39">
        <v>21114.189999999995</v>
      </c>
      <c r="O37" s="39">
        <v>756073.93</v>
      </c>
      <c r="P37" s="39">
        <f t="shared" si="14"/>
        <v>2371521.88</v>
      </c>
      <c r="Q37" s="39">
        <f t="shared" si="15"/>
        <v>123983.76999999999</v>
      </c>
      <c r="R37" s="39">
        <f t="shared" si="16"/>
        <v>2495505.65</v>
      </c>
      <c r="S37" s="14">
        <f t="shared" si="2"/>
        <v>1.1137595943472871E-3</v>
      </c>
      <c r="T37" s="40">
        <v>447063.82999999996</v>
      </c>
      <c r="U37" s="39">
        <f t="shared" si="17"/>
        <v>441341.41297599993</v>
      </c>
      <c r="V37" s="39">
        <v>210540.53000000003</v>
      </c>
      <c r="W37" s="39">
        <f t="shared" si="18"/>
        <v>164095.28908200003</v>
      </c>
      <c r="X37" s="39">
        <f t="shared" si="19"/>
        <v>605436.70205800002</v>
      </c>
      <c r="Y37" s="14">
        <f t="shared" si="3"/>
        <v>6.722801741701498E-4</v>
      </c>
      <c r="Z37" s="37">
        <v>446500</v>
      </c>
      <c r="AA37" s="34">
        <f t="shared" si="4"/>
        <v>1.4925373134328358E-2</v>
      </c>
      <c r="AB37" s="37">
        <v>1669318.89</v>
      </c>
      <c r="AC37" s="34">
        <f t="shared" si="5"/>
        <v>3.939625772937847E-4</v>
      </c>
      <c r="AD37" s="40">
        <f t="shared" si="6"/>
        <v>3547442.3520579999</v>
      </c>
      <c r="AE37" s="27">
        <f t="shared" si="7"/>
        <v>1.1186781749740109E-3</v>
      </c>
      <c r="AF37" s="14">
        <f t="shared" si="8"/>
        <v>0.48808589282059772</v>
      </c>
      <c r="AG37" s="40">
        <f t="shared" si="9"/>
        <v>5216761.2420579996</v>
      </c>
      <c r="AH37" s="27">
        <f t="shared" si="10"/>
        <v>7.0417276097406879E-4</v>
      </c>
      <c r="AI37" s="30">
        <f t="shared" si="11"/>
        <v>0.60160241212161325</v>
      </c>
    </row>
    <row r="38" spans="1:35" x14ac:dyDescent="0.2">
      <c r="A38" s="5" t="s">
        <v>33</v>
      </c>
      <c r="B38" s="37">
        <v>5373374330.9800005</v>
      </c>
      <c r="C38" s="38">
        <v>2896939350.77</v>
      </c>
      <c r="D38" s="37">
        <v>178857673.21000001</v>
      </c>
      <c r="E38" s="39">
        <v>24191483.030000001</v>
      </c>
      <c r="F38" s="39">
        <f t="shared" si="0"/>
        <v>3694542.6682329173</v>
      </c>
      <c r="G38" s="39">
        <f t="shared" si="12"/>
        <v>206743698.90823293</v>
      </c>
      <c r="H38" s="14">
        <f t="shared" si="1"/>
        <v>6.9179647453569458E-3</v>
      </c>
      <c r="I38" s="44">
        <v>11332443.5</v>
      </c>
      <c r="J38" s="40">
        <v>-1800872.0399999998</v>
      </c>
      <c r="K38" s="39">
        <v>4301966.6000000006</v>
      </c>
      <c r="L38" s="39">
        <f t="shared" si="13"/>
        <v>13833538.060000002</v>
      </c>
      <c r="M38" s="39">
        <v>0</v>
      </c>
      <c r="N38" s="39">
        <v>0</v>
      </c>
      <c r="O38" s="39">
        <v>0</v>
      </c>
      <c r="P38" s="39">
        <f t="shared" si="14"/>
        <v>9531571.4600000009</v>
      </c>
      <c r="Q38" s="39">
        <f t="shared" si="15"/>
        <v>4301966.6000000006</v>
      </c>
      <c r="R38" s="39">
        <f t="shared" si="16"/>
        <v>13833538.060000002</v>
      </c>
      <c r="S38" s="14">
        <f t="shared" si="2"/>
        <v>6.1739935303666248E-3</v>
      </c>
      <c r="T38" s="40">
        <v>4245785.2799999993</v>
      </c>
      <c r="U38" s="39">
        <f t="shared" si="17"/>
        <v>4191439.2284159991</v>
      </c>
      <c r="V38" s="39">
        <v>2035978.6099999999</v>
      </c>
      <c r="W38" s="39">
        <f t="shared" si="18"/>
        <v>1586841.7286339998</v>
      </c>
      <c r="X38" s="39">
        <f t="shared" si="19"/>
        <v>5778280.9570499994</v>
      </c>
      <c r="Y38" s="14">
        <f t="shared" si="3"/>
        <v>6.4162342900670258E-3</v>
      </c>
      <c r="Z38" s="37">
        <v>446500</v>
      </c>
      <c r="AA38" s="34">
        <f t="shared" si="4"/>
        <v>1.4925373134328358E-2</v>
      </c>
      <c r="AB38" s="37">
        <v>28435695.48</v>
      </c>
      <c r="AC38" s="34">
        <f t="shared" si="5"/>
        <v>6.710880674477975E-3</v>
      </c>
      <c r="AD38" s="40">
        <f t="shared" si="6"/>
        <v>20058319.017050002</v>
      </c>
      <c r="AE38" s="27">
        <f t="shared" si="7"/>
        <v>6.325346963854798E-3</v>
      </c>
      <c r="AF38" s="14">
        <f t="shared" si="8"/>
        <v>0.11214681851250055</v>
      </c>
      <c r="AG38" s="40">
        <f t="shared" si="9"/>
        <v>48494014.497050002</v>
      </c>
      <c r="AH38" s="27">
        <f t="shared" si="10"/>
        <v>6.5458552720026051E-3</v>
      </c>
      <c r="AI38" s="30">
        <f t="shared" si="11"/>
        <v>0.23456102775144302</v>
      </c>
    </row>
    <row r="39" spans="1:35" x14ac:dyDescent="0.2">
      <c r="A39" s="5" t="s">
        <v>40</v>
      </c>
      <c r="B39" s="37">
        <v>1457640866.1800001</v>
      </c>
      <c r="C39" s="38">
        <v>591503400.07999992</v>
      </c>
      <c r="D39" s="37">
        <v>35547458.469999999</v>
      </c>
      <c r="E39" s="39">
        <v>7163166.7599999998</v>
      </c>
      <c r="F39" s="39">
        <f t="shared" si="0"/>
        <v>1093964.5660280026</v>
      </c>
      <c r="G39" s="39">
        <f t="shared" si="12"/>
        <v>43804589.796028003</v>
      </c>
      <c r="H39" s="14">
        <f t="shared" si="1"/>
        <v>1.465769498630542E-3</v>
      </c>
      <c r="I39" s="44">
        <v>2247560.2199999997</v>
      </c>
      <c r="J39" s="40">
        <v>0</v>
      </c>
      <c r="K39" s="39">
        <v>850302.69000000006</v>
      </c>
      <c r="L39" s="39">
        <f t="shared" si="13"/>
        <v>3097862.9099999997</v>
      </c>
      <c r="M39" s="39">
        <v>1250901.0099999998</v>
      </c>
      <c r="N39" s="39">
        <v>86911.609999999986</v>
      </c>
      <c r="O39" s="39">
        <v>571714.28</v>
      </c>
      <c r="P39" s="39">
        <f t="shared" si="14"/>
        <v>4157087.1199999992</v>
      </c>
      <c r="Q39" s="39">
        <f t="shared" si="15"/>
        <v>850302.69000000006</v>
      </c>
      <c r="R39" s="39">
        <f t="shared" si="16"/>
        <v>5007389.8099999996</v>
      </c>
      <c r="S39" s="14">
        <f t="shared" si="2"/>
        <v>2.234829018930227E-3</v>
      </c>
      <c r="T39" s="40">
        <v>1087179.3300000003</v>
      </c>
      <c r="U39" s="39">
        <f t="shared" si="17"/>
        <v>1073263.4345760003</v>
      </c>
      <c r="V39" s="39">
        <v>755563.32000000007</v>
      </c>
      <c r="W39" s="39">
        <f t="shared" si="18"/>
        <v>588886.05160800007</v>
      </c>
      <c r="X39" s="39">
        <f t="shared" si="19"/>
        <v>1662149.4861840005</v>
      </c>
      <c r="Y39" s="14">
        <f t="shared" si="3"/>
        <v>1.8456597399368704E-3</v>
      </c>
      <c r="Z39" s="37">
        <v>446500</v>
      </c>
      <c r="AA39" s="34">
        <f t="shared" si="4"/>
        <v>1.4925373134328358E-2</v>
      </c>
      <c r="AB39" s="37">
        <v>8894374.6899999995</v>
      </c>
      <c r="AC39" s="34">
        <f t="shared" si="5"/>
        <v>2.0990901123086238E-3</v>
      </c>
      <c r="AD39" s="40">
        <f t="shared" si="6"/>
        <v>7116039.2961839996</v>
      </c>
      <c r="AE39" s="27">
        <f t="shared" si="7"/>
        <v>2.2440274042170843E-3</v>
      </c>
      <c r="AF39" s="14">
        <f t="shared" si="8"/>
        <v>0.20018419325785347</v>
      </c>
      <c r="AG39" s="40">
        <f t="shared" si="9"/>
        <v>16010413.986183999</v>
      </c>
      <c r="AH39" s="27">
        <f t="shared" si="10"/>
        <v>2.1611296545634949E-3</v>
      </c>
      <c r="AI39" s="30">
        <f t="shared" si="11"/>
        <v>0.36549626559077492</v>
      </c>
    </row>
    <row r="40" spans="1:35" x14ac:dyDescent="0.2">
      <c r="A40" s="5" t="s">
        <v>55</v>
      </c>
      <c r="B40" s="37">
        <v>204344739.87000003</v>
      </c>
      <c r="C40" s="38">
        <v>75316803.810000002</v>
      </c>
      <c r="D40" s="37">
        <v>24852562.969999999</v>
      </c>
      <c r="E40" s="39">
        <v>1331657.8999999999</v>
      </c>
      <c r="F40" s="39">
        <f t="shared" si="0"/>
        <v>203371.86128433244</v>
      </c>
      <c r="G40" s="39">
        <f t="shared" si="12"/>
        <v>26387592.731284332</v>
      </c>
      <c r="H40" s="14">
        <f t="shared" si="1"/>
        <v>8.829697697867433E-4</v>
      </c>
      <c r="I40" s="44">
        <v>1772383.91</v>
      </c>
      <c r="J40" s="40">
        <v>-221838</v>
      </c>
      <c r="K40" s="39">
        <v>336570.22000000003</v>
      </c>
      <c r="L40" s="39">
        <f t="shared" si="13"/>
        <v>1887116.13</v>
      </c>
      <c r="M40" s="39">
        <v>0</v>
      </c>
      <c r="N40" s="39">
        <v>16205.210000000001</v>
      </c>
      <c r="O40" s="39">
        <v>576235.15999999992</v>
      </c>
      <c r="P40" s="39">
        <f t="shared" si="14"/>
        <v>2142986.2799999998</v>
      </c>
      <c r="Q40" s="39">
        <f t="shared" si="15"/>
        <v>336570.22000000003</v>
      </c>
      <c r="R40" s="39">
        <f t="shared" si="16"/>
        <v>2479556.5</v>
      </c>
      <c r="S40" s="14">
        <f t="shared" si="2"/>
        <v>1.1066413901331695E-3</v>
      </c>
      <c r="T40" s="40">
        <v>432710.60000000003</v>
      </c>
      <c r="U40" s="39">
        <f t="shared" si="17"/>
        <v>427171.90432000003</v>
      </c>
      <c r="V40" s="39">
        <v>123511.70999999998</v>
      </c>
      <c r="W40" s="39">
        <f t="shared" si="18"/>
        <v>96265.026773999984</v>
      </c>
      <c r="X40" s="39">
        <f t="shared" si="19"/>
        <v>523436.931094</v>
      </c>
      <c r="Y40" s="14">
        <f t="shared" si="3"/>
        <v>5.8122718693266761E-4</v>
      </c>
      <c r="Z40" s="37">
        <v>446500</v>
      </c>
      <c r="AA40" s="34">
        <f t="shared" si="4"/>
        <v>1.4925373134328358E-2</v>
      </c>
      <c r="AB40" s="37">
        <v>1706166.46</v>
      </c>
      <c r="AC40" s="34">
        <f t="shared" si="5"/>
        <v>4.0265867708105368E-4</v>
      </c>
      <c r="AD40" s="40">
        <f t="shared" si="6"/>
        <v>3449493.4310940001</v>
      </c>
      <c r="AE40" s="27">
        <f t="shared" si="7"/>
        <v>1.0877901973071959E-3</v>
      </c>
      <c r="AF40" s="14">
        <f t="shared" si="8"/>
        <v>0.13879829759441509</v>
      </c>
      <c r="AG40" s="40">
        <f t="shared" si="9"/>
        <v>5155659.8910940001</v>
      </c>
      <c r="AH40" s="27">
        <f t="shared" si="10"/>
        <v>6.9592513279804905E-4</v>
      </c>
      <c r="AI40" s="30">
        <f t="shared" si="11"/>
        <v>0.19538197150441866</v>
      </c>
    </row>
    <row r="41" spans="1:35" x14ac:dyDescent="0.2">
      <c r="A41" s="5" t="s">
        <v>64</v>
      </c>
      <c r="B41" s="37">
        <v>120029326.2</v>
      </c>
      <c r="C41" s="38">
        <v>34914289.660000004</v>
      </c>
      <c r="D41" s="37">
        <v>2420043.5099999998</v>
      </c>
      <c r="E41" s="39">
        <v>364999.63</v>
      </c>
      <c r="F41" s="39">
        <f t="shared" ref="F41:F72" si="20">(E41/E$76)*F$76</f>
        <v>55743.035896225803</v>
      </c>
      <c r="G41" s="39">
        <f t="shared" si="12"/>
        <v>2840786.1758962255</v>
      </c>
      <c r="H41" s="14">
        <f t="shared" ref="H41:H72" si="21">(G41/G$76)</f>
        <v>9.5057110411237141E-5</v>
      </c>
      <c r="I41" s="44">
        <v>179038.88999999998</v>
      </c>
      <c r="J41" s="40">
        <v>0</v>
      </c>
      <c r="K41" s="39">
        <v>31814.51</v>
      </c>
      <c r="L41" s="39">
        <f t="shared" si="13"/>
        <v>210853.4</v>
      </c>
      <c r="M41" s="39">
        <v>459448.70999999996</v>
      </c>
      <c r="N41" s="39">
        <v>17609.939999999999</v>
      </c>
      <c r="O41" s="39">
        <v>654104.79</v>
      </c>
      <c r="P41" s="39">
        <f t="shared" si="14"/>
        <v>1310202.33</v>
      </c>
      <c r="Q41" s="39">
        <f t="shared" si="15"/>
        <v>31814.51</v>
      </c>
      <c r="R41" s="39">
        <f t="shared" si="16"/>
        <v>1342016.8400000001</v>
      </c>
      <c r="S41" s="14">
        <f t="shared" ref="S41:S72" si="22">(R41/R$76)</f>
        <v>5.9895040963967689E-4</v>
      </c>
      <c r="T41" s="40">
        <v>179370.79</v>
      </c>
      <c r="U41" s="39">
        <f t="shared" si="17"/>
        <v>177074.843888</v>
      </c>
      <c r="V41" s="39">
        <v>60945.669999999991</v>
      </c>
      <c r="W41" s="39">
        <f t="shared" si="18"/>
        <v>47501.055197999995</v>
      </c>
      <c r="X41" s="39">
        <f t="shared" si="19"/>
        <v>224575.89908599999</v>
      </c>
      <c r="Y41" s="14">
        <f t="shared" ref="Y41:Y72" si="23">(X41/X$76)</f>
        <v>2.4937028765971734E-4</v>
      </c>
      <c r="Z41" s="37">
        <v>446500</v>
      </c>
      <c r="AA41" s="34">
        <f t="shared" ref="AA41:AA72" si="24">(Z41/Z$76)</f>
        <v>1.4925373134328358E-2</v>
      </c>
      <c r="AB41" s="37">
        <v>549973.20000000007</v>
      </c>
      <c r="AC41" s="34">
        <f t="shared" ref="AC41:AC72" si="25">(AB41/AB$76)</f>
        <v>1.297947687601559E-4</v>
      </c>
      <c r="AD41" s="40">
        <f t="shared" ref="AD41:AD76" si="26">(R41+X41+Z41)</f>
        <v>2013092.739086</v>
      </c>
      <c r="AE41" s="27">
        <f t="shared" ref="AE41:AE72" si="27">(AD41/AD$76)</f>
        <v>6.3482438554856029E-4</v>
      </c>
      <c r="AF41" s="14">
        <f t="shared" ref="AF41:AF76" si="28">(AD41/D41)</f>
        <v>0.83184154779349406</v>
      </c>
      <c r="AG41" s="40">
        <f t="shared" ref="AG41:AG76" si="29">(R41+X41+Z41+AB41)</f>
        <v>2563065.939086</v>
      </c>
      <c r="AH41" s="27">
        <f t="shared" ref="AH41:AH72" si="30">(AG41/AG$76)</f>
        <v>3.4596968025563259E-4</v>
      </c>
      <c r="AI41" s="30">
        <f t="shared" ref="AI41:AI76" si="31">(AG41/G41)</f>
        <v>0.90223824687452625</v>
      </c>
    </row>
    <row r="42" spans="1:35" x14ac:dyDescent="0.2">
      <c r="A42" s="5" t="s">
        <v>23</v>
      </c>
      <c r="B42" s="37">
        <v>11208414924.129999</v>
      </c>
      <c r="C42" s="38">
        <v>6038580978.6800003</v>
      </c>
      <c r="D42" s="37">
        <v>357746712.64999998</v>
      </c>
      <c r="E42" s="39">
        <v>46875427.760000005</v>
      </c>
      <c r="F42" s="39">
        <f t="shared" si="20"/>
        <v>7158852.8795950292</v>
      </c>
      <c r="G42" s="39">
        <f t="shared" si="12"/>
        <v>411780993.28959501</v>
      </c>
      <c r="H42" s="14">
        <f t="shared" si="21"/>
        <v>1.3778830549268282E-2</v>
      </c>
      <c r="I42" s="44">
        <v>18775377.859999999</v>
      </c>
      <c r="J42" s="40">
        <v>0</v>
      </c>
      <c r="K42" s="39">
        <v>12285107.420000002</v>
      </c>
      <c r="L42" s="39">
        <f t="shared" si="13"/>
        <v>31060485.280000001</v>
      </c>
      <c r="M42" s="39">
        <v>0</v>
      </c>
      <c r="N42" s="39">
        <v>0</v>
      </c>
      <c r="O42" s="39">
        <v>0</v>
      </c>
      <c r="P42" s="39">
        <f t="shared" si="14"/>
        <v>18775377.859999999</v>
      </c>
      <c r="Q42" s="39">
        <f t="shared" si="15"/>
        <v>12285107.420000002</v>
      </c>
      <c r="R42" s="39">
        <f t="shared" si="16"/>
        <v>31060485.280000001</v>
      </c>
      <c r="S42" s="14">
        <f t="shared" si="22"/>
        <v>1.3862486540826979E-2</v>
      </c>
      <c r="T42" s="40">
        <v>8177575.2000000011</v>
      </c>
      <c r="U42" s="39">
        <f t="shared" si="17"/>
        <v>8072902.2374400012</v>
      </c>
      <c r="V42" s="39">
        <v>6602134.8600000003</v>
      </c>
      <c r="W42" s="39">
        <f t="shared" si="18"/>
        <v>5145703.9098840002</v>
      </c>
      <c r="X42" s="39">
        <f t="shared" si="19"/>
        <v>13218606.147324001</v>
      </c>
      <c r="Y42" s="14">
        <f t="shared" si="23"/>
        <v>1.4678011446617366E-2</v>
      </c>
      <c r="Z42" s="37">
        <v>446500</v>
      </c>
      <c r="AA42" s="34">
        <f t="shared" si="24"/>
        <v>1.4925373134328358E-2</v>
      </c>
      <c r="AB42" s="37">
        <v>56295645.979999997</v>
      </c>
      <c r="AC42" s="34">
        <f t="shared" si="25"/>
        <v>1.3285884388871492E-2</v>
      </c>
      <c r="AD42" s="40">
        <f t="shared" si="26"/>
        <v>44725591.427324004</v>
      </c>
      <c r="AE42" s="27">
        <f t="shared" si="27"/>
        <v>1.4104117284252924E-2</v>
      </c>
      <c r="AF42" s="14">
        <f t="shared" si="28"/>
        <v>0.12502027229270757</v>
      </c>
      <c r="AG42" s="40">
        <f t="shared" si="29"/>
        <v>101021237.407324</v>
      </c>
      <c r="AH42" s="27">
        <f t="shared" si="30"/>
        <v>1.363612409335971E-2</v>
      </c>
      <c r="AI42" s="30">
        <f t="shared" si="31"/>
        <v>0.24532758688130696</v>
      </c>
    </row>
    <row r="43" spans="1:35" x14ac:dyDescent="0.2">
      <c r="A43" s="5" t="s">
        <v>2</v>
      </c>
      <c r="B43" s="37">
        <v>31953910629.540001</v>
      </c>
      <c r="C43" s="38">
        <v>17450904586.139999</v>
      </c>
      <c r="D43" s="37">
        <v>1043239790.4</v>
      </c>
      <c r="E43" s="39">
        <v>80122117.620000005</v>
      </c>
      <c r="F43" s="39">
        <f t="shared" si="20"/>
        <v>12236313.98906702</v>
      </c>
      <c r="G43" s="39">
        <f t="shared" si="12"/>
        <v>1135598222.0090671</v>
      </c>
      <c r="H43" s="14">
        <f t="shared" si="21"/>
        <v>3.7998877384097698E-2</v>
      </c>
      <c r="I43" s="44">
        <v>55630384.670000002</v>
      </c>
      <c r="J43" s="40">
        <v>0</v>
      </c>
      <c r="K43" s="39">
        <v>33951476.379999995</v>
      </c>
      <c r="L43" s="39">
        <f t="shared" si="13"/>
        <v>89581861.049999997</v>
      </c>
      <c r="M43" s="39">
        <v>0</v>
      </c>
      <c r="N43" s="39">
        <v>0</v>
      </c>
      <c r="O43" s="39">
        <v>0</v>
      </c>
      <c r="P43" s="39">
        <f t="shared" si="14"/>
        <v>55630384.670000002</v>
      </c>
      <c r="Q43" s="39">
        <f t="shared" si="15"/>
        <v>33951476.379999995</v>
      </c>
      <c r="R43" s="39">
        <f t="shared" si="16"/>
        <v>89581861.049999997</v>
      </c>
      <c r="S43" s="14">
        <f t="shared" si="22"/>
        <v>3.9980938221447437E-2</v>
      </c>
      <c r="T43" s="40">
        <v>19337719.110000003</v>
      </c>
      <c r="U43" s="39">
        <f t="shared" si="17"/>
        <v>19090196.305392001</v>
      </c>
      <c r="V43" s="39">
        <v>12259753.040000001</v>
      </c>
      <c r="W43" s="39">
        <f t="shared" si="18"/>
        <v>9555251.5193760004</v>
      </c>
      <c r="X43" s="39">
        <f t="shared" si="19"/>
        <v>28645447.824767999</v>
      </c>
      <c r="Y43" s="14">
        <f t="shared" si="23"/>
        <v>3.1808059516966809E-2</v>
      </c>
      <c r="Z43" s="37">
        <v>446500</v>
      </c>
      <c r="AA43" s="34">
        <f t="shared" si="24"/>
        <v>1.4925373134328358E-2</v>
      </c>
      <c r="AB43" s="37">
        <v>88532834.549999982</v>
      </c>
      <c r="AC43" s="34">
        <f t="shared" si="25"/>
        <v>2.0893924991433017E-2</v>
      </c>
      <c r="AD43" s="40">
        <f t="shared" si="26"/>
        <v>118673808.87476799</v>
      </c>
      <c r="AE43" s="27">
        <f t="shared" si="27"/>
        <v>3.74235256711705E-2</v>
      </c>
      <c r="AF43" s="14">
        <f t="shared" si="28"/>
        <v>0.11375506376081185</v>
      </c>
      <c r="AG43" s="40">
        <f t="shared" si="29"/>
        <v>207206643.42476797</v>
      </c>
      <c r="AH43" s="27">
        <f t="shared" si="30"/>
        <v>2.796932184978191E-2</v>
      </c>
      <c r="AI43" s="30">
        <f t="shared" si="31"/>
        <v>0.1824647480146491</v>
      </c>
    </row>
    <row r="44" spans="1:35" x14ac:dyDescent="0.2">
      <c r="A44" s="5" t="s">
        <v>21</v>
      </c>
      <c r="B44" s="37">
        <v>8970890768.5</v>
      </c>
      <c r="C44" s="38">
        <v>4671119608.8800001</v>
      </c>
      <c r="D44" s="37">
        <v>278026472.31</v>
      </c>
      <c r="E44" s="39">
        <v>58471856.530000001</v>
      </c>
      <c r="F44" s="39">
        <f t="shared" si="20"/>
        <v>8929868.7712936997</v>
      </c>
      <c r="G44" s="39">
        <f t="shared" si="12"/>
        <v>345428197.61129373</v>
      </c>
      <c r="H44" s="14">
        <f t="shared" si="21"/>
        <v>1.1558563118229871E-2</v>
      </c>
      <c r="I44" s="44">
        <v>13184550.959999997</v>
      </c>
      <c r="J44" s="40">
        <v>0</v>
      </c>
      <c r="K44" s="39">
        <v>11120177.439999998</v>
      </c>
      <c r="L44" s="39">
        <f t="shared" si="13"/>
        <v>24304728.399999995</v>
      </c>
      <c r="M44" s="39">
        <v>0</v>
      </c>
      <c r="N44" s="39">
        <v>0</v>
      </c>
      <c r="O44" s="39">
        <v>0</v>
      </c>
      <c r="P44" s="39">
        <f t="shared" si="14"/>
        <v>13184550.959999997</v>
      </c>
      <c r="Q44" s="39">
        <f t="shared" si="15"/>
        <v>11120177.439999998</v>
      </c>
      <c r="R44" s="39">
        <f t="shared" si="16"/>
        <v>24304728.399999995</v>
      </c>
      <c r="S44" s="14">
        <f t="shared" si="22"/>
        <v>1.0847350493277778E-2</v>
      </c>
      <c r="T44" s="40">
        <v>6316872.6500000013</v>
      </c>
      <c r="U44" s="39">
        <f t="shared" si="17"/>
        <v>6236016.6800800012</v>
      </c>
      <c r="V44" s="39">
        <v>7205845.4699999988</v>
      </c>
      <c r="W44" s="39">
        <f t="shared" si="18"/>
        <v>5616235.959317999</v>
      </c>
      <c r="X44" s="39">
        <f t="shared" si="19"/>
        <v>11852252.639398001</v>
      </c>
      <c r="Y44" s="14">
        <f t="shared" si="23"/>
        <v>1.3160805153764494E-2</v>
      </c>
      <c r="Z44" s="37">
        <v>446500</v>
      </c>
      <c r="AA44" s="34">
        <f t="shared" si="24"/>
        <v>1.4925373134328358E-2</v>
      </c>
      <c r="AB44" s="37">
        <v>70519322.210000008</v>
      </c>
      <c r="AC44" s="34">
        <f t="shared" si="25"/>
        <v>1.6642700261339783E-2</v>
      </c>
      <c r="AD44" s="40">
        <f t="shared" si="26"/>
        <v>36603481.039398</v>
      </c>
      <c r="AE44" s="27">
        <f t="shared" si="27"/>
        <v>1.1542827565074998E-2</v>
      </c>
      <c r="AF44" s="14">
        <f t="shared" si="28"/>
        <v>0.13165466128198416</v>
      </c>
      <c r="AG44" s="40">
        <f t="shared" si="29"/>
        <v>107122803.24939801</v>
      </c>
      <c r="AH44" s="27">
        <f t="shared" si="30"/>
        <v>1.445973020947618E-2</v>
      </c>
      <c r="AI44" s="30">
        <f t="shared" si="31"/>
        <v>0.31011597776375521</v>
      </c>
    </row>
    <row r="45" spans="1:35" x14ac:dyDescent="0.2">
      <c r="A45" s="5" t="s">
        <v>45</v>
      </c>
      <c r="B45" s="37">
        <v>1000429800.1</v>
      </c>
      <c r="C45" s="38">
        <v>452804298.31</v>
      </c>
      <c r="D45" s="37">
        <v>29303911.52</v>
      </c>
      <c r="E45" s="39">
        <v>3951582.9100000011</v>
      </c>
      <c r="F45" s="39">
        <f t="shared" si="20"/>
        <v>603488.90764366672</v>
      </c>
      <c r="G45" s="39">
        <f t="shared" si="12"/>
        <v>33858983.337643668</v>
      </c>
      <c r="H45" s="14">
        <f t="shared" si="21"/>
        <v>1.1329740847261171E-3</v>
      </c>
      <c r="I45" s="44">
        <v>2023336.89</v>
      </c>
      <c r="J45" s="40">
        <v>-798074.04000000015</v>
      </c>
      <c r="K45" s="39">
        <v>501512.49999999994</v>
      </c>
      <c r="L45" s="39">
        <f t="shared" si="13"/>
        <v>1726775.3499999996</v>
      </c>
      <c r="M45" s="39">
        <v>1819220.98</v>
      </c>
      <c r="N45" s="39">
        <v>0</v>
      </c>
      <c r="O45" s="39">
        <v>400472.31</v>
      </c>
      <c r="P45" s="39">
        <f t="shared" si="14"/>
        <v>3444956.1399999997</v>
      </c>
      <c r="Q45" s="39">
        <f>K45</f>
        <v>501512.49999999994</v>
      </c>
      <c r="R45" s="39">
        <f t="shared" si="16"/>
        <v>3946468.6399999997</v>
      </c>
      <c r="S45" s="14">
        <f t="shared" si="22"/>
        <v>1.7613333440421942E-3</v>
      </c>
      <c r="T45" s="40">
        <v>1067728.9600000002</v>
      </c>
      <c r="U45" s="39">
        <f t="shared" si="17"/>
        <v>1054062.0293120001</v>
      </c>
      <c r="V45" s="39">
        <v>366274.17000000004</v>
      </c>
      <c r="W45" s="39">
        <f t="shared" si="18"/>
        <v>285474.08809800004</v>
      </c>
      <c r="X45" s="39">
        <f t="shared" si="19"/>
        <v>1339536.1174100002</v>
      </c>
      <c r="Y45" s="14">
        <f t="shared" si="23"/>
        <v>1.4874281180154326E-3</v>
      </c>
      <c r="Z45" s="37">
        <v>446500</v>
      </c>
      <c r="AA45" s="34">
        <f t="shared" si="24"/>
        <v>1.4925373134328358E-2</v>
      </c>
      <c r="AB45" s="37">
        <v>5063856.4600000009</v>
      </c>
      <c r="AC45" s="34">
        <f t="shared" si="25"/>
        <v>1.1950801934718304E-3</v>
      </c>
      <c r="AD45" s="40">
        <f t="shared" si="26"/>
        <v>5732504.7574100001</v>
      </c>
      <c r="AE45" s="27">
        <f t="shared" si="27"/>
        <v>1.8077328180763643E-3</v>
      </c>
      <c r="AF45" s="14">
        <f t="shared" si="28"/>
        <v>0.19562251112782503</v>
      </c>
      <c r="AG45" s="40">
        <f t="shared" si="29"/>
        <v>10796361.217410002</v>
      </c>
      <c r="AH45" s="27">
        <f t="shared" si="30"/>
        <v>1.4573224907524788E-3</v>
      </c>
      <c r="AI45" s="30">
        <f t="shared" si="31"/>
        <v>0.31886253375501816</v>
      </c>
    </row>
    <row r="46" spans="1:35" x14ac:dyDescent="0.2">
      <c r="A46" s="5" t="s">
        <v>63</v>
      </c>
      <c r="B46" s="37">
        <v>221565184.14000002</v>
      </c>
      <c r="C46" s="38">
        <v>26014432.289999995</v>
      </c>
      <c r="D46" s="37">
        <v>2185600.34</v>
      </c>
      <c r="E46" s="39">
        <v>472300.22000000003</v>
      </c>
      <c r="F46" s="39">
        <f t="shared" si="20"/>
        <v>72130.067959946551</v>
      </c>
      <c r="G46" s="39">
        <f t="shared" si="12"/>
        <v>2730030.6279599466</v>
      </c>
      <c r="H46" s="14">
        <f t="shared" si="21"/>
        <v>9.135105803807165E-5</v>
      </c>
      <c r="I46" s="44">
        <v>170007.55</v>
      </c>
      <c r="J46" s="40">
        <v>-131216.51</v>
      </c>
      <c r="K46" s="39">
        <v>23769.030000000002</v>
      </c>
      <c r="L46" s="39">
        <f t="shared" si="13"/>
        <v>62560.069999999978</v>
      </c>
      <c r="M46" s="39">
        <v>436546.77</v>
      </c>
      <c r="N46" s="39">
        <v>25786.529999999992</v>
      </c>
      <c r="O46" s="39">
        <v>636470.62999999989</v>
      </c>
      <c r="P46" s="39">
        <f t="shared" si="14"/>
        <v>1137594.9699999997</v>
      </c>
      <c r="Q46" s="39">
        <f t="shared" si="15"/>
        <v>23769.030000000002</v>
      </c>
      <c r="R46" s="39">
        <f>SUM(P46:Q46)</f>
        <v>1161363.9999999998</v>
      </c>
      <c r="S46" s="14">
        <f t="shared" si="22"/>
        <v>5.1832393067494857E-4</v>
      </c>
      <c r="T46" s="40">
        <v>177254.19</v>
      </c>
      <c r="U46" s="39">
        <f t="shared" si="17"/>
        <v>174985.33636799999</v>
      </c>
      <c r="V46" s="39">
        <v>50099.900000000009</v>
      </c>
      <c r="W46" s="39">
        <f t="shared" si="18"/>
        <v>39047.862060000007</v>
      </c>
      <c r="X46" s="39">
        <f t="shared" si="19"/>
        <v>214033.198428</v>
      </c>
      <c r="Y46" s="14">
        <f t="shared" si="23"/>
        <v>2.3766361607787954E-4</v>
      </c>
      <c r="Z46" s="37">
        <v>446500</v>
      </c>
      <c r="AA46" s="34">
        <f t="shared" si="24"/>
        <v>1.4925373134328358E-2</v>
      </c>
      <c r="AB46" s="37">
        <v>833826.23</v>
      </c>
      <c r="AC46" s="34">
        <f t="shared" si="25"/>
        <v>1.9678464825013758E-4</v>
      </c>
      <c r="AD46" s="40">
        <f t="shared" si="26"/>
        <v>1821897.1984279999</v>
      </c>
      <c r="AE46" s="27">
        <f t="shared" si="27"/>
        <v>5.7453129061993435E-4</v>
      </c>
      <c r="AF46" s="14">
        <f t="shared" si="28"/>
        <v>0.83359119464082809</v>
      </c>
      <c r="AG46" s="40">
        <f t="shared" si="29"/>
        <v>2655723.4284279998</v>
      </c>
      <c r="AH46" s="27">
        <f t="shared" si="30"/>
        <v>3.5847684266300045E-4</v>
      </c>
      <c r="AI46" s="30">
        <f t="shared" si="31"/>
        <v>0.97278155095737007</v>
      </c>
    </row>
    <row r="47" spans="1:35" x14ac:dyDescent="0.2">
      <c r="A47" s="5" t="s">
        <v>3</v>
      </c>
      <c r="B47" s="37">
        <v>366426530.42999995</v>
      </c>
      <c r="C47" s="38">
        <v>102030683.59</v>
      </c>
      <c r="D47" s="37">
        <v>7192121.6500000004</v>
      </c>
      <c r="E47" s="39">
        <v>1540612.7900000003</v>
      </c>
      <c r="F47" s="39">
        <f t="shared" si="20"/>
        <v>235283.6194797091</v>
      </c>
      <c r="G47" s="39">
        <f t="shared" si="12"/>
        <v>8968018.0594797097</v>
      </c>
      <c r="H47" s="14">
        <f t="shared" si="21"/>
        <v>3.0008379021380892E-4</v>
      </c>
      <c r="I47" s="44">
        <v>503891.48</v>
      </c>
      <c r="J47" s="40">
        <v>0</v>
      </c>
      <c r="K47" s="39">
        <v>125427.34</v>
      </c>
      <c r="L47" s="39">
        <f t="shared" si="13"/>
        <v>629318.81999999995</v>
      </c>
      <c r="M47" s="39">
        <v>1067487.57</v>
      </c>
      <c r="N47" s="39">
        <v>23805.199999999997</v>
      </c>
      <c r="O47" s="39">
        <v>667453.85</v>
      </c>
      <c r="P47" s="39">
        <f t="shared" si="14"/>
        <v>2262638.1</v>
      </c>
      <c r="Q47" s="39">
        <f t="shared" si="15"/>
        <v>125427.34</v>
      </c>
      <c r="R47" s="39">
        <f t="shared" si="16"/>
        <v>2388065.44</v>
      </c>
      <c r="S47" s="14">
        <f t="shared" si="22"/>
        <v>1.0658083646210841E-3</v>
      </c>
      <c r="T47" s="40">
        <v>434501.93</v>
      </c>
      <c r="U47" s="39">
        <f t="shared" si="17"/>
        <v>428940.30529599998</v>
      </c>
      <c r="V47" s="39">
        <v>191570.62000000002</v>
      </c>
      <c r="W47" s="39">
        <f t="shared" si="18"/>
        <v>149310.14122800002</v>
      </c>
      <c r="X47" s="39">
        <f t="shared" si="19"/>
        <v>578250.44652400003</v>
      </c>
      <c r="Y47" s="14">
        <f t="shared" si="23"/>
        <v>6.4209240963042943E-4</v>
      </c>
      <c r="Z47" s="37">
        <v>446500</v>
      </c>
      <c r="AA47" s="34">
        <f t="shared" si="24"/>
        <v>1.4925373134328358E-2</v>
      </c>
      <c r="AB47" s="37">
        <v>2245282.6999999997</v>
      </c>
      <c r="AC47" s="34">
        <f t="shared" si="25"/>
        <v>5.2989118169335968E-4</v>
      </c>
      <c r="AD47" s="40">
        <f t="shared" si="26"/>
        <v>3412815.8865240002</v>
      </c>
      <c r="AE47" s="27">
        <f t="shared" si="27"/>
        <v>1.0762240139699833E-3</v>
      </c>
      <c r="AF47" s="14">
        <f t="shared" si="28"/>
        <v>0.47452143506554845</v>
      </c>
      <c r="AG47" s="40">
        <f t="shared" si="29"/>
        <v>5658098.5865240004</v>
      </c>
      <c r="AH47" s="27">
        <f t="shared" si="30"/>
        <v>7.6374568792116938E-4</v>
      </c>
      <c r="AI47" s="30">
        <f t="shared" si="31"/>
        <v>0.63091962449195405</v>
      </c>
    </row>
    <row r="48" spans="1:35" x14ac:dyDescent="0.2">
      <c r="A48" s="5" t="s">
        <v>19</v>
      </c>
      <c r="B48" s="37">
        <v>15098018357.459999</v>
      </c>
      <c r="C48" s="38">
        <v>7333304890.1599998</v>
      </c>
      <c r="D48" s="37">
        <v>438913081.96999997</v>
      </c>
      <c r="E48" s="39">
        <v>63537415.960000008</v>
      </c>
      <c r="F48" s="39">
        <f t="shared" si="20"/>
        <v>9703485.0654827002</v>
      </c>
      <c r="G48" s="39">
        <f t="shared" si="12"/>
        <v>512153982.99548262</v>
      </c>
      <c r="H48" s="14">
        <f t="shared" si="21"/>
        <v>1.713746642469401E-2</v>
      </c>
      <c r="I48" s="44">
        <v>30505067.339999996</v>
      </c>
      <c r="J48" s="40">
        <v>0</v>
      </c>
      <c r="K48" s="39">
        <v>6743132.2699999996</v>
      </c>
      <c r="L48" s="39">
        <f t="shared" si="13"/>
        <v>37248199.609999999</v>
      </c>
      <c r="M48" s="39">
        <v>0</v>
      </c>
      <c r="N48" s="39">
        <v>0</v>
      </c>
      <c r="O48" s="39">
        <v>0</v>
      </c>
      <c r="P48" s="39">
        <f t="shared" si="14"/>
        <v>30505067.339999996</v>
      </c>
      <c r="Q48" s="39">
        <f t="shared" si="15"/>
        <v>6743132.2699999996</v>
      </c>
      <c r="R48" s="39">
        <f t="shared" si="16"/>
        <v>37248199.609999999</v>
      </c>
      <c r="S48" s="14">
        <f t="shared" si="22"/>
        <v>1.6624101687688176E-2</v>
      </c>
      <c r="T48" s="40">
        <v>11309497.27</v>
      </c>
      <c r="U48" s="39">
        <f t="shared" si="17"/>
        <v>11164735.704944</v>
      </c>
      <c r="V48" s="39">
        <v>2949360.75</v>
      </c>
      <c r="W48" s="39">
        <f t="shared" si="18"/>
        <v>2298731.7685500002</v>
      </c>
      <c r="X48" s="39">
        <f t="shared" si="19"/>
        <v>13463467.473494001</v>
      </c>
      <c r="Y48" s="14">
        <f t="shared" si="23"/>
        <v>1.4949906781745778E-2</v>
      </c>
      <c r="Z48" s="37">
        <v>446500</v>
      </c>
      <c r="AA48" s="34">
        <f t="shared" si="24"/>
        <v>1.4925373134328358E-2</v>
      </c>
      <c r="AB48" s="37">
        <v>72411345.930000007</v>
      </c>
      <c r="AC48" s="34">
        <f t="shared" si="25"/>
        <v>1.7089221621337195E-2</v>
      </c>
      <c r="AD48" s="40">
        <f t="shared" si="26"/>
        <v>51158167.083494</v>
      </c>
      <c r="AE48" s="27">
        <f t="shared" si="27"/>
        <v>1.6132615926733148E-2</v>
      </c>
      <c r="AF48" s="14">
        <f t="shared" si="28"/>
        <v>0.11655648734341142</v>
      </c>
      <c r="AG48" s="40">
        <f t="shared" si="29"/>
        <v>123569513.01349401</v>
      </c>
      <c r="AH48" s="27">
        <f t="shared" si="30"/>
        <v>1.6679752266485992E-2</v>
      </c>
      <c r="AI48" s="30">
        <f t="shared" si="31"/>
        <v>0.24127414237952718</v>
      </c>
    </row>
    <row r="49" spans="1:35" x14ac:dyDescent="0.2">
      <c r="A49" s="5" t="s">
        <v>20</v>
      </c>
      <c r="B49" s="37">
        <v>14981935113.660002</v>
      </c>
      <c r="C49" s="38">
        <v>6431206070.4799995</v>
      </c>
      <c r="D49" s="37">
        <v>382482944.51000005</v>
      </c>
      <c r="E49" s="39">
        <v>49691215.939999998</v>
      </c>
      <c r="F49" s="39">
        <f t="shared" si="20"/>
        <v>7588882.3061835095</v>
      </c>
      <c r="G49" s="39">
        <f t="shared" si="12"/>
        <v>439763042.75618356</v>
      </c>
      <c r="H49" s="14">
        <f t="shared" si="21"/>
        <v>1.4715153313806887E-2</v>
      </c>
      <c r="I49" s="44">
        <v>27576894.340000004</v>
      </c>
      <c r="J49" s="40">
        <v>0</v>
      </c>
      <c r="K49" s="39">
        <v>5768858.9699999997</v>
      </c>
      <c r="L49" s="39">
        <f t="shared" si="13"/>
        <v>33345753.310000002</v>
      </c>
      <c r="M49" s="39">
        <v>0</v>
      </c>
      <c r="N49" s="39">
        <v>0</v>
      </c>
      <c r="O49" s="39">
        <v>0</v>
      </c>
      <c r="P49" s="39">
        <f t="shared" si="14"/>
        <v>27576894.340000004</v>
      </c>
      <c r="Q49" s="39">
        <f t="shared" si="15"/>
        <v>5768858.9699999997</v>
      </c>
      <c r="R49" s="39">
        <f t="shared" si="16"/>
        <v>33345753.310000002</v>
      </c>
      <c r="S49" s="14">
        <f t="shared" si="22"/>
        <v>1.4882415786055347E-2</v>
      </c>
      <c r="T49" s="40">
        <v>10252697.550000001</v>
      </c>
      <c r="U49" s="39">
        <f t="shared" si="17"/>
        <v>10121463.021360001</v>
      </c>
      <c r="V49" s="39">
        <v>2610062.14</v>
      </c>
      <c r="W49" s="39">
        <f t="shared" si="18"/>
        <v>2034282.4319160001</v>
      </c>
      <c r="X49" s="39">
        <f t="shared" si="19"/>
        <v>12155745.453276001</v>
      </c>
      <c r="Y49" s="14">
        <f t="shared" si="23"/>
        <v>1.349780520856749E-2</v>
      </c>
      <c r="Z49" s="37">
        <v>446500</v>
      </c>
      <c r="AA49" s="34">
        <f t="shared" si="24"/>
        <v>1.4925373134328358E-2</v>
      </c>
      <c r="AB49" s="37">
        <v>59406268.669999994</v>
      </c>
      <c r="AC49" s="34">
        <f t="shared" si="25"/>
        <v>1.4019997528836575E-2</v>
      </c>
      <c r="AD49" s="40">
        <f t="shared" si="26"/>
        <v>45947998.763276003</v>
      </c>
      <c r="AE49" s="27">
        <f t="shared" si="27"/>
        <v>1.448960075993627E-2</v>
      </c>
      <c r="AF49" s="14">
        <f t="shared" si="28"/>
        <v>0.12013084353902397</v>
      </c>
      <c r="AG49" s="40">
        <f t="shared" si="29"/>
        <v>105354267.433276</v>
      </c>
      <c r="AH49" s="27">
        <f t="shared" si="30"/>
        <v>1.4221008387499741E-2</v>
      </c>
      <c r="AI49" s="30">
        <f t="shared" si="31"/>
        <v>0.23957053501580219</v>
      </c>
    </row>
    <row r="50" spans="1:35" x14ac:dyDescent="0.2">
      <c r="A50" s="5" t="s">
        <v>30</v>
      </c>
      <c r="B50" s="37">
        <v>8387225632.7200003</v>
      </c>
      <c r="C50" s="38">
        <v>4012699985.7800002</v>
      </c>
      <c r="D50" s="37">
        <v>243765494.30000001</v>
      </c>
      <c r="E50" s="39">
        <v>17906005.300000001</v>
      </c>
      <c r="F50" s="39">
        <f t="shared" si="20"/>
        <v>2734619.4739866164</v>
      </c>
      <c r="G50" s="39">
        <f t="shared" si="12"/>
        <v>264406119.07398665</v>
      </c>
      <c r="H50" s="14">
        <f t="shared" si="21"/>
        <v>8.8474387363186042E-3</v>
      </c>
      <c r="I50" s="44">
        <v>18043378.379999999</v>
      </c>
      <c r="J50" s="40">
        <v>0</v>
      </c>
      <c r="K50" s="39">
        <v>3235570.12</v>
      </c>
      <c r="L50" s="39">
        <f t="shared" si="13"/>
        <v>21278948.5</v>
      </c>
      <c r="M50" s="39">
        <v>0</v>
      </c>
      <c r="N50" s="39">
        <v>0</v>
      </c>
      <c r="O50" s="39">
        <v>0</v>
      </c>
      <c r="P50" s="39">
        <f t="shared" si="14"/>
        <v>18043378.379999999</v>
      </c>
      <c r="Q50" s="39">
        <f t="shared" si="15"/>
        <v>3235570.12</v>
      </c>
      <c r="R50" s="39">
        <f t="shared" si="16"/>
        <v>21278948.5</v>
      </c>
      <c r="S50" s="14">
        <f t="shared" si="22"/>
        <v>9.4969262239485673E-3</v>
      </c>
      <c r="T50" s="40">
        <v>5109948.6199999992</v>
      </c>
      <c r="U50" s="39">
        <f t="shared" si="17"/>
        <v>5044541.2776639992</v>
      </c>
      <c r="V50" s="39">
        <v>775609.78</v>
      </c>
      <c r="W50" s="39">
        <f t="shared" si="18"/>
        <v>604510.26253199996</v>
      </c>
      <c r="X50" s="39">
        <f t="shared" si="19"/>
        <v>5649051.5401959997</v>
      </c>
      <c r="Y50" s="14">
        <f t="shared" si="23"/>
        <v>6.272737249707238E-3</v>
      </c>
      <c r="Z50" s="37">
        <v>446500</v>
      </c>
      <c r="AA50" s="34">
        <f t="shared" si="24"/>
        <v>1.4925373134328358E-2</v>
      </c>
      <c r="AB50" s="37">
        <v>19906018.030000001</v>
      </c>
      <c r="AC50" s="34">
        <f t="shared" si="25"/>
        <v>4.6978598359689967E-3</v>
      </c>
      <c r="AD50" s="40">
        <f t="shared" si="26"/>
        <v>27374500.040196002</v>
      </c>
      <c r="AE50" s="27">
        <f t="shared" si="27"/>
        <v>8.6324886232546638E-3</v>
      </c>
      <c r="AF50" s="14">
        <f t="shared" si="28"/>
        <v>0.11229850278360747</v>
      </c>
      <c r="AG50" s="40">
        <f t="shared" si="29"/>
        <v>47280518.070196003</v>
      </c>
      <c r="AH50" s="27">
        <f t="shared" si="30"/>
        <v>6.3820541912782656E-3</v>
      </c>
      <c r="AI50" s="30">
        <f t="shared" si="31"/>
        <v>0.17881779073715717</v>
      </c>
    </row>
    <row r="51" spans="1:35" x14ac:dyDescent="0.2">
      <c r="A51" s="5" t="s">
        <v>65</v>
      </c>
      <c r="B51" s="37">
        <v>180058475357.72998</v>
      </c>
      <c r="C51" s="38">
        <v>54534336504.329994</v>
      </c>
      <c r="D51" s="37">
        <v>3263434735.46</v>
      </c>
      <c r="E51" s="39">
        <v>471279796.27999997</v>
      </c>
      <c r="F51" s="39">
        <f t="shared" si="20"/>
        <v>71974228.031962723</v>
      </c>
      <c r="G51" s="39">
        <f t="shared" si="12"/>
        <v>3806688759.7719626</v>
      </c>
      <c r="H51" s="14">
        <f t="shared" si="21"/>
        <v>0.12737770861078612</v>
      </c>
      <c r="I51" s="44">
        <v>162293538.86000001</v>
      </c>
      <c r="J51" s="40">
        <v>0</v>
      </c>
      <c r="K51" s="39">
        <v>114067558.89</v>
      </c>
      <c r="L51" s="39">
        <f t="shared" si="13"/>
        <v>276361097.75</v>
      </c>
      <c r="M51" s="39">
        <v>0</v>
      </c>
      <c r="N51" s="39">
        <v>0</v>
      </c>
      <c r="O51" s="39">
        <v>0</v>
      </c>
      <c r="P51" s="39">
        <f t="shared" si="14"/>
        <v>162293538.86000001</v>
      </c>
      <c r="Q51" s="39">
        <f t="shared" si="15"/>
        <v>114067558.89</v>
      </c>
      <c r="R51" s="39">
        <f t="shared" si="16"/>
        <v>276361097.75</v>
      </c>
      <c r="S51" s="14">
        <f t="shared" si="22"/>
        <v>0.12334166589581191</v>
      </c>
      <c r="T51" s="40">
        <v>69412368.019999996</v>
      </c>
      <c r="U51" s="39">
        <f t="shared" si="17"/>
        <v>68523889.709344</v>
      </c>
      <c r="V51" s="39">
        <v>105607178.55000001</v>
      </c>
      <c r="W51" s="39">
        <f t="shared" si="18"/>
        <v>82310234.961870015</v>
      </c>
      <c r="X51" s="39">
        <f t="shared" si="19"/>
        <v>150834124.67121401</v>
      </c>
      <c r="Y51" s="14">
        <f t="shared" si="23"/>
        <v>0.16748702425881606</v>
      </c>
      <c r="Z51" s="37">
        <v>446500</v>
      </c>
      <c r="AA51" s="34">
        <f t="shared" si="24"/>
        <v>1.4925373134328358E-2</v>
      </c>
      <c r="AB51" s="37">
        <v>530351834.29000002</v>
      </c>
      <c r="AC51" s="34">
        <f t="shared" si="25"/>
        <v>0.12516408743770618</v>
      </c>
      <c r="AD51" s="40">
        <f t="shared" si="26"/>
        <v>427641722.42121398</v>
      </c>
      <c r="AE51" s="27">
        <f t="shared" si="27"/>
        <v>0.13485588040729479</v>
      </c>
      <c r="AF51" s="14">
        <f t="shared" si="28"/>
        <v>0.13104037833958257</v>
      </c>
      <c r="AG51" s="40">
        <f t="shared" si="29"/>
        <v>957993556.71121407</v>
      </c>
      <c r="AH51" s="27">
        <f t="shared" si="30"/>
        <v>0.12931260154021892</v>
      </c>
      <c r="AI51" s="30">
        <f t="shared" si="31"/>
        <v>0.25166059459208379</v>
      </c>
    </row>
    <row r="52" spans="1:35" x14ac:dyDescent="0.2">
      <c r="A52" s="5" t="s">
        <v>34</v>
      </c>
      <c r="B52" s="37">
        <v>5703373148.2600002</v>
      </c>
      <c r="C52" s="38">
        <v>4221894862.1500001</v>
      </c>
      <c r="D52" s="37">
        <v>257539084.17000002</v>
      </c>
      <c r="E52" s="39">
        <v>59905027.200000003</v>
      </c>
      <c r="F52" s="39">
        <f t="shared" si="20"/>
        <v>9148743.7441347092</v>
      </c>
      <c r="G52" s="39">
        <f t="shared" si="12"/>
        <v>326592855.11413473</v>
      </c>
      <c r="H52" s="14">
        <f t="shared" si="21"/>
        <v>1.0928303351909707E-2</v>
      </c>
      <c r="I52" s="44">
        <v>12602490.490000002</v>
      </c>
      <c r="J52" s="40">
        <v>-650949.9600000002</v>
      </c>
      <c r="K52" s="39">
        <v>8239972.5899999999</v>
      </c>
      <c r="L52" s="39">
        <f t="shared" si="13"/>
        <v>20191513.120000001</v>
      </c>
      <c r="M52" s="39">
        <v>0</v>
      </c>
      <c r="N52" s="39">
        <v>0</v>
      </c>
      <c r="O52" s="39">
        <v>0</v>
      </c>
      <c r="P52" s="39">
        <f t="shared" si="14"/>
        <v>11951540.530000001</v>
      </c>
      <c r="Q52" s="39">
        <f t="shared" si="15"/>
        <v>8239972.5899999999</v>
      </c>
      <c r="R52" s="39">
        <f t="shared" si="16"/>
        <v>20191513.120000001</v>
      </c>
      <c r="S52" s="14">
        <f t="shared" si="22"/>
        <v>9.0115970932741138E-3</v>
      </c>
      <c r="T52" s="40">
        <v>2972521.67</v>
      </c>
      <c r="U52" s="39">
        <f t="shared" si="17"/>
        <v>2934473.3926239996</v>
      </c>
      <c r="V52" s="39">
        <v>2257627.59</v>
      </c>
      <c r="W52" s="39">
        <f t="shared" si="18"/>
        <v>1759594.9436459998</v>
      </c>
      <c r="X52" s="39">
        <f t="shared" si="19"/>
        <v>4694068.3362699989</v>
      </c>
      <c r="Y52" s="14">
        <f t="shared" si="23"/>
        <v>5.2123187575963395E-3</v>
      </c>
      <c r="Z52" s="37">
        <v>446500</v>
      </c>
      <c r="AA52" s="34">
        <f t="shared" si="24"/>
        <v>1.4925373134328358E-2</v>
      </c>
      <c r="AB52" s="37">
        <v>58769783.009999998</v>
      </c>
      <c r="AC52" s="34">
        <f t="shared" si="25"/>
        <v>1.3869785647496075E-2</v>
      </c>
      <c r="AD52" s="40">
        <f t="shared" si="26"/>
        <v>25332081.456270002</v>
      </c>
      <c r="AE52" s="27">
        <f t="shared" si="27"/>
        <v>7.9884163967746929E-3</v>
      </c>
      <c r="AF52" s="14">
        <f t="shared" si="28"/>
        <v>9.8362085653564121E-2</v>
      </c>
      <c r="AG52" s="40">
        <f t="shared" si="29"/>
        <v>84101864.46627</v>
      </c>
      <c r="AH52" s="27">
        <f t="shared" si="30"/>
        <v>1.1352300662492508E-2</v>
      </c>
      <c r="AI52" s="30">
        <f t="shared" si="31"/>
        <v>0.25751287313642807</v>
      </c>
    </row>
    <row r="53" spans="1:35" x14ac:dyDescent="0.2">
      <c r="A53" s="5" t="s">
        <v>38</v>
      </c>
      <c r="B53" s="37">
        <v>2486878231.6800003</v>
      </c>
      <c r="C53" s="38">
        <v>1290119325.7300003</v>
      </c>
      <c r="D53" s="37">
        <v>78924280.280000001</v>
      </c>
      <c r="E53" s="39">
        <v>11937548.540000001</v>
      </c>
      <c r="F53" s="39">
        <f t="shared" si="20"/>
        <v>1823111.9762454499</v>
      </c>
      <c r="G53" s="39">
        <f t="shared" si="12"/>
        <v>92684940.796245456</v>
      </c>
      <c r="H53" s="14">
        <f t="shared" si="21"/>
        <v>3.1013818377048897E-3</v>
      </c>
      <c r="I53" s="44">
        <v>5568080.9100000011</v>
      </c>
      <c r="J53" s="40">
        <v>0</v>
      </c>
      <c r="K53" s="39">
        <v>1216470.33</v>
      </c>
      <c r="L53" s="39">
        <f t="shared" si="13"/>
        <v>6784551.2400000012</v>
      </c>
      <c r="M53" s="39">
        <v>0</v>
      </c>
      <c r="N53" s="39">
        <v>0</v>
      </c>
      <c r="O53" s="39">
        <v>0</v>
      </c>
      <c r="P53" s="39">
        <f t="shared" si="14"/>
        <v>5568080.9100000011</v>
      </c>
      <c r="Q53" s="39">
        <f t="shared" si="15"/>
        <v>1216470.33</v>
      </c>
      <c r="R53" s="39">
        <f t="shared" si="16"/>
        <v>6784551.2400000012</v>
      </c>
      <c r="S53" s="14">
        <f t="shared" si="22"/>
        <v>3.0279871483724291E-3</v>
      </c>
      <c r="T53" s="40">
        <v>2418141.0300000003</v>
      </c>
      <c r="U53" s="39">
        <f t="shared" si="17"/>
        <v>2387188.8248160002</v>
      </c>
      <c r="V53" s="39">
        <v>545696.97000000009</v>
      </c>
      <c r="W53" s="39">
        <f t="shared" si="18"/>
        <v>425316.21841800003</v>
      </c>
      <c r="X53" s="39">
        <f t="shared" si="19"/>
        <v>2812505.043234</v>
      </c>
      <c r="Y53" s="14">
        <f t="shared" si="23"/>
        <v>3.1230207450136426E-3</v>
      </c>
      <c r="Z53" s="37">
        <v>446500</v>
      </c>
      <c r="AA53" s="34">
        <f t="shared" si="24"/>
        <v>1.4925373134328358E-2</v>
      </c>
      <c r="AB53" s="37">
        <v>14057171.410000002</v>
      </c>
      <c r="AC53" s="34">
        <f t="shared" si="25"/>
        <v>3.3175204038720881E-3</v>
      </c>
      <c r="AD53" s="40">
        <f t="shared" si="26"/>
        <v>10043556.283234</v>
      </c>
      <c r="AE53" s="27">
        <f t="shared" si="27"/>
        <v>3.1672134732954422E-3</v>
      </c>
      <c r="AF53" s="14">
        <f t="shared" si="28"/>
        <v>0.1272555954593749</v>
      </c>
      <c r="AG53" s="40">
        <f t="shared" si="29"/>
        <v>24100727.693234004</v>
      </c>
      <c r="AH53" s="27">
        <f t="shared" si="30"/>
        <v>3.2531824198520805E-3</v>
      </c>
      <c r="AI53" s="30">
        <f t="shared" si="31"/>
        <v>0.26002851688944806</v>
      </c>
    </row>
    <row r="54" spans="1:35" x14ac:dyDescent="0.2">
      <c r="A54" s="5" t="s">
        <v>24</v>
      </c>
      <c r="B54" s="37">
        <v>13670133487.190001</v>
      </c>
      <c r="C54" s="38">
        <v>5686750153.7700005</v>
      </c>
      <c r="D54" s="37">
        <v>342073746.01999998</v>
      </c>
      <c r="E54" s="39">
        <v>36368739.730000004</v>
      </c>
      <c r="F54" s="39">
        <f t="shared" si="20"/>
        <v>5554263.0667047082</v>
      </c>
      <c r="G54" s="39">
        <f t="shared" si="12"/>
        <v>383996748.81670469</v>
      </c>
      <c r="H54" s="14">
        <f t="shared" si="21"/>
        <v>1.2849126646538216E-2</v>
      </c>
      <c r="I54" s="44">
        <v>19512375.710000001</v>
      </c>
      <c r="J54" s="40">
        <v>0</v>
      </c>
      <c r="K54" s="39">
        <v>9784351.1100000013</v>
      </c>
      <c r="L54" s="39">
        <f t="shared" si="13"/>
        <v>29296726.82</v>
      </c>
      <c r="M54" s="39">
        <v>0</v>
      </c>
      <c r="N54" s="39">
        <v>0</v>
      </c>
      <c r="O54" s="39">
        <v>0</v>
      </c>
      <c r="P54" s="39">
        <f t="shared" si="14"/>
        <v>19512375.710000001</v>
      </c>
      <c r="Q54" s="39">
        <f t="shared" si="15"/>
        <v>9784351.1100000013</v>
      </c>
      <c r="R54" s="39">
        <f t="shared" si="16"/>
        <v>29296726.82</v>
      </c>
      <c r="S54" s="14">
        <f t="shared" si="22"/>
        <v>1.3075310239728966E-2</v>
      </c>
      <c r="T54" s="40">
        <v>5833390.4299999997</v>
      </c>
      <c r="U54" s="39">
        <f t="shared" si="17"/>
        <v>5758723.0324959997</v>
      </c>
      <c r="V54" s="39">
        <v>3768368.6000000006</v>
      </c>
      <c r="W54" s="39">
        <f t="shared" si="18"/>
        <v>2937066.4868400004</v>
      </c>
      <c r="X54" s="39">
        <f t="shared" si="19"/>
        <v>8695789.5193360001</v>
      </c>
      <c r="Y54" s="14">
        <f t="shared" si="23"/>
        <v>9.6558515080675256E-3</v>
      </c>
      <c r="Z54" s="37">
        <v>446500</v>
      </c>
      <c r="AA54" s="34">
        <f t="shared" si="24"/>
        <v>1.4925373134328358E-2</v>
      </c>
      <c r="AB54" s="37">
        <v>36459567.479999997</v>
      </c>
      <c r="AC54" s="34">
        <f t="shared" si="25"/>
        <v>8.6045304210494236E-3</v>
      </c>
      <c r="AD54" s="40">
        <f t="shared" si="26"/>
        <v>38439016.339336</v>
      </c>
      <c r="AE54" s="27">
        <f t="shared" si="27"/>
        <v>1.2121659601131561E-2</v>
      </c>
      <c r="AF54" s="14">
        <f t="shared" si="28"/>
        <v>0.11237055397139011</v>
      </c>
      <c r="AG54" s="40">
        <f t="shared" si="29"/>
        <v>74898583.819335997</v>
      </c>
      <c r="AH54" s="27">
        <f t="shared" si="30"/>
        <v>1.0110016562748255E-2</v>
      </c>
      <c r="AI54" s="30">
        <f t="shared" si="31"/>
        <v>0.19505004677809851</v>
      </c>
    </row>
    <row r="55" spans="1:35" x14ac:dyDescent="0.2">
      <c r="A55" s="5" t="s">
        <v>4</v>
      </c>
      <c r="B55" s="37">
        <v>1652402306.3399999</v>
      </c>
      <c r="C55" s="38">
        <v>606486127.45999992</v>
      </c>
      <c r="D55" s="37">
        <v>36793608.420000002</v>
      </c>
      <c r="E55" s="39">
        <v>5625184.6299999999</v>
      </c>
      <c r="F55" s="39">
        <f t="shared" si="20"/>
        <v>859082.70305092551</v>
      </c>
      <c r="G55" s="39">
        <f t="shared" si="12"/>
        <v>43277875.753050931</v>
      </c>
      <c r="H55" s="14">
        <f t="shared" si="21"/>
        <v>1.4481448300218162E-3</v>
      </c>
      <c r="I55" s="44">
        <v>2801736.5700000003</v>
      </c>
      <c r="J55" s="40">
        <v>0</v>
      </c>
      <c r="K55" s="39">
        <v>419275.35000000003</v>
      </c>
      <c r="L55" s="39">
        <f t="shared" si="13"/>
        <v>3221011.9200000004</v>
      </c>
      <c r="M55" s="39">
        <v>0</v>
      </c>
      <c r="N55" s="39">
        <v>0</v>
      </c>
      <c r="O55" s="39">
        <v>355975.38</v>
      </c>
      <c r="P55" s="39">
        <f t="shared" si="14"/>
        <v>3157711.95</v>
      </c>
      <c r="Q55" s="39">
        <f t="shared" si="15"/>
        <v>419275.35000000003</v>
      </c>
      <c r="R55" s="39">
        <f t="shared" si="16"/>
        <v>3576987.3000000003</v>
      </c>
      <c r="S55" s="14">
        <f t="shared" si="22"/>
        <v>1.5964315385274316E-3</v>
      </c>
      <c r="T55" s="40">
        <v>1153468.2</v>
      </c>
      <c r="U55" s="39">
        <f t="shared" si="17"/>
        <v>1138703.8070399999</v>
      </c>
      <c r="V55" s="39">
        <v>283867.59999999998</v>
      </c>
      <c r="W55" s="39">
        <f t="shared" si="18"/>
        <v>221246.40743999998</v>
      </c>
      <c r="X55" s="39">
        <f t="shared" si="19"/>
        <v>1359950.2144799998</v>
      </c>
      <c r="Y55" s="14">
        <f t="shared" si="23"/>
        <v>1.5100960413294555E-3</v>
      </c>
      <c r="Z55" s="37">
        <v>446500</v>
      </c>
      <c r="AA55" s="34">
        <f t="shared" si="24"/>
        <v>1.4925373134328358E-2</v>
      </c>
      <c r="AB55" s="37">
        <v>6709186.3399999999</v>
      </c>
      <c r="AC55" s="34">
        <f t="shared" si="25"/>
        <v>1.5833813167061533E-3</v>
      </c>
      <c r="AD55" s="40">
        <f t="shared" si="26"/>
        <v>5383437.5144800004</v>
      </c>
      <c r="AE55" s="27">
        <f t="shared" si="27"/>
        <v>1.6976552276575651E-3</v>
      </c>
      <c r="AF55" s="14">
        <f t="shared" si="28"/>
        <v>0.14631447541181394</v>
      </c>
      <c r="AG55" s="40">
        <f t="shared" si="29"/>
        <v>12092623.85448</v>
      </c>
      <c r="AH55" s="27">
        <f t="shared" si="30"/>
        <v>1.632295581860059E-3</v>
      </c>
      <c r="AI55" s="30">
        <f t="shared" si="31"/>
        <v>0.27941814712630658</v>
      </c>
    </row>
    <row r="56" spans="1:35" x14ac:dyDescent="0.2">
      <c r="A56" s="5" t="s">
        <v>12</v>
      </c>
      <c r="B56" s="37">
        <v>108122328163.40001</v>
      </c>
      <c r="C56" s="38">
        <v>41750693630.800003</v>
      </c>
      <c r="D56" s="37">
        <v>2458671913.2400002</v>
      </c>
      <c r="E56" s="39">
        <v>201846521.07000002</v>
      </c>
      <c r="F56" s="39">
        <f t="shared" si="20"/>
        <v>30826162.397844926</v>
      </c>
      <c r="G56" s="39">
        <f t="shared" si="12"/>
        <v>2691344596.7078452</v>
      </c>
      <c r="H56" s="14">
        <f t="shared" si="21"/>
        <v>9.0056563445234716E-2</v>
      </c>
      <c r="I56" s="44">
        <v>144793412.22999999</v>
      </c>
      <c r="J56" s="40">
        <v>0</v>
      </c>
      <c r="K56" s="39">
        <v>60663734.340000004</v>
      </c>
      <c r="L56" s="39">
        <f t="shared" si="13"/>
        <v>205457146.56999999</v>
      </c>
      <c r="M56" s="39">
        <v>0</v>
      </c>
      <c r="N56" s="39">
        <v>0</v>
      </c>
      <c r="O56" s="39">
        <v>0</v>
      </c>
      <c r="P56" s="39">
        <f t="shared" si="14"/>
        <v>144793412.22999999</v>
      </c>
      <c r="Q56" s="39">
        <f t="shared" si="15"/>
        <v>60663734.340000004</v>
      </c>
      <c r="R56" s="39">
        <f t="shared" si="16"/>
        <v>205457146.56999999</v>
      </c>
      <c r="S56" s="14">
        <f t="shared" si="22"/>
        <v>9.1696794282775634E-2</v>
      </c>
      <c r="T56" s="40">
        <v>50131990.379999995</v>
      </c>
      <c r="U56" s="39">
        <f t="shared" si="17"/>
        <v>49490300.903135993</v>
      </c>
      <c r="V56" s="39">
        <v>26713730.579999998</v>
      </c>
      <c r="W56" s="39">
        <f t="shared" si="18"/>
        <v>20820681.614051998</v>
      </c>
      <c r="X56" s="39">
        <f t="shared" si="19"/>
        <v>70310982.517187983</v>
      </c>
      <c r="Y56" s="14">
        <f t="shared" si="23"/>
        <v>7.8073693603400371E-2</v>
      </c>
      <c r="Z56" s="37">
        <v>446500</v>
      </c>
      <c r="AA56" s="34">
        <f t="shared" si="24"/>
        <v>1.4925373134328358E-2</v>
      </c>
      <c r="AB56" s="37">
        <v>212049454.16999999</v>
      </c>
      <c r="AC56" s="34">
        <f t="shared" si="25"/>
        <v>5.0044092820727304E-2</v>
      </c>
      <c r="AD56" s="40">
        <f t="shared" si="26"/>
        <v>276214629.08718801</v>
      </c>
      <c r="AE56" s="27">
        <f t="shared" si="27"/>
        <v>8.7103678228659429E-2</v>
      </c>
      <c r="AF56" s="14">
        <f t="shared" si="28"/>
        <v>0.1123430204736819</v>
      </c>
      <c r="AG56" s="40">
        <f t="shared" si="29"/>
        <v>488264083.25718796</v>
      </c>
      <c r="AH56" s="27">
        <f t="shared" si="30"/>
        <v>6.5907227039597005E-2</v>
      </c>
      <c r="AI56" s="30">
        <f t="shared" si="31"/>
        <v>0.181420128754397</v>
      </c>
    </row>
    <row r="57" spans="1:35" x14ac:dyDescent="0.2">
      <c r="A57" s="5" t="s">
        <v>25</v>
      </c>
      <c r="B57" s="37">
        <v>17802115490.700001</v>
      </c>
      <c r="C57" s="38">
        <v>5616048512.6800003</v>
      </c>
      <c r="D57" s="37">
        <v>332699332.68000001</v>
      </c>
      <c r="E57" s="39">
        <v>75261654.079999998</v>
      </c>
      <c r="F57" s="39">
        <f t="shared" si="20"/>
        <v>11494020.103501938</v>
      </c>
      <c r="G57" s="39">
        <f t="shared" si="12"/>
        <v>419455006.86350191</v>
      </c>
      <c r="H57" s="14">
        <f t="shared" si="21"/>
        <v>1.4035614942892016E-2</v>
      </c>
      <c r="I57" s="44">
        <v>20416263.07</v>
      </c>
      <c r="J57" s="40">
        <v>0</v>
      </c>
      <c r="K57" s="39">
        <v>7636392.1399999997</v>
      </c>
      <c r="L57" s="39">
        <f t="shared" si="13"/>
        <v>28052655.210000001</v>
      </c>
      <c r="M57" s="39">
        <v>0</v>
      </c>
      <c r="N57" s="39">
        <v>0</v>
      </c>
      <c r="O57" s="39">
        <v>0</v>
      </c>
      <c r="P57" s="39">
        <f t="shared" si="14"/>
        <v>20416263.07</v>
      </c>
      <c r="Q57" s="39">
        <f t="shared" si="15"/>
        <v>7636392.1399999997</v>
      </c>
      <c r="R57" s="39">
        <f t="shared" si="16"/>
        <v>28052655.210000001</v>
      </c>
      <c r="S57" s="14">
        <f t="shared" si="22"/>
        <v>1.2520073391560508E-2</v>
      </c>
      <c r="T57" s="40">
        <v>10067628.820000002</v>
      </c>
      <c r="U57" s="39">
        <f t="shared" si="17"/>
        <v>9938763.1711040009</v>
      </c>
      <c r="V57" s="39">
        <v>4921178.51</v>
      </c>
      <c r="W57" s="39">
        <f t="shared" si="18"/>
        <v>3835566.530694</v>
      </c>
      <c r="X57" s="39">
        <f t="shared" si="19"/>
        <v>13774329.701798001</v>
      </c>
      <c r="Y57" s="14">
        <f t="shared" si="23"/>
        <v>1.5295089874010829E-2</v>
      </c>
      <c r="Z57" s="37">
        <v>446500</v>
      </c>
      <c r="AA57" s="34">
        <f t="shared" si="24"/>
        <v>1.4925373134328358E-2</v>
      </c>
      <c r="AB57" s="37">
        <v>87180282.24000001</v>
      </c>
      <c r="AC57" s="34">
        <f t="shared" si="25"/>
        <v>2.057471995687413E-2</v>
      </c>
      <c r="AD57" s="40">
        <f t="shared" si="26"/>
        <v>42273484.911798</v>
      </c>
      <c r="AE57" s="27">
        <f t="shared" si="27"/>
        <v>1.3330850865972969E-2</v>
      </c>
      <c r="AF57" s="14">
        <f t="shared" si="28"/>
        <v>0.12706212715027559</v>
      </c>
      <c r="AG57" s="40">
        <f t="shared" si="29"/>
        <v>129453767.15179801</v>
      </c>
      <c r="AH57" s="27">
        <f t="shared" si="30"/>
        <v>1.7474025051952401E-2</v>
      </c>
      <c r="AI57" s="30">
        <f t="shared" si="31"/>
        <v>0.3086237261054427</v>
      </c>
    </row>
    <row r="58" spans="1:35" x14ac:dyDescent="0.2">
      <c r="A58" s="5" t="s">
        <v>5</v>
      </c>
      <c r="B58" s="37">
        <v>66456307692.599998</v>
      </c>
      <c r="C58" s="38">
        <v>31081004401.360004</v>
      </c>
      <c r="D58" s="37">
        <v>1848574441.75</v>
      </c>
      <c r="E58" s="39">
        <v>262146081.73000002</v>
      </c>
      <c r="F58" s="39">
        <f t="shared" si="20"/>
        <v>40035159.608053125</v>
      </c>
      <c r="G58" s="39">
        <f t="shared" si="12"/>
        <v>2150755683.0880532</v>
      </c>
      <c r="H58" s="14">
        <f t="shared" si="21"/>
        <v>7.1967620150220429E-2</v>
      </c>
      <c r="I58" s="44">
        <v>94090555.620000005</v>
      </c>
      <c r="J58" s="40">
        <v>0</v>
      </c>
      <c r="K58" s="39">
        <v>65375585.18</v>
      </c>
      <c r="L58" s="39">
        <f t="shared" si="13"/>
        <v>159466140.80000001</v>
      </c>
      <c r="M58" s="39">
        <v>0</v>
      </c>
      <c r="N58" s="39">
        <v>0</v>
      </c>
      <c r="O58" s="39">
        <v>0</v>
      </c>
      <c r="P58" s="39">
        <f t="shared" si="14"/>
        <v>94090555.620000005</v>
      </c>
      <c r="Q58" s="39">
        <f t="shared" si="15"/>
        <v>65375585.18</v>
      </c>
      <c r="R58" s="39">
        <f t="shared" si="16"/>
        <v>159466140.80000001</v>
      </c>
      <c r="S58" s="14">
        <f t="shared" si="22"/>
        <v>7.1170724173489797E-2</v>
      </c>
      <c r="T58" s="40">
        <v>36177152.240000002</v>
      </c>
      <c r="U58" s="39">
        <f t="shared" si="17"/>
        <v>35714084.691328004</v>
      </c>
      <c r="V58" s="39">
        <v>29880705.980000004</v>
      </c>
      <c r="W58" s="39">
        <f t="shared" si="18"/>
        <v>23289022.240812004</v>
      </c>
      <c r="X58" s="39">
        <f t="shared" si="19"/>
        <v>59003106.932140008</v>
      </c>
      <c r="Y58" s="14">
        <f t="shared" si="23"/>
        <v>6.5517367662192114E-2</v>
      </c>
      <c r="Z58" s="37">
        <v>446500</v>
      </c>
      <c r="AA58" s="34">
        <f t="shared" si="24"/>
        <v>1.4925373134328358E-2</v>
      </c>
      <c r="AB58" s="37">
        <v>298389986.78000003</v>
      </c>
      <c r="AC58" s="34">
        <f t="shared" si="25"/>
        <v>7.0420630195173292E-2</v>
      </c>
      <c r="AD58" s="40">
        <f t="shared" si="26"/>
        <v>218915747.73214</v>
      </c>
      <c r="AE58" s="27">
        <f t="shared" si="27"/>
        <v>6.9034601507756185E-2</v>
      </c>
      <c r="AF58" s="14">
        <f t="shared" si="28"/>
        <v>0.1184240909037441</v>
      </c>
      <c r="AG58" s="40">
        <f t="shared" si="29"/>
        <v>517305734.51214004</v>
      </c>
      <c r="AH58" s="27">
        <f t="shared" si="30"/>
        <v>6.9827348892706392E-2</v>
      </c>
      <c r="AI58" s="30">
        <f t="shared" si="31"/>
        <v>0.24052277930954616</v>
      </c>
    </row>
    <row r="59" spans="1:35" x14ac:dyDescent="0.2">
      <c r="A59" s="5" t="s">
        <v>17</v>
      </c>
      <c r="B59" s="37">
        <v>14878384554.059999</v>
      </c>
      <c r="C59" s="38">
        <v>8016460997.6499996</v>
      </c>
      <c r="D59" s="37">
        <v>480254821.33000004</v>
      </c>
      <c r="E59" s="39">
        <v>66154762.190000005</v>
      </c>
      <c r="F59" s="39">
        <f t="shared" si="20"/>
        <v>10103208.278494563</v>
      </c>
      <c r="G59" s="39">
        <f t="shared" si="12"/>
        <v>556512791.7984947</v>
      </c>
      <c r="H59" s="14">
        <f t="shared" si="21"/>
        <v>1.8621780950678565E-2</v>
      </c>
      <c r="I59" s="44">
        <v>38246945.420000002</v>
      </c>
      <c r="J59" s="40">
        <v>-7551057</v>
      </c>
      <c r="K59" s="39">
        <v>3403433.3000000003</v>
      </c>
      <c r="L59" s="39">
        <f t="shared" si="13"/>
        <v>34099321.719999999</v>
      </c>
      <c r="M59" s="39">
        <v>0</v>
      </c>
      <c r="N59" s="39">
        <v>0</v>
      </c>
      <c r="O59" s="39">
        <v>0</v>
      </c>
      <c r="P59" s="39">
        <f t="shared" si="14"/>
        <v>30695888.420000002</v>
      </c>
      <c r="Q59" s="39">
        <f t="shared" si="15"/>
        <v>3403433.3000000003</v>
      </c>
      <c r="R59" s="39">
        <f t="shared" si="16"/>
        <v>34099321.719999999</v>
      </c>
      <c r="S59" s="14">
        <f t="shared" si="22"/>
        <v>1.5218738024650369E-2</v>
      </c>
      <c r="T59" s="40">
        <v>15681999.490000002</v>
      </c>
      <c r="U59" s="39">
        <f t="shared" si="17"/>
        <v>15481269.896528002</v>
      </c>
      <c r="V59" s="39">
        <v>1999205.3899999997</v>
      </c>
      <c r="W59" s="39">
        <f t="shared" si="18"/>
        <v>1558180.6809659996</v>
      </c>
      <c r="X59" s="39">
        <f t="shared" si="19"/>
        <v>17039450.577494003</v>
      </c>
      <c r="Y59" s="14">
        <f t="shared" si="23"/>
        <v>1.892069767667294E-2</v>
      </c>
      <c r="Z59" s="37">
        <v>446500</v>
      </c>
      <c r="AA59" s="34">
        <f t="shared" si="24"/>
        <v>1.4925373134328358E-2</v>
      </c>
      <c r="AB59" s="37">
        <v>80320714.819999993</v>
      </c>
      <c r="AC59" s="34">
        <f t="shared" si="25"/>
        <v>1.8955848406272024E-2</v>
      </c>
      <c r="AD59" s="40">
        <f t="shared" si="26"/>
        <v>51585272.297494002</v>
      </c>
      <c r="AE59" s="27">
        <f t="shared" si="27"/>
        <v>1.6267302620385046E-2</v>
      </c>
      <c r="AF59" s="14">
        <f t="shared" si="28"/>
        <v>0.10741229448698848</v>
      </c>
      <c r="AG59" s="40">
        <f t="shared" si="29"/>
        <v>131905987.11749399</v>
      </c>
      <c r="AH59" s="27">
        <f t="shared" si="30"/>
        <v>1.78050324382668E-2</v>
      </c>
      <c r="AI59" s="30">
        <f t="shared" si="31"/>
        <v>0.23702238126676387</v>
      </c>
    </row>
    <row r="60" spans="1:35" x14ac:dyDescent="0.2">
      <c r="A60" s="5" t="s">
        <v>11</v>
      </c>
      <c r="B60" s="37">
        <v>45451695725.139999</v>
      </c>
      <c r="C60" s="38">
        <v>18793611219.310001</v>
      </c>
      <c r="D60" s="37">
        <v>1125609766.8399999</v>
      </c>
      <c r="E60" s="39">
        <v>159973340.20000002</v>
      </c>
      <c r="F60" s="39">
        <f t="shared" si="20"/>
        <v>24431256.670610171</v>
      </c>
      <c r="G60" s="39">
        <f t="shared" si="12"/>
        <v>1310014363.7106102</v>
      </c>
      <c r="H60" s="14">
        <f t="shared" si="21"/>
        <v>4.3835111937722625E-2</v>
      </c>
      <c r="I60" s="44">
        <v>50041101.969999999</v>
      </c>
      <c r="J60" s="40">
        <v>-11597958</v>
      </c>
      <c r="K60" s="39">
        <v>47098845.289999999</v>
      </c>
      <c r="L60" s="39">
        <f t="shared" si="13"/>
        <v>85541989.25999999</v>
      </c>
      <c r="M60" s="39">
        <v>0</v>
      </c>
      <c r="N60" s="39">
        <v>0</v>
      </c>
      <c r="O60" s="39">
        <v>0</v>
      </c>
      <c r="P60" s="39">
        <f t="shared" si="14"/>
        <v>38443143.969999999</v>
      </c>
      <c r="Q60" s="39">
        <f t="shared" si="15"/>
        <v>47098845.289999999</v>
      </c>
      <c r="R60" s="39">
        <f t="shared" si="16"/>
        <v>85541989.25999999</v>
      </c>
      <c r="S60" s="14">
        <f t="shared" si="22"/>
        <v>3.8177918474309035E-2</v>
      </c>
      <c r="T60" s="40">
        <v>20961719.720000006</v>
      </c>
      <c r="U60" s="39">
        <f t="shared" si="17"/>
        <v>20693409.707584005</v>
      </c>
      <c r="V60" s="39">
        <v>25858203.509999998</v>
      </c>
      <c r="W60" s="39">
        <f t="shared" si="18"/>
        <v>20153883.815693997</v>
      </c>
      <c r="X60" s="39">
        <f t="shared" si="19"/>
        <v>40847293.523277998</v>
      </c>
      <c r="Y60" s="14">
        <f t="shared" si="23"/>
        <v>4.5357054686086494E-2</v>
      </c>
      <c r="Z60" s="37">
        <v>446500</v>
      </c>
      <c r="AA60" s="34">
        <f t="shared" si="24"/>
        <v>1.4925373134328358E-2</v>
      </c>
      <c r="AB60" s="37">
        <v>184745541.24000004</v>
      </c>
      <c r="AC60" s="34">
        <f t="shared" si="25"/>
        <v>4.3600315078472278E-2</v>
      </c>
      <c r="AD60" s="40">
        <f t="shared" si="26"/>
        <v>126835782.78327799</v>
      </c>
      <c r="AE60" s="27">
        <f t="shared" si="27"/>
        <v>3.9997386264242707E-2</v>
      </c>
      <c r="AF60" s="14">
        <f t="shared" si="28"/>
        <v>0.11268184278406949</v>
      </c>
      <c r="AG60" s="40">
        <f t="shared" si="29"/>
        <v>311581324.023278</v>
      </c>
      <c r="AH60" s="27">
        <f t="shared" si="30"/>
        <v>4.2058102915760821E-2</v>
      </c>
      <c r="AI60" s="30">
        <f t="shared" si="31"/>
        <v>0.23784573105040255</v>
      </c>
    </row>
    <row r="61" spans="1:35" x14ac:dyDescent="0.2">
      <c r="A61" s="5" t="s">
        <v>14</v>
      </c>
      <c r="B61" s="37">
        <v>46029750883.009995</v>
      </c>
      <c r="C61" s="38">
        <v>11986930420.32</v>
      </c>
      <c r="D61" s="37">
        <v>705228351.04000008</v>
      </c>
      <c r="E61" s="39">
        <v>95768319.629999995</v>
      </c>
      <c r="F61" s="39">
        <f t="shared" si="20"/>
        <v>14625814.494267615</v>
      </c>
      <c r="G61" s="39">
        <f t="shared" si="12"/>
        <v>815622485.16426766</v>
      </c>
      <c r="H61" s="14">
        <f t="shared" si="21"/>
        <v>2.7291993070083013E-2</v>
      </c>
      <c r="I61" s="44">
        <v>42254379.060000002</v>
      </c>
      <c r="J61" s="40">
        <v>0</v>
      </c>
      <c r="K61" s="39">
        <v>18854919.48</v>
      </c>
      <c r="L61" s="39">
        <f t="shared" si="13"/>
        <v>61109298.540000007</v>
      </c>
      <c r="M61" s="39">
        <v>0</v>
      </c>
      <c r="N61" s="39">
        <v>0</v>
      </c>
      <c r="O61" s="39">
        <v>0</v>
      </c>
      <c r="P61" s="39">
        <f t="shared" si="14"/>
        <v>42254379.060000002</v>
      </c>
      <c r="Q61" s="39">
        <f t="shared" si="15"/>
        <v>18854919.48</v>
      </c>
      <c r="R61" s="39">
        <f t="shared" si="16"/>
        <v>61109298.540000007</v>
      </c>
      <c r="S61" s="14">
        <f t="shared" si="22"/>
        <v>2.7273457606781081E-2</v>
      </c>
      <c r="T61" s="40">
        <v>17598537.699999999</v>
      </c>
      <c r="U61" s="39">
        <f t="shared" si="17"/>
        <v>17373276.417439997</v>
      </c>
      <c r="V61" s="39">
        <v>10282169.129999999</v>
      </c>
      <c r="W61" s="39">
        <f t="shared" si="18"/>
        <v>8013922.6199219991</v>
      </c>
      <c r="X61" s="39">
        <f t="shared" si="19"/>
        <v>25387199.037361994</v>
      </c>
      <c r="Y61" s="14">
        <f t="shared" si="23"/>
        <v>2.8190082518147298E-2</v>
      </c>
      <c r="Z61" s="37">
        <v>446500</v>
      </c>
      <c r="AA61" s="34">
        <f t="shared" si="24"/>
        <v>1.4925373134328358E-2</v>
      </c>
      <c r="AB61" s="37">
        <v>114097347.16</v>
      </c>
      <c r="AC61" s="34">
        <f t="shared" si="25"/>
        <v>2.6927200799565197E-2</v>
      </c>
      <c r="AD61" s="40">
        <f t="shared" si="26"/>
        <v>86942997.577362001</v>
      </c>
      <c r="AE61" s="27">
        <f t="shared" si="27"/>
        <v>2.7417283835546587E-2</v>
      </c>
      <c r="AF61" s="14">
        <f t="shared" si="28"/>
        <v>0.12328346903403299</v>
      </c>
      <c r="AG61" s="40">
        <f t="shared" si="29"/>
        <v>201040344.737362</v>
      </c>
      <c r="AH61" s="27">
        <f t="shared" si="30"/>
        <v>2.7136977916405257E-2</v>
      </c>
      <c r="AI61" s="30">
        <f t="shared" si="31"/>
        <v>0.24648700642046689</v>
      </c>
    </row>
    <row r="62" spans="1:35" x14ac:dyDescent="0.2">
      <c r="A62" s="5" t="s">
        <v>36</v>
      </c>
      <c r="B62" s="37">
        <v>2231574603.9800005</v>
      </c>
      <c r="C62" s="38">
        <v>875591125.49000001</v>
      </c>
      <c r="D62" s="37">
        <v>52308432.909999996</v>
      </c>
      <c r="E62" s="39">
        <v>6649583.3399999999</v>
      </c>
      <c r="F62" s="39">
        <f t="shared" si="20"/>
        <v>1015529.6946919237</v>
      </c>
      <c r="G62" s="39">
        <f t="shared" si="12"/>
        <v>59973545.944691926</v>
      </c>
      <c r="H62" s="14">
        <f t="shared" si="21"/>
        <v>2.0068078431913065E-3</v>
      </c>
      <c r="I62" s="44">
        <v>3676623.7600000002</v>
      </c>
      <c r="J62" s="40">
        <v>0</v>
      </c>
      <c r="K62" s="39">
        <v>827396.64</v>
      </c>
      <c r="L62" s="39">
        <f t="shared" si="13"/>
        <v>4504020.4000000004</v>
      </c>
      <c r="M62" s="39">
        <v>0</v>
      </c>
      <c r="N62" s="39">
        <v>0</v>
      </c>
      <c r="O62" s="39">
        <v>426930.19000000006</v>
      </c>
      <c r="P62" s="39">
        <f t="shared" si="14"/>
        <v>4103553.95</v>
      </c>
      <c r="Q62" s="39">
        <f t="shared" si="15"/>
        <v>827396.64</v>
      </c>
      <c r="R62" s="39">
        <f t="shared" si="16"/>
        <v>4930950.59</v>
      </c>
      <c r="S62" s="14">
        <f t="shared" si="22"/>
        <v>2.2007137226336937E-3</v>
      </c>
      <c r="T62" s="40">
        <v>1937027.0100000002</v>
      </c>
      <c r="U62" s="39">
        <f t="shared" si="17"/>
        <v>1912233.0642720002</v>
      </c>
      <c r="V62" s="39">
        <v>605212.69999999995</v>
      </c>
      <c r="W62" s="39">
        <f t="shared" si="18"/>
        <v>471702.77837999997</v>
      </c>
      <c r="X62" s="39">
        <f t="shared" si="19"/>
        <v>2383935.842652</v>
      </c>
      <c r="Y62" s="14">
        <f t="shared" si="23"/>
        <v>2.6471351968929946E-3</v>
      </c>
      <c r="Z62" s="37">
        <v>446500</v>
      </c>
      <c r="AA62" s="34">
        <f t="shared" si="24"/>
        <v>1.4925373134328358E-2</v>
      </c>
      <c r="AB62" s="37">
        <v>8551092.8100000005</v>
      </c>
      <c r="AC62" s="34">
        <f t="shared" si="25"/>
        <v>2.0180749060510253E-3</v>
      </c>
      <c r="AD62" s="40">
        <f t="shared" si="26"/>
        <v>7761386.4326520003</v>
      </c>
      <c r="AE62" s="27">
        <f t="shared" si="27"/>
        <v>2.4475362100557208E-3</v>
      </c>
      <c r="AF62" s="14">
        <f t="shared" si="28"/>
        <v>0.14837734569502325</v>
      </c>
      <c r="AG62" s="40">
        <f t="shared" si="29"/>
        <v>16312479.242652001</v>
      </c>
      <c r="AH62" s="27">
        <f t="shared" si="30"/>
        <v>2.2019032525435129E-3</v>
      </c>
      <c r="AI62" s="30">
        <f t="shared" si="31"/>
        <v>0.27199457670379368</v>
      </c>
    </row>
    <row r="63" spans="1:35" x14ac:dyDescent="0.2">
      <c r="A63" s="42" t="s">
        <v>115</v>
      </c>
      <c r="B63" s="37">
        <v>8381985736.1499996</v>
      </c>
      <c r="C63" s="38">
        <v>4600081277.0100002</v>
      </c>
      <c r="D63" s="37">
        <v>280107792.36000001</v>
      </c>
      <c r="E63" s="39">
        <v>22363582.489999995</v>
      </c>
      <c r="F63" s="39">
        <f t="shared" si="20"/>
        <v>3415384.2334258715</v>
      </c>
      <c r="G63" s="39">
        <f t="shared" si="12"/>
        <v>305886759.08342588</v>
      </c>
      <c r="H63" s="14">
        <f t="shared" si="21"/>
        <v>1.0235445271538411E-2</v>
      </c>
      <c r="I63" s="44">
        <v>22337453.820000004</v>
      </c>
      <c r="J63" s="40">
        <v>0</v>
      </c>
      <c r="K63" s="39">
        <v>1949322.98</v>
      </c>
      <c r="L63" s="39">
        <f t="shared" si="13"/>
        <v>24286776.800000004</v>
      </c>
      <c r="M63" s="39">
        <v>0</v>
      </c>
      <c r="N63" s="39">
        <v>0</v>
      </c>
      <c r="O63" s="39">
        <v>0</v>
      </c>
      <c r="P63" s="39">
        <f t="shared" si="14"/>
        <v>22337453.820000004</v>
      </c>
      <c r="Q63" s="39">
        <f t="shared" si="15"/>
        <v>1949322.98</v>
      </c>
      <c r="R63" s="39">
        <f t="shared" si="16"/>
        <v>24286776.800000004</v>
      </c>
      <c r="S63" s="14">
        <f t="shared" si="22"/>
        <v>1.0839338583253101E-2</v>
      </c>
      <c r="T63" s="40">
        <v>7939621.7700000023</v>
      </c>
      <c r="U63" s="39">
        <f t="shared" si="17"/>
        <v>7837994.6113440022</v>
      </c>
      <c r="V63" s="39">
        <v>789392.45</v>
      </c>
      <c r="W63" s="39">
        <f t="shared" si="18"/>
        <v>615252.47552999994</v>
      </c>
      <c r="X63" s="39">
        <f t="shared" si="19"/>
        <v>8453247.0868740026</v>
      </c>
      <c r="Y63" s="14">
        <f t="shared" si="23"/>
        <v>9.3865310849994468E-3</v>
      </c>
      <c r="Z63" s="37">
        <v>446500</v>
      </c>
      <c r="AA63" s="34">
        <f t="shared" si="24"/>
        <v>1.4925373134328358E-2</v>
      </c>
      <c r="AB63" s="37">
        <v>25457653.550000001</v>
      </c>
      <c r="AC63" s="34">
        <f t="shared" si="25"/>
        <v>6.0080568574948957E-3</v>
      </c>
      <c r="AD63" s="40">
        <f t="shared" si="26"/>
        <v>33186523.886874005</v>
      </c>
      <c r="AE63" s="27">
        <f t="shared" si="27"/>
        <v>1.0465297611943447E-2</v>
      </c>
      <c r="AF63" s="14">
        <f t="shared" si="28"/>
        <v>0.11847768891849333</v>
      </c>
      <c r="AG63" s="40">
        <f t="shared" si="29"/>
        <v>58644177.436874002</v>
      </c>
      <c r="AH63" s="27">
        <f t="shared" si="30"/>
        <v>7.9159521443779406E-3</v>
      </c>
      <c r="AI63" s="30">
        <f t="shared" si="31"/>
        <v>0.19171858766491984</v>
      </c>
    </row>
    <row r="64" spans="1:35" x14ac:dyDescent="0.2">
      <c r="A64" s="42" t="s">
        <v>116</v>
      </c>
      <c r="B64" s="37">
        <v>8885000376.4699993</v>
      </c>
      <c r="C64" s="38">
        <v>4489087664.2199993</v>
      </c>
      <c r="D64" s="37">
        <v>271476731.64999998</v>
      </c>
      <c r="E64" s="39">
        <v>35620962.68</v>
      </c>
      <c r="F64" s="39">
        <f t="shared" si="20"/>
        <v>5440061.9565815991</v>
      </c>
      <c r="G64" s="39">
        <f t="shared" si="12"/>
        <v>312537756.28658158</v>
      </c>
      <c r="H64" s="14">
        <f t="shared" si="21"/>
        <v>1.0457997951092248E-2</v>
      </c>
      <c r="I64" s="44">
        <v>11667329.130000001</v>
      </c>
      <c r="J64" s="40">
        <v>0</v>
      </c>
      <c r="K64" s="39">
        <v>11939776.970000001</v>
      </c>
      <c r="L64" s="39">
        <f t="shared" si="13"/>
        <v>23607106.100000001</v>
      </c>
      <c r="M64" s="39">
        <v>0</v>
      </c>
      <c r="N64" s="39">
        <v>0</v>
      </c>
      <c r="O64" s="39">
        <v>0</v>
      </c>
      <c r="P64" s="39">
        <f t="shared" si="14"/>
        <v>11667329.130000001</v>
      </c>
      <c r="Q64" s="39">
        <f t="shared" si="15"/>
        <v>11939776.970000001</v>
      </c>
      <c r="R64" s="39">
        <f t="shared" si="16"/>
        <v>23607106.100000001</v>
      </c>
      <c r="S64" s="14">
        <f t="shared" si="22"/>
        <v>1.0535997349334541E-2</v>
      </c>
      <c r="T64" s="40">
        <v>5630177.8799999999</v>
      </c>
      <c r="U64" s="39">
        <f t="shared" si="17"/>
        <v>5558111.6031359993</v>
      </c>
      <c r="V64" s="39">
        <v>8036256.1399999987</v>
      </c>
      <c r="W64" s="39">
        <f t="shared" si="18"/>
        <v>6263458.0355159985</v>
      </c>
      <c r="X64" s="39">
        <f t="shared" si="19"/>
        <v>11821569.638651997</v>
      </c>
      <c r="Y64" s="14">
        <f t="shared" si="23"/>
        <v>1.3126734584511806E-2</v>
      </c>
      <c r="Z64" s="37">
        <v>446500</v>
      </c>
      <c r="AA64" s="34">
        <f t="shared" si="24"/>
        <v>1.4925373134328358E-2</v>
      </c>
      <c r="AB64" s="37">
        <v>43921450.129999995</v>
      </c>
      <c r="AC64" s="34">
        <f t="shared" si="25"/>
        <v>1.0365549563567949E-2</v>
      </c>
      <c r="AD64" s="40">
        <f t="shared" si="26"/>
        <v>35875175.738651998</v>
      </c>
      <c r="AE64" s="27">
        <f t="shared" si="27"/>
        <v>1.1313158083852906E-2</v>
      </c>
      <c r="AF64" s="14">
        <f t="shared" si="28"/>
        <v>0.13214825270883213</v>
      </c>
      <c r="AG64" s="40">
        <f t="shared" si="29"/>
        <v>79796625.868651986</v>
      </c>
      <c r="AH64" s="27">
        <f t="shared" si="30"/>
        <v>1.0771167731681814E-2</v>
      </c>
      <c r="AI64" s="30">
        <f t="shared" si="31"/>
        <v>0.25531835518612495</v>
      </c>
    </row>
    <row r="65" spans="1:35" x14ac:dyDescent="0.2">
      <c r="A65" s="5" t="s">
        <v>32</v>
      </c>
      <c r="B65" s="37">
        <v>4119021397.7199993</v>
      </c>
      <c r="C65" s="38">
        <v>2157703787.0900002</v>
      </c>
      <c r="D65" s="37">
        <v>132508353.28</v>
      </c>
      <c r="E65" s="39">
        <v>19374078.050000001</v>
      </c>
      <c r="F65" s="39">
        <f t="shared" si="20"/>
        <v>2958824.7204454169</v>
      </c>
      <c r="G65" s="39">
        <f t="shared" si="12"/>
        <v>154841256.05044544</v>
      </c>
      <c r="H65" s="14">
        <f t="shared" si="21"/>
        <v>5.1812285266272396E-3</v>
      </c>
      <c r="I65" s="44">
        <v>10514297.109999998</v>
      </c>
      <c r="J65" s="40">
        <v>0</v>
      </c>
      <c r="K65" s="39">
        <v>1051874.01</v>
      </c>
      <c r="L65" s="39">
        <f t="shared" si="13"/>
        <v>11566171.119999997</v>
      </c>
      <c r="M65" s="39">
        <v>0</v>
      </c>
      <c r="N65" s="39">
        <v>0</v>
      </c>
      <c r="O65" s="39">
        <v>0</v>
      </c>
      <c r="P65" s="39">
        <f t="shared" si="14"/>
        <v>10514297.109999998</v>
      </c>
      <c r="Q65" s="39">
        <f t="shared" si="15"/>
        <v>1051874.01</v>
      </c>
      <c r="R65" s="39">
        <f t="shared" si="16"/>
        <v>11566171.119999997</v>
      </c>
      <c r="S65" s="14">
        <f t="shared" si="22"/>
        <v>5.1620536522377757E-3</v>
      </c>
      <c r="T65" s="40">
        <v>4937425.16</v>
      </c>
      <c r="U65" s="39">
        <f t="shared" si="17"/>
        <v>4874226.1179520003</v>
      </c>
      <c r="V65" s="39">
        <v>665688.09000000008</v>
      </c>
      <c r="W65" s="39">
        <f t="shared" si="18"/>
        <v>518837.29734600004</v>
      </c>
      <c r="X65" s="39">
        <f t="shared" si="19"/>
        <v>5393063.415298</v>
      </c>
      <c r="Y65" s="14">
        <f t="shared" si="23"/>
        <v>5.9884866573547595E-3</v>
      </c>
      <c r="Z65" s="37">
        <v>446500</v>
      </c>
      <c r="AA65" s="34">
        <f t="shared" si="24"/>
        <v>1.4925373134328358E-2</v>
      </c>
      <c r="AB65" s="37">
        <v>24034136.669999998</v>
      </c>
      <c r="AC65" s="34">
        <f t="shared" si="25"/>
        <v>5.6721040433108973E-3</v>
      </c>
      <c r="AD65" s="40">
        <f t="shared" si="26"/>
        <v>17405734.535297997</v>
      </c>
      <c r="AE65" s="27">
        <f t="shared" si="27"/>
        <v>5.4888602580766962E-3</v>
      </c>
      <c r="AF65" s="14">
        <f t="shared" si="28"/>
        <v>0.13135575308613479</v>
      </c>
      <c r="AG65" s="40">
        <f t="shared" si="29"/>
        <v>41439871.205297992</v>
      </c>
      <c r="AH65" s="27">
        <f t="shared" si="30"/>
        <v>5.5936676353493097E-3</v>
      </c>
      <c r="AI65" s="30">
        <f t="shared" si="31"/>
        <v>0.26762810030291523</v>
      </c>
    </row>
    <row r="66" spans="1:35" x14ac:dyDescent="0.2">
      <c r="A66" s="5" t="s">
        <v>7</v>
      </c>
      <c r="B66" s="37">
        <v>18820295666.610001</v>
      </c>
      <c r="C66" s="38">
        <v>9940680776.3199997</v>
      </c>
      <c r="D66" s="37">
        <v>591597856.70000005</v>
      </c>
      <c r="E66" s="39">
        <v>80591620.850000009</v>
      </c>
      <c r="F66" s="39">
        <f t="shared" si="20"/>
        <v>12308016.898473488</v>
      </c>
      <c r="G66" s="39">
        <f t="shared" si="12"/>
        <v>684497494.44847357</v>
      </c>
      <c r="H66" s="14">
        <f t="shared" si="21"/>
        <v>2.2904347556350759E-2</v>
      </c>
      <c r="I66" s="44">
        <v>36108975.979999997</v>
      </c>
      <c r="J66" s="40">
        <v>0</v>
      </c>
      <c r="K66" s="39">
        <v>15269522.370000001</v>
      </c>
      <c r="L66" s="39">
        <f t="shared" si="13"/>
        <v>51378498.349999994</v>
      </c>
      <c r="M66" s="39">
        <v>0</v>
      </c>
      <c r="N66" s="39">
        <v>0</v>
      </c>
      <c r="O66" s="39">
        <v>0</v>
      </c>
      <c r="P66" s="39">
        <f t="shared" si="14"/>
        <v>36108975.979999997</v>
      </c>
      <c r="Q66" s="39">
        <f t="shared" si="15"/>
        <v>15269522.370000001</v>
      </c>
      <c r="R66" s="39">
        <f t="shared" si="16"/>
        <v>51378498.349999994</v>
      </c>
      <c r="S66" s="14">
        <f t="shared" si="22"/>
        <v>2.2930541343582512E-2</v>
      </c>
      <c r="T66" s="40">
        <v>12215026.490000002</v>
      </c>
      <c r="U66" s="39">
        <f t="shared" si="17"/>
        <v>12058674.150928002</v>
      </c>
      <c r="V66" s="39">
        <v>6084228.9399999995</v>
      </c>
      <c r="W66" s="39">
        <f t="shared" si="18"/>
        <v>4742048.0358359991</v>
      </c>
      <c r="X66" s="39">
        <f t="shared" si="19"/>
        <v>16800722.186764002</v>
      </c>
      <c r="Y66" s="14">
        <f t="shared" si="23"/>
        <v>1.8655612386082231E-2</v>
      </c>
      <c r="Z66" s="37">
        <v>446500</v>
      </c>
      <c r="AA66" s="34">
        <f t="shared" si="24"/>
        <v>1.4925373134328358E-2</v>
      </c>
      <c r="AB66" s="37">
        <v>92436414.879999995</v>
      </c>
      <c r="AC66" s="34">
        <f t="shared" si="25"/>
        <v>2.181517771114562E-2</v>
      </c>
      <c r="AD66" s="40">
        <f t="shared" si="26"/>
        <v>68625720.536763996</v>
      </c>
      <c r="AE66" s="27">
        <f t="shared" si="27"/>
        <v>2.1640970645176668E-2</v>
      </c>
      <c r="AF66" s="14">
        <f t="shared" si="28"/>
        <v>0.11600062400422823</v>
      </c>
      <c r="AG66" s="40">
        <f t="shared" si="29"/>
        <v>161062135.41676399</v>
      </c>
      <c r="AH66" s="27">
        <f t="shared" si="30"/>
        <v>2.1740609416899415E-2</v>
      </c>
      <c r="AI66" s="30">
        <f t="shared" si="31"/>
        <v>0.23529981734489483</v>
      </c>
    </row>
    <row r="67" spans="1:35" x14ac:dyDescent="0.2">
      <c r="A67" s="5" t="s">
        <v>6</v>
      </c>
      <c r="B67" s="37">
        <v>19709286072.699997</v>
      </c>
      <c r="C67" s="38">
        <v>8395547331.4799986</v>
      </c>
      <c r="D67" s="37">
        <v>496586259.02999997</v>
      </c>
      <c r="E67" s="39">
        <v>67953534.450000003</v>
      </c>
      <c r="F67" s="39">
        <f t="shared" si="20"/>
        <v>10377918.219045227</v>
      </c>
      <c r="G67" s="39">
        <f t="shared" si="12"/>
        <v>574917711.6990453</v>
      </c>
      <c r="H67" s="14">
        <f t="shared" si="21"/>
        <v>1.9237638109496462E-2</v>
      </c>
      <c r="I67" s="44">
        <v>26480876.009999998</v>
      </c>
      <c r="J67" s="40">
        <v>0</v>
      </c>
      <c r="K67" s="39">
        <v>16840807.899999999</v>
      </c>
      <c r="L67" s="39">
        <f t="shared" si="13"/>
        <v>43321683.909999996</v>
      </c>
      <c r="M67" s="39">
        <v>0</v>
      </c>
      <c r="N67" s="39">
        <v>0</v>
      </c>
      <c r="O67" s="39">
        <v>0</v>
      </c>
      <c r="P67" s="39">
        <f t="shared" si="14"/>
        <v>26480876.009999998</v>
      </c>
      <c r="Q67" s="39">
        <f t="shared" si="15"/>
        <v>16840807.899999999</v>
      </c>
      <c r="R67" s="39">
        <f t="shared" si="16"/>
        <v>43321683.909999996</v>
      </c>
      <c r="S67" s="14">
        <f t="shared" si="22"/>
        <v>1.9334735266194645E-2</v>
      </c>
      <c r="T67" s="40">
        <v>11405097.660000002</v>
      </c>
      <c r="U67" s="39">
        <f t="shared" si="17"/>
        <v>11259112.409952002</v>
      </c>
      <c r="V67" s="39">
        <v>9129104.6000000015</v>
      </c>
      <c r="W67" s="39">
        <f t="shared" si="18"/>
        <v>7115224.1252400009</v>
      </c>
      <c r="X67" s="39">
        <f t="shared" si="19"/>
        <v>18374336.535192002</v>
      </c>
      <c r="Y67" s="14">
        <f t="shared" si="23"/>
        <v>2.0402962232303604E-2</v>
      </c>
      <c r="Z67" s="37">
        <v>446500</v>
      </c>
      <c r="AA67" s="34">
        <f t="shared" si="24"/>
        <v>1.4925373134328358E-2</v>
      </c>
      <c r="AB67" s="37">
        <v>80505110.940000013</v>
      </c>
      <c r="AC67" s="34">
        <f t="shared" si="25"/>
        <v>1.8999366257243078E-2</v>
      </c>
      <c r="AD67" s="40">
        <f t="shared" si="26"/>
        <v>62142520.445191994</v>
      </c>
      <c r="AE67" s="27">
        <f t="shared" si="27"/>
        <v>1.9596507697886317E-2</v>
      </c>
      <c r="AF67" s="14">
        <f t="shared" si="28"/>
        <v>0.12513942807555176</v>
      </c>
      <c r="AG67" s="40">
        <f t="shared" si="29"/>
        <v>142647631.38519201</v>
      </c>
      <c r="AH67" s="27">
        <f t="shared" si="30"/>
        <v>1.9254969084859856E-2</v>
      </c>
      <c r="AI67" s="30">
        <f t="shared" si="31"/>
        <v>0.24811834543004024</v>
      </c>
    </row>
    <row r="68" spans="1:35" x14ac:dyDescent="0.2">
      <c r="A68" s="5" t="s">
        <v>41</v>
      </c>
      <c r="B68" s="37">
        <v>4163717491.4000006</v>
      </c>
      <c r="C68" s="38">
        <v>1829749540.5900002</v>
      </c>
      <c r="D68" s="37">
        <v>108037981.96000001</v>
      </c>
      <c r="E68" s="39">
        <v>15254312.129999997</v>
      </c>
      <c r="F68" s="39">
        <f t="shared" si="20"/>
        <v>2329650.7687824848</v>
      </c>
      <c r="G68" s="39">
        <f t="shared" si="12"/>
        <v>125621944.85878249</v>
      </c>
      <c r="H68" s="14">
        <f t="shared" si="21"/>
        <v>4.2035050662510148E-3</v>
      </c>
      <c r="I68" s="44">
        <v>8227138.4500000011</v>
      </c>
      <c r="J68" s="40">
        <v>-887271.00000000012</v>
      </c>
      <c r="K68" s="39">
        <v>1238610.47</v>
      </c>
      <c r="L68" s="39">
        <f t="shared" si="13"/>
        <v>8578477.9200000018</v>
      </c>
      <c r="M68" s="39">
        <v>0</v>
      </c>
      <c r="N68" s="39">
        <v>0</v>
      </c>
      <c r="O68" s="39">
        <v>0</v>
      </c>
      <c r="P68" s="39">
        <f t="shared" si="14"/>
        <v>7339867.4500000011</v>
      </c>
      <c r="Q68" s="39">
        <f t="shared" si="15"/>
        <v>1238610.47</v>
      </c>
      <c r="R68" s="39">
        <f t="shared" si="16"/>
        <v>8578477.9200000018</v>
      </c>
      <c r="S68" s="14">
        <f t="shared" si="22"/>
        <v>3.8286277125024184E-3</v>
      </c>
      <c r="T68" s="40">
        <v>3458986.7800000003</v>
      </c>
      <c r="U68" s="39">
        <f t="shared" si="17"/>
        <v>3414711.7492160001</v>
      </c>
      <c r="V68" s="39">
        <v>566451.03</v>
      </c>
      <c r="W68" s="39">
        <f t="shared" si="18"/>
        <v>441491.93278199999</v>
      </c>
      <c r="X68" s="39">
        <f t="shared" si="19"/>
        <v>3856203.681998</v>
      </c>
      <c r="Y68" s="14">
        <f t="shared" si="23"/>
        <v>4.2819493336907662E-3</v>
      </c>
      <c r="Z68" s="37">
        <v>446500</v>
      </c>
      <c r="AA68" s="34">
        <f t="shared" si="24"/>
        <v>1.4925373134328358E-2</v>
      </c>
      <c r="AB68" s="37">
        <v>18540474.629999999</v>
      </c>
      <c r="AC68" s="34">
        <f t="shared" si="25"/>
        <v>4.3755888783387747E-3</v>
      </c>
      <c r="AD68" s="40">
        <f t="shared" si="26"/>
        <v>12881181.601998001</v>
      </c>
      <c r="AE68" s="27">
        <f t="shared" si="27"/>
        <v>4.0620524016894109E-3</v>
      </c>
      <c r="AF68" s="14">
        <f t="shared" si="28"/>
        <v>0.11922826924670929</v>
      </c>
      <c r="AG68" s="40">
        <f t="shared" si="29"/>
        <v>31421656.231998</v>
      </c>
      <c r="AH68" s="27">
        <f t="shared" si="30"/>
        <v>4.2413814619078338E-3</v>
      </c>
      <c r="AI68" s="30">
        <f t="shared" si="31"/>
        <v>0.25012871968604339</v>
      </c>
    </row>
    <row r="69" spans="1:35" x14ac:dyDescent="0.2">
      <c r="A69" s="5" t="s">
        <v>44</v>
      </c>
      <c r="B69" s="37">
        <v>1857341866.96</v>
      </c>
      <c r="C69" s="38">
        <v>507664877.31000006</v>
      </c>
      <c r="D69" s="37">
        <v>30164055.52</v>
      </c>
      <c r="E69" s="39">
        <v>4283543.54</v>
      </c>
      <c r="F69" s="39">
        <f t="shared" si="20"/>
        <v>654186.20099222066</v>
      </c>
      <c r="G69" s="39">
        <f t="shared" si="12"/>
        <v>35101785.260992222</v>
      </c>
      <c r="H69" s="14">
        <f t="shared" si="21"/>
        <v>1.174560164188705E-3</v>
      </c>
      <c r="I69" s="44">
        <v>2198898.1199999996</v>
      </c>
      <c r="J69" s="40">
        <v>0</v>
      </c>
      <c r="K69" s="39">
        <v>411148.89999999997</v>
      </c>
      <c r="L69" s="39">
        <f t="shared" si="13"/>
        <v>2610047.0199999996</v>
      </c>
      <c r="M69" s="39">
        <v>1668210.12</v>
      </c>
      <c r="N69" s="39">
        <v>0</v>
      </c>
      <c r="O69" s="39">
        <v>622956.91</v>
      </c>
      <c r="P69" s="39">
        <f t="shared" si="14"/>
        <v>4490065.1499999994</v>
      </c>
      <c r="Q69" s="39">
        <f t="shared" si="15"/>
        <v>411148.89999999997</v>
      </c>
      <c r="R69" s="39">
        <f t="shared" si="16"/>
        <v>4901214.05</v>
      </c>
      <c r="S69" s="14">
        <f t="shared" si="22"/>
        <v>2.1874421210535924E-3</v>
      </c>
      <c r="T69" s="40">
        <v>1173836.2899999998</v>
      </c>
      <c r="U69" s="39">
        <f t="shared" si="17"/>
        <v>1158811.1854879998</v>
      </c>
      <c r="V69" s="39">
        <v>353843.44</v>
      </c>
      <c r="W69" s="39">
        <f t="shared" si="18"/>
        <v>275785.57713599998</v>
      </c>
      <c r="X69" s="39">
        <f t="shared" si="19"/>
        <v>1434596.7626239997</v>
      </c>
      <c r="Y69" s="14">
        <f t="shared" si="23"/>
        <v>1.5929839703513753E-3</v>
      </c>
      <c r="Z69" s="37">
        <v>446500</v>
      </c>
      <c r="AA69" s="34">
        <f t="shared" si="24"/>
        <v>1.4925373134328358E-2</v>
      </c>
      <c r="AB69" s="37">
        <v>5453745.2699999996</v>
      </c>
      <c r="AC69" s="34">
        <f t="shared" si="25"/>
        <v>1.2870947278820931E-3</v>
      </c>
      <c r="AD69" s="40">
        <f t="shared" si="26"/>
        <v>6782310.812624</v>
      </c>
      <c r="AE69" s="27">
        <f t="shared" si="27"/>
        <v>2.1387868579657381E-3</v>
      </c>
      <c r="AF69" s="14">
        <f t="shared" si="28"/>
        <v>0.22484744493747041</v>
      </c>
      <c r="AG69" s="40">
        <f t="shared" si="29"/>
        <v>12236056.082624</v>
      </c>
      <c r="AH69" s="27">
        <f t="shared" si="30"/>
        <v>1.651656457970421E-3</v>
      </c>
      <c r="AI69" s="30">
        <f t="shared" si="31"/>
        <v>0.34858785647639517</v>
      </c>
    </row>
    <row r="70" spans="1:35" x14ac:dyDescent="0.2">
      <c r="A70" s="5" t="s">
        <v>52</v>
      </c>
      <c r="B70" s="37">
        <v>663794300.95000005</v>
      </c>
      <c r="C70" s="38">
        <v>278053171.44999999</v>
      </c>
      <c r="D70" s="37">
        <v>20184183.990000002</v>
      </c>
      <c r="E70" s="39">
        <v>2263221.31</v>
      </c>
      <c r="F70" s="39">
        <f t="shared" si="20"/>
        <v>345640.97153861006</v>
      </c>
      <c r="G70" s="39">
        <f t="shared" si="12"/>
        <v>22793046.271538612</v>
      </c>
      <c r="H70" s="14">
        <f t="shared" si="21"/>
        <v>7.6269067148587483E-4</v>
      </c>
      <c r="I70" s="44">
        <v>1243286</v>
      </c>
      <c r="J70" s="40">
        <v>0</v>
      </c>
      <c r="K70" s="39">
        <v>489668.28</v>
      </c>
      <c r="L70" s="39">
        <f t="shared" si="13"/>
        <v>1732954.28</v>
      </c>
      <c r="M70" s="39">
        <v>522374.28000000009</v>
      </c>
      <c r="N70" s="39">
        <v>32854.19</v>
      </c>
      <c r="O70" s="39">
        <v>322273.42</v>
      </c>
      <c r="P70" s="39">
        <f t="shared" si="14"/>
        <v>2120787.89</v>
      </c>
      <c r="Q70" s="39">
        <f t="shared" si="15"/>
        <v>489668.28</v>
      </c>
      <c r="R70" s="39">
        <f t="shared" si="16"/>
        <v>2610456.17</v>
      </c>
      <c r="S70" s="14">
        <f t="shared" si="22"/>
        <v>1.1650627218417928E-3</v>
      </c>
      <c r="T70" s="40">
        <v>542271.75999999989</v>
      </c>
      <c r="U70" s="39">
        <f t="shared" si="17"/>
        <v>535330.68147199985</v>
      </c>
      <c r="V70" s="39">
        <v>346369.96</v>
      </c>
      <c r="W70" s="39">
        <f t="shared" si="18"/>
        <v>269960.74682400003</v>
      </c>
      <c r="X70" s="39">
        <f t="shared" si="19"/>
        <v>805291.42829599988</v>
      </c>
      <c r="Y70" s="14">
        <f t="shared" si="23"/>
        <v>8.9419993837885935E-4</v>
      </c>
      <c r="Z70" s="37">
        <v>446500</v>
      </c>
      <c r="AA70" s="34">
        <f t="shared" si="24"/>
        <v>1.4925373134328358E-2</v>
      </c>
      <c r="AB70" s="37">
        <v>2831410.3200000003</v>
      </c>
      <c r="AC70" s="34">
        <f t="shared" si="25"/>
        <v>6.6821846546253347E-4</v>
      </c>
      <c r="AD70" s="40">
        <f t="shared" si="26"/>
        <v>3862247.5982959997</v>
      </c>
      <c r="AE70" s="27">
        <f t="shared" si="27"/>
        <v>1.217951319787616E-3</v>
      </c>
      <c r="AF70" s="14">
        <f t="shared" si="28"/>
        <v>0.19135019776917914</v>
      </c>
      <c r="AG70" s="40">
        <f t="shared" si="29"/>
        <v>6693657.918296</v>
      </c>
      <c r="AH70" s="27">
        <f t="shared" si="30"/>
        <v>9.0352833082369918E-4</v>
      </c>
      <c r="AI70" s="30">
        <f t="shared" si="31"/>
        <v>0.29367105381847469</v>
      </c>
    </row>
    <row r="71" spans="1:35" x14ac:dyDescent="0.2">
      <c r="A71" s="5" t="s">
        <v>58</v>
      </c>
      <c r="B71" s="37">
        <v>181795549.68000001</v>
      </c>
      <c r="C71" s="38">
        <v>71952446.25</v>
      </c>
      <c r="D71" s="37">
        <v>4624170.2299999995</v>
      </c>
      <c r="E71" s="39">
        <v>643461.17999999993</v>
      </c>
      <c r="F71" s="39">
        <f t="shared" si="20"/>
        <v>98269.906888858532</v>
      </c>
      <c r="G71" s="39">
        <f t="shared" si="12"/>
        <v>5365901.3168888576</v>
      </c>
      <c r="H71" s="14">
        <f t="shared" si="21"/>
        <v>1.7955137851034789E-4</v>
      </c>
      <c r="I71" s="44">
        <v>324352.55000000005</v>
      </c>
      <c r="J71" s="40">
        <v>0</v>
      </c>
      <c r="K71" s="39">
        <v>79247.990000000005</v>
      </c>
      <c r="L71" s="39">
        <f t="shared" si="13"/>
        <v>403600.54000000004</v>
      </c>
      <c r="M71" s="39">
        <v>598028.98</v>
      </c>
      <c r="N71" s="39">
        <v>72095.999999999985</v>
      </c>
      <c r="O71" s="39">
        <v>778696.15</v>
      </c>
      <c r="P71" s="39">
        <f t="shared" si="14"/>
        <v>1773173.6800000002</v>
      </c>
      <c r="Q71" s="39">
        <f t="shared" si="15"/>
        <v>79247.990000000005</v>
      </c>
      <c r="R71" s="39">
        <f t="shared" si="16"/>
        <v>1852421.6700000002</v>
      </c>
      <c r="S71" s="14">
        <f t="shared" si="22"/>
        <v>8.2674723967838919E-4</v>
      </c>
      <c r="T71" s="40">
        <v>259534.11000000002</v>
      </c>
      <c r="U71" s="39">
        <f t="shared" si="17"/>
        <v>256212.07339200002</v>
      </c>
      <c r="V71" s="39">
        <v>125876.95</v>
      </c>
      <c r="W71" s="39">
        <f t="shared" si="18"/>
        <v>98108.494829999996</v>
      </c>
      <c r="X71" s="39">
        <f t="shared" si="19"/>
        <v>354320.56822200003</v>
      </c>
      <c r="Y71" s="14">
        <f t="shared" si="23"/>
        <v>3.9343946692801111E-4</v>
      </c>
      <c r="Z71" s="37">
        <v>446500</v>
      </c>
      <c r="AA71" s="34">
        <f t="shared" si="24"/>
        <v>1.4925373134328358E-2</v>
      </c>
      <c r="AB71" s="37">
        <v>921259.05</v>
      </c>
      <c r="AC71" s="34">
        <f t="shared" si="25"/>
        <v>2.1741896762051478E-4</v>
      </c>
      <c r="AD71" s="40">
        <f t="shared" si="26"/>
        <v>2653242.2382220002</v>
      </c>
      <c r="AE71" s="27">
        <f t="shared" si="27"/>
        <v>8.3669412784008468E-4</v>
      </c>
      <c r="AF71" s="14">
        <f t="shared" si="28"/>
        <v>0.57377693861888823</v>
      </c>
      <c r="AG71" s="40">
        <f t="shared" si="29"/>
        <v>3574501.288222</v>
      </c>
      <c r="AH71" s="27">
        <f t="shared" si="30"/>
        <v>4.8249600172226297E-4</v>
      </c>
      <c r="AI71" s="30">
        <f t="shared" si="31"/>
        <v>0.6661511416491146</v>
      </c>
    </row>
    <row r="72" spans="1:35" x14ac:dyDescent="0.2">
      <c r="A72" s="5" t="s">
        <v>16</v>
      </c>
      <c r="B72" s="37">
        <v>20274825977.370003</v>
      </c>
      <c r="C72" s="38">
        <v>9626506374.1299992</v>
      </c>
      <c r="D72" s="37">
        <v>566317644.45000005</v>
      </c>
      <c r="E72" s="39">
        <v>41446505.149999999</v>
      </c>
      <c r="F72" s="39">
        <f t="shared" si="20"/>
        <v>6329743.4694647714</v>
      </c>
      <c r="G72" s="39">
        <f t="shared" si="12"/>
        <v>614093893.0694648</v>
      </c>
      <c r="H72" s="14">
        <f t="shared" si="21"/>
        <v>2.0548533885326462E-2</v>
      </c>
      <c r="I72" s="44">
        <v>23902016.32</v>
      </c>
      <c r="J72" s="40">
        <v>0</v>
      </c>
      <c r="K72" s="39">
        <v>25344651.779999997</v>
      </c>
      <c r="L72" s="39">
        <f t="shared" si="13"/>
        <v>49246668.099999994</v>
      </c>
      <c r="M72" s="39">
        <v>0</v>
      </c>
      <c r="N72" s="39">
        <v>0</v>
      </c>
      <c r="O72" s="39">
        <v>0</v>
      </c>
      <c r="P72" s="39">
        <f t="shared" si="14"/>
        <v>23902016.32</v>
      </c>
      <c r="Q72" s="39">
        <f t="shared" si="15"/>
        <v>25344651.779999997</v>
      </c>
      <c r="R72" s="39">
        <f t="shared" si="16"/>
        <v>49246668.099999994</v>
      </c>
      <c r="S72" s="14">
        <f t="shared" si="22"/>
        <v>2.1979092327846051E-2</v>
      </c>
      <c r="T72" s="40">
        <v>10450511</v>
      </c>
      <c r="U72" s="39">
        <f t="shared" si="17"/>
        <v>10316744.4592</v>
      </c>
      <c r="V72" s="39">
        <v>16433337.560000001</v>
      </c>
      <c r="W72" s="39">
        <f t="shared" si="18"/>
        <v>12808143.294264</v>
      </c>
      <c r="X72" s="39">
        <f t="shared" si="19"/>
        <v>23124887.753463998</v>
      </c>
      <c r="Y72" s="14">
        <f t="shared" si="23"/>
        <v>2.5677999886228594E-2</v>
      </c>
      <c r="Z72" s="37">
        <v>446500</v>
      </c>
      <c r="AA72" s="34">
        <f t="shared" si="24"/>
        <v>1.4925373134328358E-2</v>
      </c>
      <c r="AB72" s="37">
        <v>48621452.210000001</v>
      </c>
      <c r="AC72" s="34">
        <f t="shared" si="25"/>
        <v>1.1474759399876067E-2</v>
      </c>
      <c r="AD72" s="40">
        <f t="shared" si="26"/>
        <v>72818055.853463992</v>
      </c>
      <c r="AE72" s="27">
        <f t="shared" si="27"/>
        <v>2.2963014403898856E-2</v>
      </c>
      <c r="AF72" s="14">
        <f t="shared" si="28"/>
        <v>0.12858164771500966</v>
      </c>
      <c r="AG72" s="40">
        <f t="shared" si="29"/>
        <v>121439508.06346399</v>
      </c>
      <c r="AH72" s="27">
        <f t="shared" si="30"/>
        <v>1.6392238347992114E-2</v>
      </c>
      <c r="AI72" s="30">
        <f t="shared" si="31"/>
        <v>0.19775397448827431</v>
      </c>
    </row>
    <row r="73" spans="1:35" x14ac:dyDescent="0.2">
      <c r="A73" s="5" t="s">
        <v>51</v>
      </c>
      <c r="B73" s="37">
        <v>452223177.11000001</v>
      </c>
      <c r="C73" s="38">
        <v>258408951.56999999</v>
      </c>
      <c r="D73" s="37">
        <v>16825030.5</v>
      </c>
      <c r="E73" s="39">
        <v>2399659.4099999997</v>
      </c>
      <c r="F73" s="39">
        <f>(E73/E$76)*F$76</f>
        <v>366477.90747170348</v>
      </c>
      <c r="G73" s="39">
        <f t="shared" si="12"/>
        <v>19591167.817471705</v>
      </c>
      <c r="H73" s="14">
        <f>(G73/G$76)</f>
        <v>6.5555085353193195E-4</v>
      </c>
      <c r="I73" s="44">
        <v>1442066.69</v>
      </c>
      <c r="J73" s="40">
        <v>0</v>
      </c>
      <c r="K73" s="39">
        <v>40927.780000000006</v>
      </c>
      <c r="L73" s="39">
        <f t="shared" si="13"/>
        <v>1482994.47</v>
      </c>
      <c r="M73" s="39">
        <v>1270358.7799999998</v>
      </c>
      <c r="N73" s="39">
        <v>45777.15</v>
      </c>
      <c r="O73" s="39">
        <v>578459.99000000011</v>
      </c>
      <c r="P73" s="39">
        <f t="shared" si="14"/>
        <v>3336662.61</v>
      </c>
      <c r="Q73" s="39">
        <f t="shared" si="15"/>
        <v>40927.780000000006</v>
      </c>
      <c r="R73" s="39">
        <f t="shared" si="16"/>
        <v>3377590.3899999997</v>
      </c>
      <c r="S73" s="14">
        <f>(R73/R$76)</f>
        <v>1.5074394652793892E-3</v>
      </c>
      <c r="T73" s="40">
        <v>851047.7</v>
      </c>
      <c r="U73" s="39">
        <f t="shared" si="17"/>
        <v>840154.28943999996</v>
      </c>
      <c r="V73" s="39">
        <v>61017.30000000001</v>
      </c>
      <c r="W73" s="39">
        <f t="shared" si="18"/>
        <v>47556.883620000008</v>
      </c>
      <c r="X73" s="39">
        <f t="shared" si="19"/>
        <v>887711.17305999994</v>
      </c>
      <c r="Y73" s="14">
        <f>(X73/X$76)</f>
        <v>9.8571926678537062E-4</v>
      </c>
      <c r="Z73" s="37">
        <v>446500</v>
      </c>
      <c r="AA73" s="34">
        <f>(Z73/Z$76)</f>
        <v>1.4925373134328358E-2</v>
      </c>
      <c r="AB73" s="37">
        <v>3250292.43</v>
      </c>
      <c r="AC73" s="34">
        <f>(AB73/AB$76)</f>
        <v>7.6707547632272842E-4</v>
      </c>
      <c r="AD73" s="40">
        <f t="shared" si="26"/>
        <v>4711801.5630599996</v>
      </c>
      <c r="AE73" s="27">
        <f>(AD73/AD$76)</f>
        <v>1.4858563016100206E-3</v>
      </c>
      <c r="AF73" s="14">
        <f t="shared" si="28"/>
        <v>0.28004713352882182</v>
      </c>
      <c r="AG73" s="40">
        <f t="shared" si="29"/>
        <v>7962093.9930600002</v>
      </c>
      <c r="AH73" s="27">
        <f>(AG73/AG$76)</f>
        <v>1.0747453161219014E-3</v>
      </c>
      <c r="AI73" s="30">
        <f t="shared" si="31"/>
        <v>0.40641242355952267</v>
      </c>
    </row>
    <row r="74" spans="1:35" x14ac:dyDescent="0.2">
      <c r="A74" s="5" t="s">
        <v>43</v>
      </c>
      <c r="B74" s="37">
        <v>4665372192.9299994</v>
      </c>
      <c r="C74" s="38">
        <v>3381010697.4000001</v>
      </c>
      <c r="D74" s="37">
        <v>207633842.57999998</v>
      </c>
      <c r="E74" s="39">
        <v>32370152.82</v>
      </c>
      <c r="F74" s="39">
        <f>(E74/E$76)*F$76</f>
        <v>4943595.6705259541</v>
      </c>
      <c r="G74" s="39">
        <f t="shared" si="12"/>
        <v>244947591.07052594</v>
      </c>
      <c r="H74" s="14">
        <f>(G74/G$76)</f>
        <v>8.1963262166367696E-3</v>
      </c>
      <c r="I74" s="44">
        <v>14573751.400000002</v>
      </c>
      <c r="J74" s="40">
        <v>0</v>
      </c>
      <c r="K74" s="39">
        <v>2343863.0500000003</v>
      </c>
      <c r="L74" s="39">
        <f t="shared" si="13"/>
        <v>16917614.450000003</v>
      </c>
      <c r="M74" s="39">
        <v>0</v>
      </c>
      <c r="N74" s="39">
        <v>0</v>
      </c>
      <c r="O74" s="39">
        <v>0</v>
      </c>
      <c r="P74" s="39">
        <f t="shared" si="14"/>
        <v>14573751.400000002</v>
      </c>
      <c r="Q74" s="39">
        <f t="shared" si="15"/>
        <v>2343863.0500000003</v>
      </c>
      <c r="R74" s="39">
        <f t="shared" si="16"/>
        <v>16917614.450000003</v>
      </c>
      <c r="S74" s="14">
        <f>(R74/R$76)</f>
        <v>7.550435883467467E-3</v>
      </c>
      <c r="T74" s="40">
        <v>2737744.7399999998</v>
      </c>
      <c r="U74" s="39">
        <f t="shared" si="17"/>
        <v>2702701.6073279995</v>
      </c>
      <c r="V74" s="39">
        <v>633357.91999999993</v>
      </c>
      <c r="W74" s="39">
        <f t="shared" si="18"/>
        <v>493639.16284799995</v>
      </c>
      <c r="X74" s="39">
        <f t="shared" si="19"/>
        <v>3196340.7701759995</v>
      </c>
      <c r="Y74" s="14">
        <f>(X74/X$76)</f>
        <v>3.5492340031199757E-3</v>
      </c>
      <c r="Z74" s="37">
        <v>446500</v>
      </c>
      <c r="AA74" s="34">
        <f>(Z74/Z$76)</f>
        <v>1.4925373134328358E-2</v>
      </c>
      <c r="AB74" s="37">
        <v>32435466.530000001</v>
      </c>
      <c r="AC74" s="34">
        <f>(AB74/AB$76)</f>
        <v>7.6548345953750584E-3</v>
      </c>
      <c r="AD74" s="40">
        <f t="shared" si="26"/>
        <v>20560455.220176004</v>
      </c>
      <c r="AE74" s="27">
        <f>(AD74/AD$76)</f>
        <v>6.4836945155706122E-3</v>
      </c>
      <c r="AF74" s="14">
        <f t="shared" si="28"/>
        <v>9.9022659142158839E-2</v>
      </c>
      <c r="AG74" s="40">
        <f t="shared" si="29"/>
        <v>52995921.750176005</v>
      </c>
      <c r="AH74" s="27">
        <f>(AG74/AG$76)</f>
        <v>7.1535350781101051E-3</v>
      </c>
      <c r="AI74" s="30">
        <f t="shared" si="31"/>
        <v>0.2163561663070909</v>
      </c>
    </row>
    <row r="75" spans="1:35" x14ac:dyDescent="0.2">
      <c r="A75" s="5" t="s">
        <v>49</v>
      </c>
      <c r="B75" s="37">
        <v>486382023.08000004</v>
      </c>
      <c r="C75" s="38">
        <v>198257221.19999996</v>
      </c>
      <c r="D75" s="37">
        <v>13353487.019999998</v>
      </c>
      <c r="E75" s="39">
        <v>2738122.01</v>
      </c>
      <c r="F75" s="39">
        <f>(E75/E$76)*F$76</f>
        <v>418168.18688741123</v>
      </c>
      <c r="G75" s="39">
        <f>SUM(D75:F75)</f>
        <v>16509777.216887409</v>
      </c>
      <c r="H75" s="14">
        <f>(G75/G$76)</f>
        <v>5.5244274598579407E-4</v>
      </c>
      <c r="I75" s="44">
        <v>914151.94999999984</v>
      </c>
      <c r="J75" s="40">
        <v>-487368.96000000014</v>
      </c>
      <c r="K75" s="39">
        <v>224155.81</v>
      </c>
      <c r="L75" s="39">
        <f>SUM(I75:K75)</f>
        <v>650938.7999999997</v>
      </c>
      <c r="M75" s="39">
        <v>1102212.8599999999</v>
      </c>
      <c r="N75" s="39">
        <v>35323.450000000004</v>
      </c>
      <c r="O75" s="39">
        <v>610653.53</v>
      </c>
      <c r="P75" s="39">
        <f>(I75+J75+M75+N75+O75)</f>
        <v>2174972.8299999996</v>
      </c>
      <c r="Q75" s="39">
        <f>K75</f>
        <v>224155.81</v>
      </c>
      <c r="R75" s="39">
        <f>SUM(P75:Q75)</f>
        <v>2399128.6399999997</v>
      </c>
      <c r="S75" s="14">
        <f>(R75/R$76)</f>
        <v>1.070745939153998E-3</v>
      </c>
      <c r="T75" s="40">
        <v>598171.46</v>
      </c>
      <c r="U75" s="39">
        <f>(T75*0.9872)</f>
        <v>590514.86531199992</v>
      </c>
      <c r="V75" s="39">
        <v>238637.35000000003</v>
      </c>
      <c r="W75" s="39">
        <f>(V75*0.7794)</f>
        <v>185993.95059000002</v>
      </c>
      <c r="X75" s="39">
        <f>(U75+W75)</f>
        <v>776508.81590199994</v>
      </c>
      <c r="Y75" s="14">
        <f>(X75/X$76)</f>
        <v>8.6223957058560242E-4</v>
      </c>
      <c r="Z75" s="37">
        <v>446500</v>
      </c>
      <c r="AA75" s="34">
        <f>(Z75/Z$76)</f>
        <v>1.4925373134328358E-2</v>
      </c>
      <c r="AB75" s="37">
        <v>3690610.52</v>
      </c>
      <c r="AC75" s="34">
        <f>(AB75/AB$76)</f>
        <v>8.7099142108597056E-4</v>
      </c>
      <c r="AD75" s="40">
        <f t="shared" si="26"/>
        <v>3622137.4559019995</v>
      </c>
      <c r="AE75" s="27">
        <f>(AD75/AD$76)</f>
        <v>1.1422331123500118E-3</v>
      </c>
      <c r="AF75" s="14">
        <f t="shared" si="28"/>
        <v>0.27125030716523663</v>
      </c>
      <c r="AG75" s="40">
        <f t="shared" si="29"/>
        <v>7312747.9759019995</v>
      </c>
      <c r="AH75" s="27">
        <f>(AG75/AG$76)</f>
        <v>9.8709480721164908E-4</v>
      </c>
      <c r="AI75" s="30">
        <f t="shared" si="31"/>
        <v>0.44293438244714689</v>
      </c>
    </row>
    <row r="76" spans="1:35" x14ac:dyDescent="0.2">
      <c r="A76" s="17" t="s">
        <v>72</v>
      </c>
      <c r="B76" s="18">
        <f>SUM(B9:B75)</f>
        <v>1077904701809.2197</v>
      </c>
      <c r="C76" s="35">
        <f>SUM(C9:C75)</f>
        <v>429289950483.61005</v>
      </c>
      <c r="D76" s="18">
        <f>SUM(D9:D75)</f>
        <v>25632924120.730003</v>
      </c>
      <c r="E76" s="19">
        <f>SUM(E9:E75)</f>
        <v>3688770508.8500004</v>
      </c>
      <c r="F76" s="19">
        <v>563351987.19999993</v>
      </c>
      <c r="G76" s="19">
        <f>SUM(D76:F76)</f>
        <v>29885046616.780003</v>
      </c>
      <c r="H76" s="20">
        <f>(G76/G$76)</f>
        <v>1</v>
      </c>
      <c r="I76" s="45">
        <f>SUM(I9:I75)</f>
        <v>1465294649.8300002</v>
      </c>
      <c r="J76" s="21">
        <f>SUM(J9:J75)</f>
        <v>-42315364.43</v>
      </c>
      <c r="K76" s="19">
        <f>SUM(K9:K75)</f>
        <v>734681302.95999956</v>
      </c>
      <c r="L76" s="19">
        <f>SUM(I76:K76)</f>
        <v>2157660588.3599997</v>
      </c>
      <c r="M76" s="19">
        <f>SUM(M9:M75)</f>
        <v>24794443.360000003</v>
      </c>
      <c r="N76" s="19">
        <f>SUM(N9:N75)</f>
        <v>592958</v>
      </c>
      <c r="O76" s="19">
        <f>SUM(O9:O75)</f>
        <v>15250924.430000002</v>
      </c>
      <c r="P76" s="19">
        <f>(I76+M76+N76+O76)</f>
        <v>1505932975.6200001</v>
      </c>
      <c r="Q76" s="19">
        <f>K76</f>
        <v>734681302.95999956</v>
      </c>
      <c r="R76" s="19">
        <f>SUM(P76:Q76)</f>
        <v>2240614278.5799999</v>
      </c>
      <c r="S76" s="20">
        <f>(R76/R$76)</f>
        <v>1</v>
      </c>
      <c r="T76" s="21">
        <f>SUM(T9:T75)</f>
        <v>551749734.94000018</v>
      </c>
      <c r="U76" s="19">
        <f>SUM(U9:U75)</f>
        <v>544687338.33276808</v>
      </c>
      <c r="V76" s="19">
        <f>SUM(V9:V75)</f>
        <v>456613629.99999994</v>
      </c>
      <c r="W76" s="19">
        <f>SUM(W9:W75)</f>
        <v>355884663.22200018</v>
      </c>
      <c r="X76" s="19">
        <f>(U76+W76)</f>
        <v>900572001.55476832</v>
      </c>
      <c r="Y76" s="20">
        <f>(X76/X$76)</f>
        <v>1</v>
      </c>
      <c r="Z76" s="18">
        <f>SUM(Z9:Z75)</f>
        <v>29915500</v>
      </c>
      <c r="AA76" s="36">
        <f>(Z76/Z$76)</f>
        <v>1</v>
      </c>
      <c r="AB76" s="18">
        <f>SUM(AB9:AB75)</f>
        <v>4237252435.1600027</v>
      </c>
      <c r="AC76" s="36">
        <f>(AB76/$AB76)</f>
        <v>1</v>
      </c>
      <c r="AD76" s="21">
        <f t="shared" si="26"/>
        <v>3171101780.1347685</v>
      </c>
      <c r="AE76" s="28">
        <f>(AD76/AD$76)</f>
        <v>1</v>
      </c>
      <c r="AF76" s="25">
        <f t="shared" si="28"/>
        <v>0.12371205739926555</v>
      </c>
      <c r="AG76" s="21">
        <f t="shared" si="29"/>
        <v>7408354215.2947712</v>
      </c>
      <c r="AH76" s="28">
        <f>(AG76/AG$76)</f>
        <v>1</v>
      </c>
      <c r="AI76" s="22">
        <f t="shared" si="31"/>
        <v>0.24789501954917789</v>
      </c>
    </row>
    <row r="77" spans="1:35" x14ac:dyDescent="0.2">
      <c r="A77" s="7"/>
      <c r="B77" s="9"/>
      <c r="C77" s="9"/>
      <c r="D77" s="9"/>
      <c r="E77" s="9"/>
      <c r="F77" s="9"/>
      <c r="G77" s="9"/>
      <c r="H77" s="10"/>
      <c r="I77" s="9"/>
      <c r="J77" s="9"/>
      <c r="K77" s="9"/>
      <c r="L77" s="9"/>
      <c r="M77" s="9"/>
      <c r="N77" s="9"/>
      <c r="O77" s="9"/>
      <c r="P77" s="9"/>
      <c r="Q77" s="10"/>
      <c r="R77" s="10"/>
      <c r="S77" s="10"/>
      <c r="T77" s="9"/>
      <c r="U77" s="9"/>
      <c r="V77" s="9"/>
      <c r="W77" s="9"/>
      <c r="X77" s="9"/>
      <c r="Y77" s="10"/>
      <c r="Z77" s="10"/>
      <c r="AA77" s="10"/>
      <c r="AB77" s="9"/>
      <c r="AC77" s="10"/>
      <c r="AD77" s="10"/>
      <c r="AE77" s="10"/>
      <c r="AF77" s="10"/>
      <c r="AG77" s="10"/>
      <c r="AH77" s="10"/>
      <c r="AI77" s="11"/>
    </row>
    <row r="78" spans="1:35" x14ac:dyDescent="0.2">
      <c r="A78" s="7" t="s">
        <v>96</v>
      </c>
      <c r="B78" s="8"/>
      <c r="C78" s="8"/>
      <c r="D78" s="10"/>
      <c r="E78" s="10"/>
      <c r="F78" s="10"/>
      <c r="G78" s="10"/>
      <c r="H78" s="10"/>
      <c r="I78" s="10"/>
      <c r="J78" s="10"/>
      <c r="K78" s="10"/>
      <c r="L78" s="9"/>
      <c r="M78" s="10"/>
      <c r="N78" s="10"/>
      <c r="O78" s="10"/>
      <c r="P78" s="10"/>
      <c r="Q78" s="10"/>
      <c r="R78" s="10"/>
      <c r="S78" s="10"/>
      <c r="T78" s="10"/>
      <c r="U78" s="10"/>
      <c r="V78" s="10"/>
      <c r="W78" s="10"/>
      <c r="X78" s="10"/>
      <c r="Y78" s="10"/>
      <c r="Z78" s="10"/>
      <c r="AA78" s="10"/>
      <c r="AB78" s="10"/>
      <c r="AC78" s="10"/>
      <c r="AD78" s="10"/>
      <c r="AE78" s="10"/>
      <c r="AF78" s="10"/>
      <c r="AG78" s="10"/>
      <c r="AH78" s="10"/>
      <c r="AI78" s="11"/>
    </row>
    <row r="79" spans="1:35" x14ac:dyDescent="0.2">
      <c r="A79" s="46" t="s">
        <v>125</v>
      </c>
      <c r="B79" s="9"/>
      <c r="C79" s="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1"/>
    </row>
    <row r="80" spans="1:35" x14ac:dyDescent="0.2">
      <c r="A80" s="46" t="s">
        <v>124</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1"/>
    </row>
    <row r="81" spans="1:35" x14ac:dyDescent="0.2">
      <c r="A81" s="7" t="s">
        <v>107</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1"/>
    </row>
    <row r="82" spans="1:35" x14ac:dyDescent="0.2">
      <c r="A82" s="7" t="s">
        <v>104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1"/>
    </row>
    <row r="83" spans="1:35" ht="13.5" thickBot="1" x14ac:dyDescent="0.25">
      <c r="A83" s="41"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31"/>
    </row>
  </sheetData>
  <mergeCells count="12">
    <mergeCell ref="Z4:AA4"/>
    <mergeCell ref="AB3:AC3"/>
    <mergeCell ref="A1:AI1"/>
    <mergeCell ref="A2:AI2"/>
    <mergeCell ref="B3:C3"/>
    <mergeCell ref="D3:H3"/>
    <mergeCell ref="I3:S3"/>
    <mergeCell ref="B4:C4"/>
    <mergeCell ref="T3:Y3"/>
    <mergeCell ref="AD3:AI3"/>
    <mergeCell ref="AB4:AC4"/>
    <mergeCell ref="Z3:AA3"/>
  </mergeCells>
  <phoneticPr fontId="0" type="noConversion"/>
  <printOptions horizontalCentered="1"/>
  <pageMargins left="0.25" right="0.25" top="0.5" bottom="0.5" header="0.3" footer="0.3"/>
  <pageSetup paperSize="5" scale="34"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2023-02-09T17:18:08Z</cp:lastPrinted>
  <dcterms:created xsi:type="dcterms:W3CDTF">2000-01-10T21:55:04Z</dcterms:created>
  <dcterms:modified xsi:type="dcterms:W3CDTF">2023-06-30T21:39:22Z</dcterms:modified>
</cp:coreProperties>
</file>