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'2008'!$A$1:$O$32</definedName>
    <definedName name="_xlnm.Print_Area" localSheetId="13">'2009'!$A$1:$O$33</definedName>
    <definedName name="_xlnm.Print_Area" localSheetId="12">'2010'!$A$1:$O$29</definedName>
    <definedName name="_xlnm.Print_Area" localSheetId="11">'2011'!$A$1:$O$30</definedName>
    <definedName name="_xlnm.Print_Area" localSheetId="10">'2012'!$A$1:$O$33</definedName>
    <definedName name="_xlnm.Print_Area" localSheetId="9">'2013'!$A$1:$O$30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'2017'!$A$1:$O$32</definedName>
    <definedName name="_xlnm.Print_Area" localSheetId="4">'2018'!$A$1:$O$32</definedName>
    <definedName name="_xlnm.Print_Area" localSheetId="3">'2019'!$A$1:$O$34</definedName>
    <definedName name="_xlnm.Print_Area" localSheetId="2">'2020'!$A$1:$O$32</definedName>
    <definedName name="_xlnm.Print_Area" localSheetId="1">'2021'!$A$1:$P$34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9" i="48"/>
  <c r="P29" i="48" s="1"/>
  <c r="O27" i="48"/>
  <c r="P27" i="48" s="1"/>
  <c r="O17" i="48"/>
  <c r="P17" i="48" s="1"/>
  <c r="O12" i="48"/>
  <c r="P12" i="48" s="1"/>
  <c r="O5" i="48"/>
  <c r="P5" i="48" s="1"/>
  <c r="O33" i="48" l="1"/>
  <c r="P33" i="48" s="1"/>
  <c r="I30" i="46"/>
  <c r="O29" i="46"/>
  <c r="P29" i="46" s="1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4" i="46" s="1"/>
  <c r="P24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/>
  <c r="N17" i="46"/>
  <c r="M17" i="46"/>
  <c r="L17" i="46"/>
  <c r="K17" i="46"/>
  <c r="J17" i="46"/>
  <c r="I17" i="46"/>
  <c r="O17" i="46" s="1"/>
  <c r="P17" i="46" s="1"/>
  <c r="H17" i="46"/>
  <c r="G17" i="46"/>
  <c r="F17" i="46"/>
  <c r="E17" i="46"/>
  <c r="D17" i="46"/>
  <c r="O16" i="46"/>
  <c r="P16" i="46" s="1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2" i="46" s="1"/>
  <c r="P12" i="46" s="1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/>
  <c r="N5" i="46"/>
  <c r="N30" i="46" s="1"/>
  <c r="M5" i="46"/>
  <c r="M30" i="46" s="1"/>
  <c r="L5" i="46"/>
  <c r="L30" i="46" s="1"/>
  <c r="K5" i="46"/>
  <c r="K30" i="46" s="1"/>
  <c r="J5" i="46"/>
  <c r="J30" i="46" s="1"/>
  <c r="I5" i="46"/>
  <c r="H5" i="46"/>
  <c r="H30" i="46" s="1"/>
  <c r="G5" i="46"/>
  <c r="G30" i="46" s="1"/>
  <c r="F5" i="46"/>
  <c r="F30" i="46" s="1"/>
  <c r="E5" i="46"/>
  <c r="E30" i="46" s="1"/>
  <c r="D5" i="46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K28" i="45" s="1"/>
  <c r="J12" i="45"/>
  <c r="I12" i="45"/>
  <c r="H12" i="45"/>
  <c r="G12" i="45"/>
  <c r="F12" i="45"/>
  <c r="E12" i="45"/>
  <c r="E28" i="45" s="1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28" i="45" s="1"/>
  <c r="L5" i="45"/>
  <c r="L28" i="45" s="1"/>
  <c r="K5" i="45"/>
  <c r="J5" i="45"/>
  <c r="J28" i="45" s="1"/>
  <c r="I5" i="45"/>
  <c r="I28" i="45" s="1"/>
  <c r="H5" i="45"/>
  <c r="H28" i="45" s="1"/>
  <c r="G5" i="45"/>
  <c r="G28" i="45" s="1"/>
  <c r="F5" i="45"/>
  <c r="F28" i="45" s="1"/>
  <c r="E5" i="45"/>
  <c r="D5" i="45"/>
  <c r="D28" i="45" s="1"/>
  <c r="E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K30" i="44" s="1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30" i="44" s="1"/>
  <c r="L5" i="44"/>
  <c r="L30" i="44" s="1"/>
  <c r="K5" i="44"/>
  <c r="J5" i="44"/>
  <c r="J30" i="44" s="1"/>
  <c r="I5" i="44"/>
  <c r="N5" i="44" s="1"/>
  <c r="O5" i="44" s="1"/>
  <c r="H5" i="44"/>
  <c r="H30" i="44" s="1"/>
  <c r="G5" i="44"/>
  <c r="G30" i="44" s="1"/>
  <c r="F5" i="44"/>
  <c r="F30" i="44" s="1"/>
  <c r="E5" i="44"/>
  <c r="D5" i="44"/>
  <c r="D30" i="44" s="1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K28" i="43" s="1"/>
  <c r="J12" i="43"/>
  <c r="I12" i="43"/>
  <c r="H12" i="43"/>
  <c r="G12" i="43"/>
  <c r="F12" i="43"/>
  <c r="E12" i="43"/>
  <c r="E28" i="43" s="1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28" i="43" s="1"/>
  <c r="L5" i="43"/>
  <c r="L28" i="43" s="1"/>
  <c r="K5" i="43"/>
  <c r="J5" i="43"/>
  <c r="J28" i="43" s="1"/>
  <c r="I5" i="43"/>
  <c r="I28" i="43" s="1"/>
  <c r="H5" i="43"/>
  <c r="H28" i="43" s="1"/>
  <c r="G5" i="43"/>
  <c r="G28" i="43" s="1"/>
  <c r="F5" i="43"/>
  <c r="F28" i="43" s="1"/>
  <c r="E5" i="43"/>
  <c r="D5" i="43"/>
  <c r="D28" i="43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 s="1"/>
  <c r="M12" i="42"/>
  <c r="L12" i="42"/>
  <c r="K12" i="42"/>
  <c r="K28" i="42" s="1"/>
  <c r="J12" i="42"/>
  <c r="I12" i="42"/>
  <c r="H12" i="42"/>
  <c r="G12" i="42"/>
  <c r="F12" i="42"/>
  <c r="E12" i="42"/>
  <c r="N12" i="42" s="1"/>
  <c r="O12" i="42" s="1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8" i="42" s="1"/>
  <c r="L5" i="42"/>
  <c r="L28" i="42" s="1"/>
  <c r="K5" i="42"/>
  <c r="J5" i="42"/>
  <c r="J28" i="42" s="1"/>
  <c r="I5" i="42"/>
  <c r="I28" i="42" s="1"/>
  <c r="H5" i="42"/>
  <c r="H28" i="42" s="1"/>
  <c r="G5" i="42"/>
  <c r="G28" i="42" s="1"/>
  <c r="F5" i="42"/>
  <c r="F28" i="42" s="1"/>
  <c r="E5" i="42"/>
  <c r="D5" i="42"/>
  <c r="D28" i="42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 s="1"/>
  <c r="N13" i="41"/>
  <c r="O13" i="41" s="1"/>
  <c r="N12" i="41"/>
  <c r="O12" i="41" s="1"/>
  <c r="M11" i="41"/>
  <c r="L11" i="41"/>
  <c r="K11" i="41"/>
  <c r="K25" i="41" s="1"/>
  <c r="J11" i="41"/>
  <c r="I11" i="41"/>
  <c r="H11" i="41"/>
  <c r="G11" i="41"/>
  <c r="F11" i="41"/>
  <c r="E11" i="41"/>
  <c r="E25" i="41" s="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25" i="41" s="1"/>
  <c r="L5" i="41"/>
  <c r="L25" i="41" s="1"/>
  <c r="K5" i="41"/>
  <c r="J5" i="41"/>
  <c r="J25" i="41" s="1"/>
  <c r="I5" i="41"/>
  <c r="I25" i="41" s="1"/>
  <c r="H5" i="41"/>
  <c r="H25" i="41" s="1"/>
  <c r="G5" i="41"/>
  <c r="G25" i="41" s="1"/>
  <c r="F5" i="41"/>
  <c r="F25" i="41" s="1"/>
  <c r="E5" i="41"/>
  <c r="D5" i="41"/>
  <c r="D25" i="41" s="1"/>
  <c r="G25" i="40"/>
  <c r="M25" i="40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 s="1"/>
  <c r="M11" i="40"/>
  <c r="L11" i="40"/>
  <c r="K11" i="40"/>
  <c r="J11" i="40"/>
  <c r="I11" i="40"/>
  <c r="N11" i="40" s="1"/>
  <c r="O11" i="40" s="1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25" i="40" s="1"/>
  <c r="K5" i="40"/>
  <c r="K25" i="40" s="1"/>
  <c r="J5" i="40"/>
  <c r="J25" i="40" s="1"/>
  <c r="I5" i="40"/>
  <c r="I25" i="40" s="1"/>
  <c r="H5" i="40"/>
  <c r="H25" i="40" s="1"/>
  <c r="G5" i="40"/>
  <c r="F5" i="40"/>
  <c r="F25" i="40" s="1"/>
  <c r="E5" i="40"/>
  <c r="N5" i="40" s="1"/>
  <c r="O5" i="40" s="1"/>
  <c r="D5" i="40"/>
  <c r="D25" i="40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N19" i="39"/>
  <c r="O19" i="39" s="1"/>
  <c r="N18" i="39"/>
  <c r="O18" i="39" s="1"/>
  <c r="N17" i="39"/>
  <c r="O17" i="39" s="1"/>
  <c r="M16" i="39"/>
  <c r="L16" i="39"/>
  <c r="L25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 s="1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E25" i="39" s="1"/>
  <c r="D11" i="39"/>
  <c r="N11" i="39" s="1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25" i="39" s="1"/>
  <c r="L5" i="39"/>
  <c r="K5" i="39"/>
  <c r="K25" i="39"/>
  <c r="J5" i="39"/>
  <c r="J25" i="39"/>
  <c r="I5" i="39"/>
  <c r="I25" i="39" s="1"/>
  <c r="H5" i="39"/>
  <c r="H25" i="39" s="1"/>
  <c r="G5" i="39"/>
  <c r="G25" i="39" s="1"/>
  <c r="F5" i="39"/>
  <c r="N5" i="39" s="1"/>
  <c r="O5" i="39" s="1"/>
  <c r="E5" i="39"/>
  <c r="D5" i="39"/>
  <c r="D25" i="39"/>
  <c r="N27" i="38"/>
  <c r="O27" i="38" s="1"/>
  <c r="N26" i="38"/>
  <c r="O26" i="38" s="1"/>
  <c r="N25" i="38"/>
  <c r="O25" i="38"/>
  <c r="M24" i="38"/>
  <c r="L24" i="38"/>
  <c r="K24" i="38"/>
  <c r="J24" i="38"/>
  <c r="I24" i="38"/>
  <c r="H24" i="38"/>
  <c r="N24" i="38" s="1"/>
  <c r="O24" i="38" s="1"/>
  <c r="G24" i="38"/>
  <c r="F24" i="38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M20" i="38"/>
  <c r="L20" i="38"/>
  <c r="L28" i="38" s="1"/>
  <c r="K20" i="38"/>
  <c r="J20" i="38"/>
  <c r="I20" i="38"/>
  <c r="H20" i="38"/>
  <c r="G20" i="38"/>
  <c r="F20" i="38"/>
  <c r="F28" i="38" s="1"/>
  <c r="E20" i="38"/>
  <c r="D20" i="38"/>
  <c r="N19" i="38"/>
  <c r="O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/>
  <c r="N7" i="38"/>
  <c r="O7" i="38" s="1"/>
  <c r="N6" i="38"/>
  <c r="O6" i="38" s="1"/>
  <c r="M5" i="38"/>
  <c r="M28" i="38"/>
  <c r="L5" i="38"/>
  <c r="K5" i="38"/>
  <c r="K28" i="38"/>
  <c r="J5" i="38"/>
  <c r="J28" i="38"/>
  <c r="I5" i="38"/>
  <c r="I28" i="38"/>
  <c r="H5" i="38"/>
  <c r="G5" i="38"/>
  <c r="G28" i="38"/>
  <c r="F5" i="38"/>
  <c r="E5" i="38"/>
  <c r="E28" i="38"/>
  <c r="D5" i="38"/>
  <c r="N5" i="38"/>
  <c r="O5" i="38" s="1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M20" i="37"/>
  <c r="L20" i="37"/>
  <c r="K20" i="37"/>
  <c r="K26" i="37" s="1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E26" i="37" s="1"/>
  <c r="D14" i="37"/>
  <c r="N13" i="37"/>
  <c r="O13" i="37" s="1"/>
  <c r="N12" i="37"/>
  <c r="O12" i="37" s="1"/>
  <c r="N11" i="37"/>
  <c r="O11" i="37" s="1"/>
  <c r="M10" i="37"/>
  <c r="L10" i="37"/>
  <c r="K10" i="37"/>
  <c r="J10" i="37"/>
  <c r="I10" i="37"/>
  <c r="N10" i="37" s="1"/>
  <c r="O10" i="37" s="1"/>
  <c r="H10" i="37"/>
  <c r="G10" i="37"/>
  <c r="F10" i="37"/>
  <c r="E10" i="37"/>
  <c r="D10" i="37"/>
  <c r="N9" i="37"/>
  <c r="O9" i="37" s="1"/>
  <c r="N8" i="37"/>
  <c r="O8" i="37" s="1"/>
  <c r="N7" i="37"/>
  <c r="O7" i="37" s="1"/>
  <c r="N6" i="37"/>
  <c r="O6" i="37" s="1"/>
  <c r="M5" i="37"/>
  <c r="M26" i="37"/>
  <c r="L5" i="37"/>
  <c r="L26" i="37" s="1"/>
  <c r="K5" i="37"/>
  <c r="J5" i="37"/>
  <c r="J26" i="37"/>
  <c r="I5" i="37"/>
  <c r="I26" i="37" s="1"/>
  <c r="H5" i="37"/>
  <c r="H26" i="37"/>
  <c r="G5" i="37"/>
  <c r="G26" i="37"/>
  <c r="F5" i="37"/>
  <c r="F26" i="37" s="1"/>
  <c r="E5" i="37"/>
  <c r="D5" i="37"/>
  <c r="N5" i="37" s="1"/>
  <c r="O5" i="37" s="1"/>
  <c r="N28" i="36"/>
  <c r="O28" i="36" s="1"/>
  <c r="N27" i="36"/>
  <c r="O27" i="36" s="1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/>
  <c r="N9" i="36"/>
  <c r="O9" i="36" s="1"/>
  <c r="N8" i="36"/>
  <c r="O8" i="36" s="1"/>
  <c r="N7" i="36"/>
  <c r="O7" i="36"/>
  <c r="N6" i="36"/>
  <c r="O6" i="36" s="1"/>
  <c r="M5" i="36"/>
  <c r="M29" i="36"/>
  <c r="L5" i="36"/>
  <c r="L29" i="36"/>
  <c r="K5" i="36"/>
  <c r="K29" i="36" s="1"/>
  <c r="J5" i="36"/>
  <c r="J29" i="36" s="1"/>
  <c r="I5" i="36"/>
  <c r="I29" i="36"/>
  <c r="H5" i="36"/>
  <c r="H29" i="36"/>
  <c r="G5" i="36"/>
  <c r="G29" i="36"/>
  <c r="F5" i="36"/>
  <c r="E5" i="36"/>
  <c r="E29" i="36"/>
  <c r="D5" i="36"/>
  <c r="N25" i="35"/>
  <c r="O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/>
  <c r="N12" i="35"/>
  <c r="O12" i="35" s="1"/>
  <c r="N11" i="35"/>
  <c r="O11" i="35" s="1"/>
  <c r="M10" i="35"/>
  <c r="L10" i="35"/>
  <c r="L26" i="35" s="1"/>
  <c r="K10" i="35"/>
  <c r="J10" i="35"/>
  <c r="I10" i="35"/>
  <c r="H10" i="35"/>
  <c r="G10" i="35"/>
  <c r="F10" i="35"/>
  <c r="F26" i="35" s="1"/>
  <c r="E10" i="35"/>
  <c r="D10" i="35"/>
  <c r="N10" i="35" s="1"/>
  <c r="O10" i="35" s="1"/>
  <c r="N9" i="35"/>
  <c r="O9" i="35"/>
  <c r="N8" i="35"/>
  <c r="O8" i="35" s="1"/>
  <c r="N7" i="35"/>
  <c r="O7" i="35" s="1"/>
  <c r="N6" i="35"/>
  <c r="O6" i="35"/>
  <c r="M5" i="35"/>
  <c r="M26" i="35"/>
  <c r="L5" i="35"/>
  <c r="K5" i="35"/>
  <c r="K26" i="35"/>
  <c r="J5" i="35"/>
  <c r="J26" i="35"/>
  <c r="I5" i="35"/>
  <c r="I26" i="35"/>
  <c r="H5" i="35"/>
  <c r="H26" i="35"/>
  <c r="G5" i="35"/>
  <c r="G26" i="35"/>
  <c r="F5" i="35"/>
  <c r="E5" i="35"/>
  <c r="E26" i="35" s="1"/>
  <c r="D5" i="35"/>
  <c r="N5" i="35" s="1"/>
  <c r="O5" i="35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M19" i="34"/>
  <c r="L19" i="34"/>
  <c r="K19" i="34"/>
  <c r="K25" i="34" s="1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/>
  <c r="N7" i="34"/>
  <c r="O7" i="34" s="1"/>
  <c r="N6" i="34"/>
  <c r="O6" i="34" s="1"/>
  <c r="M5" i="34"/>
  <c r="M25" i="34"/>
  <c r="L5" i="34"/>
  <c r="L25" i="34" s="1"/>
  <c r="K5" i="34"/>
  <c r="J5" i="34"/>
  <c r="J25" i="34"/>
  <c r="I5" i="34"/>
  <c r="I25" i="34" s="1"/>
  <c r="H5" i="34"/>
  <c r="H25" i="34" s="1"/>
  <c r="G5" i="34"/>
  <c r="G25" i="34" s="1"/>
  <c r="F5" i="34"/>
  <c r="F25" i="34" s="1"/>
  <c r="E5" i="34"/>
  <c r="E25" i="34" s="1"/>
  <c r="D5" i="34"/>
  <c r="N5" i="34" s="1"/>
  <c r="O5" i="34" s="1"/>
  <c r="N28" i="33"/>
  <c r="O28" i="33" s="1"/>
  <c r="N20" i="33"/>
  <c r="O20" i="33" s="1"/>
  <c r="N15" i="33"/>
  <c r="O15" i="33" s="1"/>
  <c r="N16" i="33"/>
  <c r="O16" i="33" s="1"/>
  <c r="N17" i="33"/>
  <c r="O17" i="33" s="1"/>
  <c r="N18" i="33"/>
  <c r="O18" i="33" s="1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4" i="33"/>
  <c r="F14" i="33"/>
  <c r="F29" i="33" s="1"/>
  <c r="G14" i="33"/>
  <c r="H14" i="33"/>
  <c r="I14" i="33"/>
  <c r="J14" i="33"/>
  <c r="K14" i="33"/>
  <c r="L14" i="33"/>
  <c r="M14" i="33"/>
  <c r="D14" i="33"/>
  <c r="N14" i="33" s="1"/>
  <c r="O14" i="33" s="1"/>
  <c r="E10" i="33"/>
  <c r="F10" i="33"/>
  <c r="G10" i="33"/>
  <c r="H10" i="33"/>
  <c r="I10" i="33"/>
  <c r="J10" i="33"/>
  <c r="K10" i="33"/>
  <c r="L10" i="33"/>
  <c r="M10" i="33"/>
  <c r="D10" i="33"/>
  <c r="N10" i="33" s="1"/>
  <c r="O10" i="33" s="1"/>
  <c r="E5" i="33"/>
  <c r="E29" i="33" s="1"/>
  <c r="F5" i="33"/>
  <c r="G5" i="33"/>
  <c r="G29" i="33" s="1"/>
  <c r="H5" i="33"/>
  <c r="H29" i="33" s="1"/>
  <c r="I5" i="33"/>
  <c r="I29" i="33" s="1"/>
  <c r="J5" i="33"/>
  <c r="J29" i="33" s="1"/>
  <c r="K5" i="33"/>
  <c r="K29" i="33" s="1"/>
  <c r="L5" i="33"/>
  <c r="L29" i="33" s="1"/>
  <c r="M5" i="33"/>
  <c r="D5" i="33"/>
  <c r="N5" i="33" s="1"/>
  <c r="O5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N25" i="33"/>
  <c r="N26" i="33"/>
  <c r="O26" i="33" s="1"/>
  <c r="N24" i="33"/>
  <c r="O24" i="33" s="1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M29" i="33" s="1"/>
  <c r="D21" i="33"/>
  <c r="N21" i="33" s="1"/>
  <c r="O21" i="33" s="1"/>
  <c r="N22" i="33"/>
  <c r="O22" i="33" s="1"/>
  <c r="O25" i="33"/>
  <c r="N12" i="33"/>
  <c r="O12" i="33" s="1"/>
  <c r="N13" i="33"/>
  <c r="O13" i="33"/>
  <c r="N7" i="33"/>
  <c r="O7" i="33"/>
  <c r="N8" i="33"/>
  <c r="O8" i="33" s="1"/>
  <c r="N9" i="33"/>
  <c r="O9" i="33" s="1"/>
  <c r="N6" i="33"/>
  <c r="O6" i="33"/>
  <c r="N11" i="33"/>
  <c r="O11" i="33" s="1"/>
  <c r="D25" i="34"/>
  <c r="N5" i="36"/>
  <c r="O5" i="36" s="1"/>
  <c r="D26" i="37"/>
  <c r="N16" i="40"/>
  <c r="O16" i="40" s="1"/>
  <c r="N21" i="40"/>
  <c r="O21" i="40" s="1"/>
  <c r="N11" i="41"/>
  <c r="O11" i="41" s="1"/>
  <c r="N17" i="42"/>
  <c r="O17" i="42" s="1"/>
  <c r="N17" i="43"/>
  <c r="O17" i="43" s="1"/>
  <c r="N28" i="44"/>
  <c r="O28" i="44" s="1"/>
  <c r="N12" i="44"/>
  <c r="O12" i="44" s="1"/>
  <c r="N12" i="45"/>
  <c r="O12" i="45" s="1"/>
  <c r="N5" i="45"/>
  <c r="O5" i="45" s="1"/>
  <c r="O26" i="46"/>
  <c r="P26" i="46" s="1"/>
  <c r="O5" i="46"/>
  <c r="P5" i="46" s="1"/>
  <c r="N25" i="34" l="1"/>
  <c r="O25" i="34" s="1"/>
  <c r="N26" i="37"/>
  <c r="O26" i="37" s="1"/>
  <c r="N28" i="43"/>
  <c r="O28" i="43" s="1"/>
  <c r="N28" i="45"/>
  <c r="O28" i="45" s="1"/>
  <c r="N25" i="41"/>
  <c r="O25" i="41" s="1"/>
  <c r="F29" i="36"/>
  <c r="D28" i="38"/>
  <c r="N28" i="38" s="1"/>
  <c r="O28" i="38" s="1"/>
  <c r="D26" i="35"/>
  <c r="N26" i="35" s="1"/>
  <c r="O26" i="35" s="1"/>
  <c r="E28" i="42"/>
  <c r="N28" i="42" s="1"/>
  <c r="O28" i="42" s="1"/>
  <c r="D30" i="46"/>
  <c r="O30" i="46" s="1"/>
  <c r="P30" i="46" s="1"/>
  <c r="N12" i="43"/>
  <c r="O12" i="43" s="1"/>
  <c r="N5" i="41"/>
  <c r="O5" i="41" s="1"/>
  <c r="D29" i="33"/>
  <c r="N29" i="33" s="1"/>
  <c r="O29" i="33" s="1"/>
  <c r="D29" i="36"/>
  <c r="N14" i="37"/>
  <c r="O14" i="37" s="1"/>
  <c r="H28" i="38"/>
  <c r="E25" i="40"/>
  <c r="N25" i="40" s="1"/>
  <c r="O25" i="40" s="1"/>
  <c r="N20" i="38"/>
  <c r="O20" i="38" s="1"/>
  <c r="F25" i="39"/>
  <c r="N25" i="39" s="1"/>
  <c r="O25" i="39" s="1"/>
  <c r="N5" i="43"/>
  <c r="O5" i="43" s="1"/>
  <c r="N5" i="42"/>
  <c r="O5" i="42" s="1"/>
  <c r="I30" i="44"/>
  <c r="N30" i="44" s="1"/>
  <c r="O30" i="44" s="1"/>
  <c r="N29" i="36" l="1"/>
  <c r="O29" i="36" s="1"/>
</calcChain>
</file>

<file path=xl/sharedStrings.xml><?xml version="1.0" encoding="utf-8"?>
<sst xmlns="http://schemas.openxmlformats.org/spreadsheetml/2006/main" count="657" uniqueCount="110">
  <si>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</si>
  <si>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</si>
  <si>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</si>
  <si>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</si>
  <si>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</si>
  <si>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</si>
  <si>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</si>
  <si>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</si>
  <si>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</si>
  <si>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</si>
  <si>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</si>
  <si>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</si>
  <si>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</si>
  <si>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</si>
  <si>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</si>
  <si>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</si>
  <si>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</si>
  <si>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</si>
  <si>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</si>
  <si>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</si>
  <si>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</si>
  <si>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</si>
  <si>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</si>
  <si>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</si>
  <si>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</si>
  <si>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</si>
  <si>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</si>
  <si>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</si>
  <si>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</si>
  <si>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</si>
  <si>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</si>
  <si>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</si>
  <si>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</si>
  <si>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</si>
  <si>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</si>
  <si>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</si>
  <si>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</si>
  <si>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</si>
  <si>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</si>
  <si>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</si>
  <si>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</si>
  <si>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</si>
  <si>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</si>
  <si>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Haverhill Revenues Reported by Account Code and Fund Type</t>
  </si>
  <si>
    <t>Local Fiscal Year Ended September 30, 2010</t>
  </si>
  <si>
    <t>2010 Municipal Census Population:</t>
  </si>
  <si>
    <t>Local Fiscal Year Ended September 30, 2011</t>
  </si>
  <si>
    <t>Grants from Other Local Units - General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</si>
  <si>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</si>
  <si>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</si>
  <si>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</si>
  <si>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Local Business Tax</t>
  </si>
  <si>
    <t>Special Assessments - Charges for Public Services</t>
  </si>
  <si>
    <t>State Grant - Physical Environment - Other Physical Environment</t>
  </si>
  <si>
    <t>Interest and Other Earnings - Net Increase (Decrease) in Fair Value of Investments</t>
  </si>
  <si>
    <t>2012 Municipal Population:</t>
  </si>
  <si>
    <t>Local Fiscal Year Ended September 30, 2013</t>
  </si>
  <si>
    <t>Communications Services Taxes (Chapter 202, F.S.)</t>
  </si>
  <si>
    <t>State Grant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</si>
  <si>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</si>
  <si>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</si>
  <si>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</si>
  <si>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</si>
  <si>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</si>
  <si>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</si>
  <si>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</si>
  <si>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Grants from Other Local Units - Transportation</t>
  </si>
  <si>
    <t>2008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</si>
  <si>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</si>
  <si>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</si>
  <si>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</si>
  <si>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</si>
  <si>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</si>
  <si>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</si>
  <si>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</si>
  <si>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</si>
  <si>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</si>
  <si>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State Fines and Forfeits</t>
  </si>
  <si>
    <t>2017 Municipal Population:</t>
  </si>
  <si>
    <t>Local Fiscal Year Ended September 30, 2018</t>
  </si>
  <si>
    <t>2018 Municipal Population:</t>
  </si>
  <si>
    <t>Local Fiscal Year Ended September 30, 2019</t>
  </si>
  <si>
    <t>Non-Operating - Inter-Fund Group Transfers In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</si>
  <si>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</si>
  <si>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</si>
  <si>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</si>
  <si>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</si>
  <si>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</si>
  <si>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</si>
  <si>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</si>
  <si>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</si>
  <si>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</si>
  <si>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</si>
  <si>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</si>
  <si>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</si>
  <si>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</si>
  <si>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</si>
  <si>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</si>
  <si>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</si>
  <si>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Local Government Half-Cent Sales Tax Program</t>
  </si>
  <si>
    <t>State Shared Revenues - Other</t>
  </si>
  <si>
    <t>Grants from Other Local Units - Other</t>
  </si>
  <si>
    <t>2021 Municipal Population:</t>
  </si>
  <si>
    <t>Local Fiscal Year Ended September 30, 2022</t>
  </si>
  <si>
    <t>2022 Municipal Population:</t>
  </si>
  <si>
    <t>Other General Taxes</t>
  </si>
  <si>
    <t>Permits - Other</t>
  </si>
  <si>
    <t>State Grant - Physical Environment - Sewer / Wastewater</t>
  </si>
  <si>
    <t>Public Safety - Protective Inspection Fees</t>
  </si>
  <si>
    <t>Other Charges for Services (Not Court-Related)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</si>
</sst>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88</v>
      </c>
      <c r="N4" s="35" t="s">
        <v>9</v>
      </c>
      <c r="O4" s="35" t="s">
        <v>89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90</v>
      </c>
      <c r="B5" s="26"/>
      <c r="C5" s="26"/>
      <c r="D5" s="27">
        <f>SUM(D6:D11)</f>
        <v>588963</v>
      </c>
      <c r="E5" s="27">
        <f>SUM(E6:E11)</f>
        <v>198920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787883</v>
      </c>
      <c r="P5" s="33">
        <f>(O5/P$35)</f>
        <v>359.76392694063929</v>
      </c>
      <c r="Q5" s="6"/>
    </row>
    <row r="6" spans="1:134">
      <c r="A6" s="12"/>
      <c r="B6" s="25">
        <v>311</v>
      </c>
      <c r="C6" s="20" t="s">
        <v>2</v>
      </c>
      <c r="D6" s="46">
        <v>502224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502224</v>
      </c>
      <c r="P6" s="47">
        <f>(O6/P$35)</f>
        <v>229.32602739726028</v>
      </c>
      <c r="Q6" s="9"/>
    </row>
    <row r="7" spans="1:134">
      <c r="A7" s="12"/>
      <c r="B7" s="25">
        <v>312.41000000000003</v>
      </c>
      <c r="C7" s="20" t="s">
        <v>91</v>
      </c>
      <c r="D7" s="46">
        <v>31956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31956</v>
      </c>
      <c r="P7" s="47">
        <f>(O7/P$35)</f>
        <v>14.591780821917808</v>
      </c>
      <c r="Q7" s="9"/>
    </row>
    <row r="8" spans="1:134">
      <c r="A8" s="12"/>
      <c r="B8" s="25">
        <v>312.43</v>
      </c>
      <c r="C8" s="20" t="s">
        <v>92</v>
      </c>
      <c r="D8" s="46">
        <v>14572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14572</v>
      </c>
      <c r="P8" s="47">
        <f>(O8/P$35)</f>
        <v>6.6538812785388126</v>
      </c>
      <c r="Q8" s="9"/>
    </row>
    <row r="9" spans="1:134">
      <c r="A9" s="12"/>
      <c r="B9" s="25">
        <v>315.10000000000002</v>
      </c>
      <c r="C9" s="20" t="s">
        <v>94</v>
      </c>
      <c r="D9" s="46">
        <v>29591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29591</v>
      </c>
      <c r="P9" s="47">
        <f>(O9/P$35)</f>
        <v>13.511872146118721</v>
      </c>
      <c r="Q9" s="9"/>
    </row>
    <row r="10" spans="1:134">
      <c r="A10" s="12"/>
      <c r="B10" s="25">
        <v>316</v>
      </c>
      <c r="C10" s="20" t="s">
        <v>69</v>
      </c>
      <c r="D10" s="46">
        <v>10620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10620</v>
      </c>
      <c r="P10" s="47">
        <f>(O10/P$35)</f>
        <v>4.8493150684931505</v>
      </c>
      <c r="Q10" s="9"/>
    </row>
    <row r="11" spans="1:134">
      <c r="A11" s="12"/>
      <c r="B11" s="25">
        <v>319.89999999999998</v>
      </c>
      <c r="C11" s="20" t="s">
        <v>105</v>
      </c>
      <c r="D11" s="46">
        <v>0</v>
      </c>
      <c r="E11" s="46">
        <v>198920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198920</v>
      </c>
      <c r="P11" s="47">
        <f>(O11/P$35)</f>
        <v>90.831050228310502</v>
      </c>
      <c r="Q11" s="9"/>
    </row>
    <row r="12" spans="1:134" ht="15.75">
      <c r="A12" s="29" t="s">
        <v>13</v>
      </c>
      <c r="B12" s="30"/>
      <c r="C12" s="31"/>
      <c r="D12" s="32">
        <f>SUM(D13:D16)</f>
        <v>296022</v>
      </c>
      <c r="E12" s="32">
        <f>SUM(E13:E16)</f>
        <v>93159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4">
        <f>SUM(D12:N12)</f>
        <v>389181</v>
      </c>
      <c r="P12" s="45">
        <f>(O12/P$35)</f>
        <v>177.7082191780822</v>
      </c>
      <c r="Q12" s="10"/>
    </row>
    <row r="13" spans="1:134">
      <c r="A13" s="12"/>
      <c r="B13" s="25">
        <v>322</v>
      </c>
      <c r="C13" s="20" t="s">
        <v>95</v>
      </c>
      <c r="D13" s="46">
        <v>0</v>
      </c>
      <c r="E13" s="46">
        <v>93159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93159</v>
      </c>
      <c r="P13" s="47">
        <f>(O13/P$35)</f>
        <v>42.538356164383565</v>
      </c>
      <c r="Q13" s="9"/>
    </row>
    <row r="14" spans="1:134">
      <c r="A14" s="12"/>
      <c r="B14" s="25">
        <v>322.89999999999998</v>
      </c>
      <c r="C14" s="20" t="s">
        <v>106</v>
      </c>
      <c r="D14" s="46">
        <v>2500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1">SUM(D14:N14)</f>
        <v>2500</v>
      </c>
      <c r="P14" s="47">
        <f>(O14/P$35)</f>
        <v>1.1415525114155252</v>
      </c>
      <c r="Q14" s="9"/>
    </row>
    <row r="15" spans="1:134">
      <c r="A15" s="12"/>
      <c r="B15" s="25">
        <v>323.10000000000002</v>
      </c>
      <c r="C15" s="20" t="s">
        <v>14</v>
      </c>
      <c r="D15" s="46">
        <v>105928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105928</v>
      </c>
      <c r="P15" s="47">
        <f>(O15/P$35)</f>
        <v>48.3689497716895</v>
      </c>
      <c r="Q15" s="9"/>
    </row>
    <row r="16" spans="1:134">
      <c r="A16" s="12"/>
      <c r="B16" s="25">
        <v>325.2</v>
      </c>
      <c r="C16" s="20" t="s">
        <v>52</v>
      </c>
      <c r="D16" s="46">
        <v>187594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187594</v>
      </c>
      <c r="P16" s="47">
        <f>(O16/P$35)</f>
        <v>85.659360730593605</v>
      </c>
      <c r="Q16" s="9"/>
    </row>
    <row r="17" spans="1:17" ht="15.75">
      <c r="A17" s="29" t="s">
        <v>97</v>
      </c>
      <c r="B17" s="30"/>
      <c r="C17" s="31"/>
      <c r="D17" s="32">
        <f>SUM(D18:D23)</f>
        <v>858335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858335</v>
      </c>
      <c r="P17" s="45">
        <f>(O17/P$35)</f>
        <v>391.9337899543379</v>
      </c>
      <c r="Q17" s="10"/>
    </row>
    <row r="18" spans="1:17">
      <c r="A18" s="12"/>
      <c r="B18" s="25">
        <v>331.51</v>
      </c>
      <c r="C18" s="20" t="s">
        <v>98</v>
      </c>
      <c r="D18" s="46">
        <v>511961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1" si="2">SUM(D18:N18)</f>
        <v>511961</v>
      </c>
      <c r="P18" s="47">
        <f>(O18/P$35)</f>
        <v>233.77214611872145</v>
      </c>
      <c r="Q18" s="9"/>
    </row>
    <row r="19" spans="1:17">
      <c r="A19" s="12"/>
      <c r="B19" s="25">
        <v>334.35</v>
      </c>
      <c r="C19" s="20" t="s">
        <v>107</v>
      </c>
      <c r="D19" s="46">
        <v>14763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14763</v>
      </c>
      <c r="P19" s="47">
        <f>(O19/P$35)</f>
        <v>6.7410958904109588</v>
      </c>
      <c r="Q19" s="9"/>
    </row>
    <row r="20" spans="1:17">
      <c r="A20" s="12"/>
      <c r="B20" s="25">
        <v>335.15</v>
      </c>
      <c r="C20" s="20" t="s">
        <v>60</v>
      </c>
      <c r="D20" s="46">
        <v>575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575</v>
      </c>
      <c r="P20" s="47">
        <f>(O20/P$35)</f>
        <v>0.26255707762557079</v>
      </c>
      <c r="Q20" s="9"/>
    </row>
    <row r="21" spans="1:17">
      <c r="A21" s="12"/>
      <c r="B21" s="25">
        <v>335.18</v>
      </c>
      <c r="C21" s="20" t="s">
        <v>99</v>
      </c>
      <c r="D21" s="46">
        <v>213558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213558</v>
      </c>
      <c r="P21" s="47">
        <f>(O21/P$35)</f>
        <v>97.515068493150679</v>
      </c>
      <c r="Q21" s="9"/>
    </row>
    <row r="22" spans="1:17">
      <c r="A22" s="12"/>
      <c r="B22" s="25">
        <v>335.9</v>
      </c>
      <c r="C22" s="20" t="s">
        <v>100</v>
      </c>
      <c r="D22" s="46">
        <v>109403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109403</v>
      </c>
      <c r="P22" s="47">
        <f>(O22/P$35)</f>
        <v>49.955707762557076</v>
      </c>
      <c r="Q22" s="9"/>
    </row>
    <row r="23" spans="1:17">
      <c r="A23" s="12"/>
      <c r="B23" s="25">
        <v>338</v>
      </c>
      <c r="C23" s="20" t="s">
        <v>20</v>
      </c>
      <c r="D23" s="46">
        <v>8075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8075</v>
      </c>
      <c r="P23" s="47">
        <f>(O23/P$35)</f>
        <v>3.6872146118721463</v>
      </c>
      <c r="Q23" s="9"/>
    </row>
    <row r="24" spans="1:17" ht="15.75">
      <c r="A24" s="29" t="s">
        <v>25</v>
      </c>
      <c r="B24" s="30"/>
      <c r="C24" s="31"/>
      <c r="D24" s="32">
        <f>SUM(D25:D26)</f>
        <v>2425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2425</v>
      </c>
      <c r="P24" s="45">
        <f>(O24/P$35)</f>
        <v>1.1073059360730593</v>
      </c>
      <c r="Q24" s="10"/>
    </row>
    <row r="25" spans="1:17">
      <c r="A25" s="12"/>
      <c r="B25" s="25">
        <v>342.5</v>
      </c>
      <c r="C25" s="20" t="s">
        <v>108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4">SUM(D25:N25)</f>
        <v>1000</v>
      </c>
      <c r="P25" s="47">
        <f>(O25/P$35)</f>
        <v>0.45662100456621002</v>
      </c>
      <c r="Q25" s="9"/>
    </row>
    <row r="26" spans="1:17">
      <c r="A26" s="12"/>
      <c r="B26" s="25">
        <v>349</v>
      </c>
      <c r="C26" s="20" t="s">
        <v>109</v>
      </c>
      <c r="D26" s="46">
        <v>1425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1425</v>
      </c>
      <c r="P26" s="47">
        <f>(O26/P$35)</f>
        <v>0.65068493150684936</v>
      </c>
      <c r="Q26" s="9"/>
    </row>
    <row r="27" spans="1:17" ht="15.75">
      <c r="A27" s="29" t="s">
        <v>26</v>
      </c>
      <c r="B27" s="30"/>
      <c r="C27" s="31"/>
      <c r="D27" s="32">
        <f>SUM(D28:D28)</f>
        <v>1663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1663</v>
      </c>
      <c r="P27" s="45">
        <f>(O27/P$35)</f>
        <v>0.75936073059360731</v>
      </c>
      <c r="Q27" s="10"/>
    </row>
    <row r="28" spans="1:17">
      <c r="A28" s="13"/>
      <c r="B28" s="39">
        <v>356</v>
      </c>
      <c r="C28" s="21" t="s">
        <v>77</v>
      </c>
      <c r="D28" s="46">
        <v>1663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5">SUM(D28:N28)</f>
        <v>1663</v>
      </c>
      <c r="P28" s="47">
        <f>(O28/P$35)</f>
        <v>0.75936073059360731</v>
      </c>
      <c r="Q28" s="9"/>
    </row>
    <row r="29" spans="1:17" ht="15.75">
      <c r="A29" s="29" t="s">
        <v>3</v>
      </c>
      <c r="B29" s="30"/>
      <c r="C29" s="31"/>
      <c r="D29" s="32">
        <f>SUM(D30:D32)</f>
        <v>148835</v>
      </c>
      <c r="E29" s="32">
        <f>SUM(E30:E32)</f>
        <v>0</v>
      </c>
      <c r="F29" s="32">
        <f>SUM(F30:F32)</f>
        <v>0</v>
      </c>
      <c r="G29" s="32">
        <f>SUM(G30:G32)</f>
        <v>0</v>
      </c>
      <c r="H29" s="32">
        <f>SUM(H30:H32)</f>
        <v>0</v>
      </c>
      <c r="I29" s="32">
        <f>SUM(I30:I32)</f>
        <v>0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148835</v>
      </c>
      <c r="P29" s="45">
        <f>(O29/P$35)</f>
        <v>67.961187214611869</v>
      </c>
      <c r="Q29" s="10"/>
    </row>
    <row r="30" spans="1:17">
      <c r="A30" s="12"/>
      <c r="B30" s="25">
        <v>361.1</v>
      </c>
      <c r="C30" s="20" t="s">
        <v>32</v>
      </c>
      <c r="D30" s="46">
        <v>43451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43451</v>
      </c>
      <c r="P30" s="47">
        <f>(O30/P$35)</f>
        <v>19.840639269406392</v>
      </c>
      <c r="Q30" s="9"/>
    </row>
    <row r="31" spans="1:17">
      <c r="A31" s="12"/>
      <c r="B31" s="25">
        <v>362</v>
      </c>
      <c r="C31" s="20" t="s">
        <v>33</v>
      </c>
      <c r="D31" s="46">
        <v>91721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6">SUM(D31:N31)</f>
        <v>91721</v>
      </c>
      <c r="P31" s="47">
        <f>(O31/P$35)</f>
        <v>41.881735159817353</v>
      </c>
      <c r="Q31" s="9"/>
    </row>
    <row r="32" spans="1:17" ht="15.75" thickBot="1">
      <c r="A32" s="12"/>
      <c r="B32" s="25">
        <v>369.9</v>
      </c>
      <c r="C32" s="20" t="s">
        <v>34</v>
      </c>
      <c r="D32" s="46">
        <v>13663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13663</v>
      </c>
      <c r="P32" s="47">
        <f>(O32/P$35)</f>
        <v>6.2388127853881281</v>
      </c>
      <c r="Q32" s="9"/>
    </row>
    <row r="33" spans="1:120" ht="16.5" thickBot="1">
      <c r="A33" s="14" t="s">
        <v>29</v>
      </c>
      <c r="B33" s="23"/>
      <c r="C33" s="22"/>
      <c r="D33" s="15">
        <f>SUM(D5,D12,D17,D24,D27,D29)</f>
        <v>1896243</v>
      </c>
      <c r="E33" s="15">
        <f t="shared" ref="E33:N33" si="7">SUM(E5,E12,E17,E24,E27,E29)</f>
        <v>292079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>SUM(D33:N33)</f>
        <v>2188322</v>
      </c>
      <c r="P33" s="38">
        <f>(O33/P$35)</f>
        <v>999.23378995433791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8" t="s">
        <v>104</v>
      </c>
      <c r="N35" s="48"/>
      <c r="O35" s="48"/>
      <c r="P35" s="43">
        <v>2190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49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319958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319958</v>
      </c>
      <c r="O5" s="33">
        <f t="shared" ref="O5:O26" si="2">(N5/O$28)</f>
        <v>164.75695159629248</v>
      </c>
      <c r="P5" s="6"/>
    </row>
    <row r="6" spans="1:133">
      <c r="A6" s="12"/>
      <c r="B6" s="25">
        <v>311</v>
      </c>
      <c r="C6" s="20" t="s">
        <v>2</v>
      </c>
      <c r="D6" s="46">
        <v>250554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250554</v>
      </c>
      <c r="O6" s="47">
        <f t="shared" si="2"/>
        <v>129.01853759011328</v>
      </c>
      <c r="P6" s="9"/>
    </row>
    <row r="7" spans="1:133">
      <c r="A7" s="12"/>
      <c r="B7" s="25">
        <v>312.41000000000003</v>
      </c>
      <c r="C7" s="20" t="s">
        <v>11</v>
      </c>
      <c r="D7" s="46">
        <v>26091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26091</v>
      </c>
      <c r="O7" s="47">
        <f t="shared" si="2"/>
        <v>13.435118434603501</v>
      </c>
      <c r="P7" s="9"/>
    </row>
    <row r="8" spans="1:133">
      <c r="A8" s="12"/>
      <c r="B8" s="25">
        <v>312.42</v>
      </c>
      <c r="C8" s="20" t="s">
        <v>10</v>
      </c>
      <c r="D8" s="46">
        <v>12243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12243</v>
      </c>
      <c r="O8" s="47">
        <f t="shared" si="2"/>
        <v>6.3043254376930999</v>
      </c>
      <c r="P8" s="9"/>
    </row>
    <row r="9" spans="1:133">
      <c r="A9" s="12"/>
      <c r="B9" s="25">
        <v>315</v>
      </c>
      <c r="C9" s="20" t="s">
        <v>57</v>
      </c>
      <c r="D9" s="46">
        <v>31070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31070</v>
      </c>
      <c r="O9" s="47">
        <f t="shared" si="2"/>
        <v>15.998970133882596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245153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245153</v>
      </c>
      <c r="O10" s="45">
        <f t="shared" si="2"/>
        <v>126.23738414006179</v>
      </c>
      <c r="P10" s="10"/>
    </row>
    <row r="11" spans="1:133">
      <c r="A11" s="12"/>
      <c r="B11" s="25">
        <v>323.10000000000002</v>
      </c>
      <c r="C11" s="20" t="s">
        <v>14</v>
      </c>
      <c r="D11" s="46">
        <v>73493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73493</v>
      </c>
      <c r="O11" s="47">
        <f t="shared" si="2"/>
        <v>37.843975283213183</v>
      </c>
      <c r="P11" s="9"/>
    </row>
    <row r="12" spans="1:133">
      <c r="A12" s="12"/>
      <c r="B12" s="25">
        <v>325.2</v>
      </c>
      <c r="C12" s="20" t="s">
        <v>52</v>
      </c>
      <c r="D12" s="46">
        <v>101569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101569</v>
      </c>
      <c r="O12" s="47">
        <f t="shared" si="2"/>
        <v>52.301235839340883</v>
      </c>
      <c r="P12" s="9"/>
    </row>
    <row r="13" spans="1:133">
      <c r="A13" s="12"/>
      <c r="B13" s="25">
        <v>329</v>
      </c>
      <c r="C13" s="20" t="s">
        <v>15</v>
      </c>
      <c r="D13" s="46">
        <v>70091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70091</v>
      </c>
      <c r="O13" s="47">
        <f t="shared" si="2"/>
        <v>36.092173017507726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285228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285228</v>
      </c>
      <c r="O14" s="45">
        <f t="shared" si="2"/>
        <v>146.87332646755922</v>
      </c>
      <c r="P14" s="10"/>
    </row>
    <row r="15" spans="1:133">
      <c r="A15" s="12"/>
      <c r="B15" s="25">
        <v>334.9</v>
      </c>
      <c r="C15" s="20" t="s">
        <v>58</v>
      </c>
      <c r="D15" s="46">
        <v>96379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96379</v>
      </c>
      <c r="O15" s="47">
        <f t="shared" si="2"/>
        <v>49.628733264675596</v>
      </c>
      <c r="P15" s="9"/>
    </row>
    <row r="16" spans="1:133">
      <c r="A16" s="12"/>
      <c r="B16" s="25">
        <v>335.12</v>
      </c>
      <c r="C16" s="20" t="s">
        <v>59</v>
      </c>
      <c r="D16" s="46">
        <v>51969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51969</v>
      </c>
      <c r="O16" s="47">
        <f t="shared" si="2"/>
        <v>26.760556127703399</v>
      </c>
      <c r="P16" s="9"/>
    </row>
    <row r="17" spans="1:119">
      <c r="A17" s="12"/>
      <c r="B17" s="25">
        <v>335.15</v>
      </c>
      <c r="C17" s="20" t="s">
        <v>60</v>
      </c>
      <c r="D17" s="46">
        <v>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</v>
      </c>
      <c r="O17" s="47">
        <f t="shared" si="2"/>
        <v>2.5231719876416064E-2</v>
      </c>
      <c r="P17" s="9"/>
    </row>
    <row r="18" spans="1:119">
      <c r="A18" s="12"/>
      <c r="B18" s="25">
        <v>335.18</v>
      </c>
      <c r="C18" s="20" t="s">
        <v>61</v>
      </c>
      <c r="D18" s="46">
        <v>130089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130089</v>
      </c>
      <c r="O18" s="47">
        <f t="shared" si="2"/>
        <v>66.987126673532444</v>
      </c>
      <c r="P18" s="9"/>
    </row>
    <row r="19" spans="1:119">
      <c r="A19" s="12"/>
      <c r="B19" s="25">
        <v>338</v>
      </c>
      <c r="C19" s="20" t="s">
        <v>20</v>
      </c>
      <c r="D19" s="46">
        <v>6742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6742</v>
      </c>
      <c r="O19" s="47">
        <f t="shared" si="2"/>
        <v>3.4716786817713698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4971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4971</v>
      </c>
      <c r="O20" s="45">
        <f t="shared" si="2"/>
        <v>2.5597322348094749</v>
      </c>
      <c r="P20" s="10"/>
    </row>
    <row r="21" spans="1:119">
      <c r="A21" s="13"/>
      <c r="B21" s="39">
        <v>359</v>
      </c>
      <c r="C21" s="21" t="s">
        <v>31</v>
      </c>
      <c r="D21" s="46">
        <v>4971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4971</v>
      </c>
      <c r="O21" s="47">
        <f t="shared" si="2"/>
        <v>2.5597322348094749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198063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198063</v>
      </c>
      <c r="O22" s="45">
        <f t="shared" si="2"/>
        <v>101.98918640576726</v>
      </c>
      <c r="P22" s="10"/>
    </row>
    <row r="23" spans="1:119">
      <c r="A23" s="12"/>
      <c r="B23" s="25">
        <v>361.1</v>
      </c>
      <c r="C23" s="20" t="s">
        <v>32</v>
      </c>
      <c r="D23" s="46">
        <v>4589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4589</v>
      </c>
      <c r="O23" s="47">
        <f t="shared" si="2"/>
        <v>2.36302780638517</v>
      </c>
      <c r="P23" s="9"/>
    </row>
    <row r="24" spans="1:119">
      <c r="A24" s="12"/>
      <c r="B24" s="25">
        <v>362</v>
      </c>
      <c r="C24" s="20" t="s">
        <v>33</v>
      </c>
      <c r="D24" s="46">
        <v>175891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175891</v>
      </c>
      <c r="O24" s="47">
        <f t="shared" si="2"/>
        <v>90.572090628218334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17583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17583</v>
      </c>
      <c r="O25" s="47">
        <f t="shared" si="2"/>
        <v>9.0540679711637484</v>
      </c>
      <c r="P25" s="9"/>
    </row>
    <row r="26" spans="1:119" ht="16.5" thickBot="1">
      <c r="A26" s="14" t="s">
        <v>29</v>
      </c>
      <c r="B26" s="23"/>
      <c r="C26" s="22"/>
      <c r="D26" s="15">
        <f>SUM(D5,D10,D14,D20,D22)</f>
        <v>1053373</v>
      </c>
      <c r="E26" s="15">
        <f t="shared" ref="E26:M26" si="7">SUM(E5,E10,E14,E20,E22)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1053373</v>
      </c>
      <c r="O26" s="38">
        <f t="shared" si="2"/>
        <v>542.41658084449023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1942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299400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299400</v>
      </c>
      <c r="O5" s="33">
        <f t="shared" ref="O5:O29" si="2">(N5/O$31)</f>
        <v>158.83289124668434</v>
      </c>
      <c r="P5" s="6"/>
    </row>
    <row r="6" spans="1:133">
      <c r="A6" s="12"/>
      <c r="B6" s="25">
        <v>311</v>
      </c>
      <c r="C6" s="20" t="s">
        <v>2</v>
      </c>
      <c r="D6" s="46">
        <v>228648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228648</v>
      </c>
      <c r="O6" s="47">
        <f t="shared" si="2"/>
        <v>121.29867374005305</v>
      </c>
      <c r="P6" s="9"/>
    </row>
    <row r="7" spans="1:133">
      <c r="A7" s="12"/>
      <c r="B7" s="25">
        <v>312.41000000000003</v>
      </c>
      <c r="C7" s="20" t="s">
        <v>11</v>
      </c>
      <c r="D7" s="46">
        <v>26090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26090</v>
      </c>
      <c r="O7" s="47">
        <f t="shared" si="2"/>
        <v>13.840848806366047</v>
      </c>
      <c r="P7" s="9"/>
    </row>
    <row r="8" spans="1:133">
      <c r="A8" s="12"/>
      <c r="B8" s="25">
        <v>312.42</v>
      </c>
      <c r="C8" s="20" t="s">
        <v>10</v>
      </c>
      <c r="D8" s="46">
        <v>12341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12341</v>
      </c>
      <c r="O8" s="47">
        <f t="shared" si="2"/>
        <v>6.5469496021220159</v>
      </c>
      <c r="P8" s="9"/>
    </row>
    <row r="9" spans="1:133">
      <c r="A9" s="12"/>
      <c r="B9" s="25">
        <v>315</v>
      </c>
      <c r="C9" s="20" t="s">
        <v>12</v>
      </c>
      <c r="D9" s="46">
        <v>28632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28632</v>
      </c>
      <c r="O9" s="47">
        <f t="shared" si="2"/>
        <v>15.189389920424404</v>
      </c>
      <c r="P9" s="9"/>
    </row>
    <row r="10" spans="1:133">
      <c r="A10" s="12"/>
      <c r="B10" s="25">
        <v>316</v>
      </c>
      <c r="C10" s="20" t="s">
        <v>51</v>
      </c>
      <c r="D10" s="46">
        <v>3689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3689</v>
      </c>
      <c r="O10" s="47">
        <f t="shared" si="2"/>
        <v>1.9570291777188329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235135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235135</v>
      </c>
      <c r="O11" s="45">
        <f t="shared" si="2"/>
        <v>124.74005305039788</v>
      </c>
      <c r="P11" s="10"/>
    </row>
    <row r="12" spans="1:133">
      <c r="A12" s="12"/>
      <c r="B12" s="25">
        <v>322</v>
      </c>
      <c r="C12" s="20" t="s">
        <v>0</v>
      </c>
      <c r="D12" s="46">
        <v>61742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61742</v>
      </c>
      <c r="O12" s="47">
        <f t="shared" si="2"/>
        <v>32.754376657824935</v>
      </c>
      <c r="P12" s="9"/>
    </row>
    <row r="13" spans="1:133">
      <c r="A13" s="12"/>
      <c r="B13" s="25">
        <v>323.10000000000002</v>
      </c>
      <c r="C13" s="20" t="s">
        <v>14</v>
      </c>
      <c r="D13" s="46">
        <v>74874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74874</v>
      </c>
      <c r="O13" s="47">
        <f t="shared" si="2"/>
        <v>39.720954907161804</v>
      </c>
      <c r="P13" s="9"/>
    </row>
    <row r="14" spans="1:133">
      <c r="A14" s="12"/>
      <c r="B14" s="25">
        <v>325.2</v>
      </c>
      <c r="C14" s="20" t="s">
        <v>52</v>
      </c>
      <c r="D14" s="46">
        <v>92170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92170</v>
      </c>
      <c r="O14" s="47">
        <f t="shared" si="2"/>
        <v>48.896551724137929</v>
      </c>
      <c r="P14" s="9"/>
    </row>
    <row r="15" spans="1:133">
      <c r="A15" s="12"/>
      <c r="B15" s="25">
        <v>329</v>
      </c>
      <c r="C15" s="20" t="s">
        <v>15</v>
      </c>
      <c r="D15" s="46">
        <v>6349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6349</v>
      </c>
      <c r="O15" s="47">
        <f t="shared" si="2"/>
        <v>3.3681697612732093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SUM(D17:D21)</f>
        <v>218189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218189</v>
      </c>
      <c r="O16" s="45">
        <f t="shared" si="2"/>
        <v>115.75013262599469</v>
      </c>
      <c r="P16" s="10"/>
    </row>
    <row r="17" spans="1:119">
      <c r="A17" s="12"/>
      <c r="B17" s="25">
        <v>334.39</v>
      </c>
      <c r="C17" s="20" t="s">
        <v>53</v>
      </c>
      <c r="D17" s="46">
        <v>45786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45786</v>
      </c>
      <c r="O17" s="47">
        <f t="shared" si="2"/>
        <v>24.289655172413791</v>
      </c>
      <c r="P17" s="9"/>
    </row>
    <row r="18" spans="1:119">
      <c r="A18" s="12"/>
      <c r="B18" s="25">
        <v>335.12</v>
      </c>
      <c r="C18" s="20" t="s">
        <v>17</v>
      </c>
      <c r="D18" s="46">
        <v>41054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41054</v>
      </c>
      <c r="O18" s="47">
        <f t="shared" si="2"/>
        <v>21.779310344827586</v>
      </c>
      <c r="P18" s="9"/>
    </row>
    <row r="19" spans="1:119">
      <c r="A19" s="12"/>
      <c r="B19" s="25">
        <v>335.15</v>
      </c>
      <c r="C19" s="20" t="s">
        <v>18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</v>
      </c>
      <c r="O19" s="47">
        <f t="shared" si="2"/>
        <v>2.59946949602122E-2</v>
      </c>
      <c r="P19" s="9"/>
    </row>
    <row r="20" spans="1:119">
      <c r="A20" s="12"/>
      <c r="B20" s="25">
        <v>335.18</v>
      </c>
      <c r="C20" s="20" t="s">
        <v>19</v>
      </c>
      <c r="D20" s="46">
        <v>122610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122610</v>
      </c>
      <c r="O20" s="47">
        <f t="shared" si="2"/>
        <v>65.045092838196283</v>
      </c>
      <c r="P20" s="9"/>
    </row>
    <row r="21" spans="1:119">
      <c r="A21" s="12"/>
      <c r="B21" s="25">
        <v>338</v>
      </c>
      <c r="C21" s="20" t="s">
        <v>20</v>
      </c>
      <c r="D21" s="46">
        <v>8690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8690</v>
      </c>
      <c r="O21" s="47">
        <f t="shared" si="2"/>
        <v>4.6100795755968171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33510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33510</v>
      </c>
      <c r="O22" s="45">
        <f t="shared" si="2"/>
        <v>17.777188328912466</v>
      </c>
      <c r="P22" s="10"/>
    </row>
    <row r="23" spans="1:119">
      <c r="A23" s="13"/>
      <c r="B23" s="39">
        <v>359</v>
      </c>
      <c r="C23" s="21" t="s">
        <v>31</v>
      </c>
      <c r="D23" s="46">
        <v>33510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33510</v>
      </c>
      <c r="O23" s="47">
        <f t="shared" si="2"/>
        <v>17.777188328912466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SUM(D25:D28)</f>
        <v>170574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170574</v>
      </c>
      <c r="O24" s="45">
        <f t="shared" si="2"/>
        <v>90.490185676392571</v>
      </c>
      <c r="P24" s="10"/>
    </row>
    <row r="25" spans="1:119">
      <c r="A25" s="12"/>
      <c r="B25" s="25">
        <v>361.1</v>
      </c>
      <c r="C25" s="20" t="s">
        <v>32</v>
      </c>
      <c r="D25" s="46">
        <v>2360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2360</v>
      </c>
      <c r="O25" s="47">
        <f t="shared" si="2"/>
        <v>1.2519893899204244</v>
      </c>
      <c r="P25" s="9"/>
    </row>
    <row r="26" spans="1:119">
      <c r="A26" s="12"/>
      <c r="B26" s="25">
        <v>361.3</v>
      </c>
      <c r="C26" s="20" t="s">
        <v>54</v>
      </c>
      <c r="D26" s="46">
        <v>6112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6112</v>
      </c>
      <c r="O26" s="47">
        <f t="shared" si="2"/>
        <v>3.2424403183023873</v>
      </c>
      <c r="P26" s="9"/>
    </row>
    <row r="27" spans="1:119">
      <c r="A27" s="12"/>
      <c r="B27" s="25">
        <v>362</v>
      </c>
      <c r="C27" s="20" t="s">
        <v>33</v>
      </c>
      <c r="D27" s="46">
        <v>149051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149051</v>
      </c>
      <c r="O27" s="47">
        <f t="shared" si="2"/>
        <v>79.072148541114061</v>
      </c>
      <c r="P27" s="9"/>
    </row>
    <row r="28" spans="1:119" ht="15.75" thickBot="1">
      <c r="A28" s="12"/>
      <c r="B28" s="25">
        <v>369.9</v>
      </c>
      <c r="C28" s="20" t="s">
        <v>34</v>
      </c>
      <c r="D28" s="46">
        <v>13051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13051</v>
      </c>
      <c r="O28" s="47">
        <f t="shared" si="2"/>
        <v>6.9236074270557033</v>
      </c>
      <c r="P28" s="9"/>
    </row>
    <row r="29" spans="1:119" ht="16.5" thickBot="1">
      <c r="A29" s="14" t="s">
        <v>29</v>
      </c>
      <c r="B29" s="23"/>
      <c r="C29" s="22"/>
      <c r="D29" s="15">
        <f>SUM(D5,D11,D16,D22,D24)</f>
        <v>956808</v>
      </c>
      <c r="E29" s="15">
        <f t="shared" ref="E29:M29" si="7">SUM(E5,E11,E16,E22,E24)</f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956808</v>
      </c>
      <c r="O29" s="38">
        <f t="shared" si="2"/>
        <v>507.59045092838198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55</v>
      </c>
      <c r="M31" s="48"/>
      <c r="N31" s="48"/>
      <c r="O31" s="43">
        <v>1885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342441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342441</v>
      </c>
      <c r="O5" s="33">
        <f t="shared" ref="O5:O26" si="2">(N5/O$28)</f>
        <v>180.80306230200634</v>
      </c>
      <c r="P5" s="6"/>
    </row>
    <row r="6" spans="1:133">
      <c r="A6" s="12"/>
      <c r="B6" s="25">
        <v>311</v>
      </c>
      <c r="C6" s="20" t="s">
        <v>2</v>
      </c>
      <c r="D6" s="46">
        <v>278220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278220</v>
      </c>
      <c r="O6" s="47">
        <f t="shared" si="2"/>
        <v>146.89545934530096</v>
      </c>
      <c r="P6" s="9"/>
    </row>
    <row r="7" spans="1:133">
      <c r="A7" s="12"/>
      <c r="B7" s="25">
        <v>312.41000000000003</v>
      </c>
      <c r="C7" s="20" t="s">
        <v>11</v>
      </c>
      <c r="D7" s="46">
        <v>24307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24307</v>
      </c>
      <c r="O7" s="47">
        <f t="shared" si="2"/>
        <v>12.833685322069694</v>
      </c>
      <c r="P7" s="9"/>
    </row>
    <row r="8" spans="1:133">
      <c r="A8" s="12"/>
      <c r="B8" s="25">
        <v>312.42</v>
      </c>
      <c r="C8" s="20" t="s">
        <v>10</v>
      </c>
      <c r="D8" s="46">
        <v>11328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11328</v>
      </c>
      <c r="O8" s="47">
        <f t="shared" si="2"/>
        <v>5.9809926082365363</v>
      </c>
      <c r="P8" s="9"/>
    </row>
    <row r="9" spans="1:133">
      <c r="A9" s="12"/>
      <c r="B9" s="25">
        <v>315</v>
      </c>
      <c r="C9" s="20" t="s">
        <v>12</v>
      </c>
      <c r="D9" s="46">
        <v>28586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28586</v>
      </c>
      <c r="O9" s="47">
        <f t="shared" si="2"/>
        <v>15.092925026399156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163591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163591</v>
      </c>
      <c r="O10" s="45">
        <f t="shared" si="2"/>
        <v>86.373284054910243</v>
      </c>
      <c r="P10" s="10"/>
    </row>
    <row r="11" spans="1:133">
      <c r="A11" s="12"/>
      <c r="B11" s="25">
        <v>322</v>
      </c>
      <c r="C11" s="20" t="s">
        <v>0</v>
      </c>
      <c r="D11" s="46">
        <v>32904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32904</v>
      </c>
      <c r="O11" s="47">
        <f t="shared" si="2"/>
        <v>17.372756071805703</v>
      </c>
      <c r="P11" s="9"/>
    </row>
    <row r="12" spans="1:133">
      <c r="A12" s="12"/>
      <c r="B12" s="25">
        <v>323.10000000000002</v>
      </c>
      <c r="C12" s="20" t="s">
        <v>14</v>
      </c>
      <c r="D12" s="46">
        <v>76763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76763</v>
      </c>
      <c r="O12" s="47">
        <f t="shared" si="2"/>
        <v>40.529567053854279</v>
      </c>
      <c r="P12" s="9"/>
    </row>
    <row r="13" spans="1:133">
      <c r="A13" s="12"/>
      <c r="B13" s="25">
        <v>329</v>
      </c>
      <c r="C13" s="20" t="s">
        <v>15</v>
      </c>
      <c r="D13" s="46">
        <v>53924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53924</v>
      </c>
      <c r="O13" s="47">
        <f t="shared" si="2"/>
        <v>28.470960929250264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163543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163543</v>
      </c>
      <c r="O14" s="45">
        <f t="shared" si="2"/>
        <v>86.347940865892298</v>
      </c>
      <c r="P14" s="10"/>
    </row>
    <row r="15" spans="1:133">
      <c r="A15" s="12"/>
      <c r="B15" s="25">
        <v>335.12</v>
      </c>
      <c r="C15" s="20" t="s">
        <v>17</v>
      </c>
      <c r="D15" s="46">
        <v>42263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42263</v>
      </c>
      <c r="O15" s="47">
        <f t="shared" si="2"/>
        <v>22.314149947201688</v>
      </c>
      <c r="P15" s="9"/>
    </row>
    <row r="16" spans="1:133">
      <c r="A16" s="12"/>
      <c r="B16" s="25">
        <v>335.15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</v>
      </c>
      <c r="O16" s="47">
        <f t="shared" si="2"/>
        <v>2.587117212249208E-2</v>
      </c>
      <c r="P16" s="9"/>
    </row>
    <row r="17" spans="1:119">
      <c r="A17" s="12"/>
      <c r="B17" s="25">
        <v>335.18</v>
      </c>
      <c r="C17" s="20" t="s">
        <v>19</v>
      </c>
      <c r="D17" s="46">
        <v>103949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103949</v>
      </c>
      <c r="O17" s="47">
        <f t="shared" si="2"/>
        <v>54.883315733896517</v>
      </c>
      <c r="P17" s="9"/>
    </row>
    <row r="18" spans="1:119">
      <c r="A18" s="12"/>
      <c r="B18" s="25">
        <v>337.1</v>
      </c>
      <c r="C18" s="20" t="s">
        <v>47</v>
      </c>
      <c r="D18" s="46">
        <v>7371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7371</v>
      </c>
      <c r="O18" s="47">
        <f t="shared" si="2"/>
        <v>3.8917634635691658</v>
      </c>
      <c r="P18" s="9"/>
    </row>
    <row r="19" spans="1:119">
      <c r="A19" s="12"/>
      <c r="B19" s="25">
        <v>338</v>
      </c>
      <c r="C19" s="20" t="s">
        <v>20</v>
      </c>
      <c r="D19" s="46">
        <v>9911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9911</v>
      </c>
      <c r="O19" s="47">
        <f t="shared" si="2"/>
        <v>5.2328405491024288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28770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28770</v>
      </c>
      <c r="O20" s="45">
        <f t="shared" si="2"/>
        <v>15.190073917634635</v>
      </c>
      <c r="P20" s="10"/>
    </row>
    <row r="21" spans="1:119">
      <c r="A21" s="13"/>
      <c r="B21" s="39">
        <v>359</v>
      </c>
      <c r="C21" s="21" t="s">
        <v>31</v>
      </c>
      <c r="D21" s="46">
        <v>28770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28770</v>
      </c>
      <c r="O21" s="47">
        <f t="shared" si="2"/>
        <v>15.190073917634635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167373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167373</v>
      </c>
      <c r="O22" s="45">
        <f t="shared" si="2"/>
        <v>88.370116156283004</v>
      </c>
      <c r="P22" s="10"/>
    </row>
    <row r="23" spans="1:119">
      <c r="A23" s="12"/>
      <c r="B23" s="25">
        <v>361.1</v>
      </c>
      <c r="C23" s="20" t="s">
        <v>32</v>
      </c>
      <c r="D23" s="46">
        <v>4520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4520</v>
      </c>
      <c r="O23" s="47">
        <f t="shared" si="2"/>
        <v>2.3864836325237593</v>
      </c>
      <c r="P23" s="9"/>
    </row>
    <row r="24" spans="1:119">
      <c r="A24" s="12"/>
      <c r="B24" s="25">
        <v>362</v>
      </c>
      <c r="C24" s="20" t="s">
        <v>33</v>
      </c>
      <c r="D24" s="46">
        <v>157091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157091</v>
      </c>
      <c r="O24" s="47">
        <f t="shared" si="2"/>
        <v>82.941393875395988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5762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5762</v>
      </c>
      <c r="O25" s="47">
        <f t="shared" si="2"/>
        <v>3.0422386483632522</v>
      </c>
      <c r="P25" s="9"/>
    </row>
    <row r="26" spans="1:119" ht="16.5" thickBot="1">
      <c r="A26" s="14" t="s">
        <v>29</v>
      </c>
      <c r="B26" s="23"/>
      <c r="C26" s="22"/>
      <c r="D26" s="15">
        <f>SUM(D5,D10,D14,D20,D22)</f>
        <v>865718</v>
      </c>
      <c r="E26" s="15">
        <f t="shared" ref="E26:M26" si="7">SUM(E5,E10,E14,E20,E22)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865718</v>
      </c>
      <c r="O26" s="38">
        <f t="shared" si="2"/>
        <v>457.0844772967265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48</v>
      </c>
      <c r="M28" s="48"/>
      <c r="N28" s="48"/>
      <c r="O28" s="43">
        <v>1894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409555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409555</v>
      </c>
      <c r="O5" s="33">
        <f t="shared" ref="O5:O25" si="2">(N5/O$27)</f>
        <v>218.66257341163907</v>
      </c>
      <c r="P5" s="6"/>
    </row>
    <row r="6" spans="1:133">
      <c r="A6" s="12"/>
      <c r="B6" s="25">
        <v>311</v>
      </c>
      <c r="C6" s="20" t="s">
        <v>2</v>
      </c>
      <c r="D6" s="46">
        <v>341610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341610</v>
      </c>
      <c r="O6" s="47">
        <f t="shared" si="2"/>
        <v>182.38654564869194</v>
      </c>
      <c r="P6" s="9"/>
    </row>
    <row r="7" spans="1:133">
      <c r="A7" s="12"/>
      <c r="B7" s="25">
        <v>312.41000000000003</v>
      </c>
      <c r="C7" s="20" t="s">
        <v>11</v>
      </c>
      <c r="D7" s="46">
        <v>23591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23591</v>
      </c>
      <c r="O7" s="47">
        <f t="shared" si="2"/>
        <v>12.595301655098773</v>
      </c>
      <c r="P7" s="9"/>
    </row>
    <row r="8" spans="1:133">
      <c r="A8" s="12"/>
      <c r="B8" s="25">
        <v>312.42</v>
      </c>
      <c r="C8" s="20" t="s">
        <v>10</v>
      </c>
      <c r="D8" s="46">
        <v>11154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11154</v>
      </c>
      <c r="O8" s="47">
        <f t="shared" si="2"/>
        <v>5.9551521623064598</v>
      </c>
      <c r="P8" s="9"/>
    </row>
    <row r="9" spans="1:133">
      <c r="A9" s="12"/>
      <c r="B9" s="25">
        <v>315</v>
      </c>
      <c r="C9" s="20" t="s">
        <v>12</v>
      </c>
      <c r="D9" s="46">
        <v>33200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33200</v>
      </c>
      <c r="O9" s="47">
        <f t="shared" si="2"/>
        <v>17.72557394554191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110060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110060</v>
      </c>
      <c r="O10" s="45">
        <f t="shared" si="2"/>
        <v>58.761345435130806</v>
      </c>
      <c r="P10" s="10"/>
    </row>
    <row r="11" spans="1:133">
      <c r="A11" s="12"/>
      <c r="B11" s="25">
        <v>322</v>
      </c>
      <c r="C11" s="20" t="s">
        <v>0</v>
      </c>
      <c r="D11" s="46">
        <v>23204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23204</v>
      </c>
      <c r="O11" s="47">
        <f t="shared" si="2"/>
        <v>12.388681260010678</v>
      </c>
      <c r="P11" s="9"/>
    </row>
    <row r="12" spans="1:133">
      <c r="A12" s="12"/>
      <c r="B12" s="25">
        <v>323.10000000000002</v>
      </c>
      <c r="C12" s="20" t="s">
        <v>14</v>
      </c>
      <c r="D12" s="46">
        <v>77986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77986</v>
      </c>
      <c r="O12" s="47">
        <f t="shared" si="2"/>
        <v>41.636946075814201</v>
      </c>
      <c r="P12" s="9"/>
    </row>
    <row r="13" spans="1:133">
      <c r="A13" s="12"/>
      <c r="B13" s="25">
        <v>329</v>
      </c>
      <c r="C13" s="20" t="s">
        <v>15</v>
      </c>
      <c r="D13" s="46">
        <v>8870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8870</v>
      </c>
      <c r="O13" s="47">
        <f t="shared" si="2"/>
        <v>4.7357180993059265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SUM(D15:D18)</f>
        <v>150475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150475</v>
      </c>
      <c r="O14" s="45">
        <f t="shared" si="2"/>
        <v>80.339028296849975</v>
      </c>
      <c r="P14" s="10"/>
    </row>
    <row r="15" spans="1:133">
      <c r="A15" s="12"/>
      <c r="B15" s="25">
        <v>335.12</v>
      </c>
      <c r="C15" s="20" t="s">
        <v>17</v>
      </c>
      <c r="D15" s="46">
        <v>39245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39245</v>
      </c>
      <c r="O15" s="47">
        <f t="shared" si="2"/>
        <v>20.953016550987719</v>
      </c>
      <c r="P15" s="9"/>
    </row>
    <row r="16" spans="1:133">
      <c r="A16" s="12"/>
      <c r="B16" s="25">
        <v>335.15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</v>
      </c>
      <c r="O16" s="47">
        <f t="shared" si="2"/>
        <v>2.6161238654564871E-2</v>
      </c>
      <c r="P16" s="9"/>
    </row>
    <row r="17" spans="1:119">
      <c r="A17" s="12"/>
      <c r="B17" s="25">
        <v>335.18</v>
      </c>
      <c r="C17" s="20" t="s">
        <v>19</v>
      </c>
      <c r="D17" s="46">
        <v>102829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102829</v>
      </c>
      <c r="O17" s="47">
        <f t="shared" si="2"/>
        <v>54.900694073678594</v>
      </c>
      <c r="P17" s="9"/>
    </row>
    <row r="18" spans="1:119">
      <c r="A18" s="12"/>
      <c r="B18" s="25">
        <v>338</v>
      </c>
      <c r="C18" s="20" t="s">
        <v>20</v>
      </c>
      <c r="D18" s="46">
        <v>8352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8352</v>
      </c>
      <c r="O18" s="47">
        <f t="shared" si="2"/>
        <v>4.4591564335290981</v>
      </c>
      <c r="P18" s="9"/>
    </row>
    <row r="19" spans="1:119" ht="15.75">
      <c r="A19" s="29" t="s">
        <v>26</v>
      </c>
      <c r="B19" s="30"/>
      <c r="C19" s="31"/>
      <c r="D19" s="32">
        <f t="shared" ref="D19:M19" si="5">SUM(D20:D20)</f>
        <v>38184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38184</v>
      </c>
      <c r="O19" s="45">
        <f t="shared" si="2"/>
        <v>20.386545648691939</v>
      </c>
      <c r="P19" s="10"/>
    </row>
    <row r="20" spans="1:119">
      <c r="A20" s="13"/>
      <c r="B20" s="39">
        <v>359</v>
      </c>
      <c r="C20" s="21" t="s">
        <v>31</v>
      </c>
      <c r="D20" s="46">
        <v>38184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38184</v>
      </c>
      <c r="O20" s="47">
        <f t="shared" si="2"/>
        <v>20.386545648691939</v>
      </c>
      <c r="P20" s="9"/>
    </row>
    <row r="21" spans="1:119" ht="15.75">
      <c r="A21" s="29" t="s">
        <v>3</v>
      </c>
      <c r="B21" s="30"/>
      <c r="C21" s="31"/>
      <c r="D21" s="32">
        <f t="shared" ref="D21:M21" si="6">SUM(D22:D24)</f>
        <v>148494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148494</v>
      </c>
      <c r="O21" s="45">
        <f t="shared" si="2"/>
        <v>79.281366791243997</v>
      </c>
      <c r="P21" s="10"/>
    </row>
    <row r="22" spans="1:119">
      <c r="A22" s="12"/>
      <c r="B22" s="25">
        <v>361.1</v>
      </c>
      <c r="C22" s="20" t="s">
        <v>32</v>
      </c>
      <c r="D22" s="46">
        <v>1962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1962</v>
      </c>
      <c r="O22" s="47">
        <f t="shared" si="2"/>
        <v>1.0475173518419647</v>
      </c>
      <c r="P22" s="9"/>
    </row>
    <row r="23" spans="1:119">
      <c r="A23" s="12"/>
      <c r="B23" s="25">
        <v>362</v>
      </c>
      <c r="C23" s="20" t="s">
        <v>33</v>
      </c>
      <c r="D23" s="46">
        <v>128524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128524</v>
      </c>
      <c r="O23" s="47">
        <f t="shared" si="2"/>
        <v>68.619327282434597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18008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18008</v>
      </c>
      <c r="O24" s="47">
        <f t="shared" si="2"/>
        <v>9.614522156967432</v>
      </c>
      <c r="P24" s="9"/>
    </row>
    <row r="25" spans="1:119" ht="16.5" thickBot="1">
      <c r="A25" s="14" t="s">
        <v>29</v>
      </c>
      <c r="B25" s="23"/>
      <c r="C25" s="22"/>
      <c r="D25" s="15">
        <f>SUM(D5,D10,D14,D19,D21)</f>
        <v>856768</v>
      </c>
      <c r="E25" s="15">
        <f t="shared" ref="E25:M25" si="7">SUM(E5,E10,E14,E19,E21)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856768</v>
      </c>
      <c r="O25" s="38">
        <f t="shared" si="2"/>
        <v>457.43085958355579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45</v>
      </c>
      <c r="M27" s="48"/>
      <c r="N27" s="48"/>
      <c r="O27" s="43">
        <v>1873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414188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414188</v>
      </c>
      <c r="O5" s="33">
        <f t="shared" ref="O5:O29" si="2">(N5/O$31)</f>
        <v>258.22194513715709</v>
      </c>
      <c r="P5" s="6"/>
    </row>
    <row r="6" spans="1:133">
      <c r="A6" s="12"/>
      <c r="B6" s="25">
        <v>311</v>
      </c>
      <c r="C6" s="20" t="s">
        <v>2</v>
      </c>
      <c r="D6" s="46">
        <v>344506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344506</v>
      </c>
      <c r="O6" s="47">
        <f t="shared" si="2"/>
        <v>214.77930174563591</v>
      </c>
      <c r="P6" s="9"/>
    </row>
    <row r="7" spans="1:133">
      <c r="A7" s="12"/>
      <c r="B7" s="25">
        <v>312.41000000000003</v>
      </c>
      <c r="C7" s="20" t="s">
        <v>11</v>
      </c>
      <c r="D7" s="46">
        <v>23565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23565</v>
      </c>
      <c r="O7" s="47">
        <f t="shared" si="2"/>
        <v>14.691396508728179</v>
      </c>
      <c r="P7" s="9"/>
    </row>
    <row r="8" spans="1:133">
      <c r="A8" s="12"/>
      <c r="B8" s="25">
        <v>312.42</v>
      </c>
      <c r="C8" s="20" t="s">
        <v>10</v>
      </c>
      <c r="D8" s="46">
        <v>11185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11185</v>
      </c>
      <c r="O8" s="47">
        <f t="shared" si="2"/>
        <v>6.9731920199501243</v>
      </c>
      <c r="P8" s="9"/>
    </row>
    <row r="9" spans="1:133">
      <c r="A9" s="12"/>
      <c r="B9" s="25">
        <v>315</v>
      </c>
      <c r="C9" s="20" t="s">
        <v>12</v>
      </c>
      <c r="D9" s="46">
        <v>34932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34932</v>
      </c>
      <c r="O9" s="47">
        <f t="shared" si="2"/>
        <v>21.778054862842893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125989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125989</v>
      </c>
      <c r="O10" s="45">
        <f t="shared" si="2"/>
        <v>78.54675810473816</v>
      </c>
      <c r="P10" s="10"/>
    </row>
    <row r="11" spans="1:133">
      <c r="A11" s="12"/>
      <c r="B11" s="25">
        <v>322</v>
      </c>
      <c r="C11" s="20" t="s">
        <v>0</v>
      </c>
      <c r="D11" s="46">
        <v>33010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33010</v>
      </c>
      <c r="O11" s="47">
        <f t="shared" si="2"/>
        <v>20.579800498753116</v>
      </c>
      <c r="P11" s="9"/>
    </row>
    <row r="12" spans="1:133">
      <c r="A12" s="12"/>
      <c r="B12" s="25">
        <v>323.10000000000002</v>
      </c>
      <c r="C12" s="20" t="s">
        <v>14</v>
      </c>
      <c r="D12" s="46">
        <v>82133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82133</v>
      </c>
      <c r="O12" s="47">
        <f t="shared" si="2"/>
        <v>51.205112219451372</v>
      </c>
      <c r="P12" s="9"/>
    </row>
    <row r="13" spans="1:133">
      <c r="A13" s="12"/>
      <c r="B13" s="25">
        <v>329</v>
      </c>
      <c r="C13" s="20" t="s">
        <v>15</v>
      </c>
      <c r="D13" s="46">
        <v>10846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10846</v>
      </c>
      <c r="O13" s="47">
        <f t="shared" si="2"/>
        <v>6.7618453865336656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SUM(D15:D18)</f>
        <v>141128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141128</v>
      </c>
      <c r="O14" s="45">
        <f t="shared" si="2"/>
        <v>87.985037406483784</v>
      </c>
      <c r="P14" s="10"/>
    </row>
    <row r="15" spans="1:133">
      <c r="A15" s="12"/>
      <c r="B15" s="25">
        <v>335.12</v>
      </c>
      <c r="C15" s="20" t="s">
        <v>17</v>
      </c>
      <c r="D15" s="46">
        <v>37586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37586</v>
      </c>
      <c r="O15" s="47">
        <f t="shared" si="2"/>
        <v>23.432668329177059</v>
      </c>
      <c r="P15" s="9"/>
    </row>
    <row r="16" spans="1:133">
      <c r="A16" s="12"/>
      <c r="B16" s="25">
        <v>335.15</v>
      </c>
      <c r="C16" s="20" t="s">
        <v>18</v>
      </c>
      <c r="D16" s="46">
        <v>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</v>
      </c>
      <c r="O16" s="47">
        <f t="shared" si="2"/>
        <v>6.172069825436409E-2</v>
      </c>
      <c r="P16" s="9"/>
    </row>
    <row r="17" spans="1:119">
      <c r="A17" s="12"/>
      <c r="B17" s="25">
        <v>335.18</v>
      </c>
      <c r="C17" s="20" t="s">
        <v>19</v>
      </c>
      <c r="D17" s="46">
        <v>95189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95189</v>
      </c>
      <c r="O17" s="47">
        <f t="shared" si="2"/>
        <v>59.344763092269325</v>
      </c>
      <c r="P17" s="9"/>
    </row>
    <row r="18" spans="1:119">
      <c r="A18" s="12"/>
      <c r="B18" s="25">
        <v>338</v>
      </c>
      <c r="C18" s="20" t="s">
        <v>20</v>
      </c>
      <c r="D18" s="46">
        <v>8254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8254</v>
      </c>
      <c r="O18" s="47">
        <f t="shared" si="2"/>
        <v>5.1458852867830425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SUM(D20:D20)</f>
        <v>5000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5000</v>
      </c>
      <c r="O19" s="45">
        <f t="shared" si="2"/>
        <v>3.117206982543641</v>
      </c>
      <c r="P19" s="10"/>
    </row>
    <row r="20" spans="1:119">
      <c r="A20" s="12"/>
      <c r="B20" s="25">
        <v>341.3</v>
      </c>
      <c r="C20" s="20" t="s">
        <v>28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3.117206982543641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15106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15106</v>
      </c>
      <c r="O21" s="45">
        <f t="shared" si="2"/>
        <v>9.4177057356608476</v>
      </c>
      <c r="P21" s="10"/>
    </row>
    <row r="22" spans="1:119">
      <c r="A22" s="13"/>
      <c r="B22" s="39">
        <v>359</v>
      </c>
      <c r="C22" s="21" t="s">
        <v>31</v>
      </c>
      <c r="D22" s="46">
        <v>15106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15106</v>
      </c>
      <c r="O22" s="47">
        <f t="shared" si="2"/>
        <v>9.4177057356608476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SUM(D24:D26)</f>
        <v>120562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120562</v>
      </c>
      <c r="O23" s="45">
        <f t="shared" si="2"/>
        <v>75.163341645885282</v>
      </c>
      <c r="P23" s="10"/>
    </row>
    <row r="24" spans="1:119">
      <c r="A24" s="12"/>
      <c r="B24" s="25">
        <v>361.1</v>
      </c>
      <c r="C24" s="20" t="s">
        <v>32</v>
      </c>
      <c r="D24" s="46">
        <v>432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432</v>
      </c>
      <c r="O24" s="47">
        <f t="shared" si="2"/>
        <v>0.26932668329177056</v>
      </c>
      <c r="P24" s="9"/>
    </row>
    <row r="25" spans="1:119">
      <c r="A25" s="12"/>
      <c r="B25" s="25">
        <v>362</v>
      </c>
      <c r="C25" s="20" t="s">
        <v>33</v>
      </c>
      <c r="D25" s="46">
        <v>112282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112282</v>
      </c>
      <c r="O25" s="47">
        <f t="shared" si="2"/>
        <v>70.001246882793012</v>
      </c>
      <c r="P25" s="9"/>
    </row>
    <row r="26" spans="1:119">
      <c r="A26" s="12"/>
      <c r="B26" s="25">
        <v>369.9</v>
      </c>
      <c r="C26" s="20" t="s">
        <v>34</v>
      </c>
      <c r="D26" s="46">
        <v>7848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7848</v>
      </c>
      <c r="O26" s="47">
        <f t="shared" si="2"/>
        <v>4.8927680798004989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107240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107240</v>
      </c>
      <c r="O27" s="45">
        <f t="shared" si="2"/>
        <v>66.857855361596009</v>
      </c>
      <c r="P27" s="9"/>
    </row>
    <row r="28" spans="1:119" ht="15.75" thickBot="1">
      <c r="A28" s="12"/>
      <c r="B28" s="25">
        <v>389.8</v>
      </c>
      <c r="C28" s="20" t="s">
        <v>35</v>
      </c>
      <c r="D28" s="46">
        <v>107240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107240</v>
      </c>
      <c r="O28" s="47">
        <f t="shared" si="2"/>
        <v>66.857855361596009</v>
      </c>
      <c r="P28" s="9"/>
    </row>
    <row r="29" spans="1:119" ht="16.5" thickBot="1">
      <c r="A29" s="14" t="s">
        <v>29</v>
      </c>
      <c r="B29" s="23"/>
      <c r="C29" s="22"/>
      <c r="D29" s="15">
        <f t="shared" ref="D29:M29" si="9">SUM(D5,D10,D14,D19,D21,D23,D27)</f>
        <v>929213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929213</v>
      </c>
      <c r="O29" s="38">
        <f t="shared" si="2"/>
        <v>579.30985037406481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1604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472110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472110</v>
      </c>
      <c r="O5" s="33">
        <f t="shared" ref="O5:O28" si="2">(N5/O$30)</f>
        <v>303.99871216999355</v>
      </c>
      <c r="P5" s="6"/>
    </row>
    <row r="6" spans="1:133">
      <c r="A6" s="12"/>
      <c r="B6" s="25">
        <v>311</v>
      </c>
      <c r="C6" s="20" t="s">
        <v>2</v>
      </c>
      <c r="D6" s="46">
        <v>411660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411660</v>
      </c>
      <c r="O6" s="47">
        <f t="shared" si="2"/>
        <v>265.07405022537023</v>
      </c>
      <c r="P6" s="9"/>
    </row>
    <row r="7" spans="1:133">
      <c r="A7" s="12"/>
      <c r="B7" s="25">
        <v>312.41000000000003</v>
      </c>
      <c r="C7" s="20" t="s">
        <v>11</v>
      </c>
      <c r="D7" s="46">
        <v>24778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24778</v>
      </c>
      <c r="O7" s="47">
        <f t="shared" si="2"/>
        <v>15.95492594977463</v>
      </c>
      <c r="P7" s="9"/>
    </row>
    <row r="8" spans="1:133">
      <c r="A8" s="12"/>
      <c r="B8" s="25">
        <v>312.42</v>
      </c>
      <c r="C8" s="20" t="s">
        <v>10</v>
      </c>
      <c r="D8" s="46">
        <v>11596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11596</v>
      </c>
      <c r="O8" s="47">
        <f t="shared" si="2"/>
        <v>7.4668383773341915</v>
      </c>
      <c r="P8" s="9"/>
    </row>
    <row r="9" spans="1:133">
      <c r="A9" s="12"/>
      <c r="B9" s="25">
        <v>315</v>
      </c>
      <c r="C9" s="20" t="s">
        <v>12</v>
      </c>
      <c r="D9" s="46">
        <v>24076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24076</v>
      </c>
      <c r="O9" s="47">
        <f t="shared" si="2"/>
        <v>15.502897617514488</v>
      </c>
      <c r="P9" s="9"/>
    </row>
    <row r="10" spans="1:133" ht="15.75">
      <c r="A10" s="29" t="s">
        <v>64</v>
      </c>
      <c r="B10" s="30"/>
      <c r="C10" s="31"/>
      <c r="D10" s="32">
        <f t="shared" ref="D10:M10" si="3">SUM(D11:D13)</f>
        <v>122585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122585</v>
      </c>
      <c r="O10" s="45">
        <f t="shared" si="2"/>
        <v>78.934320669671607</v>
      </c>
      <c r="P10" s="10"/>
    </row>
    <row r="11" spans="1:133">
      <c r="A11" s="12"/>
      <c r="B11" s="25">
        <v>322</v>
      </c>
      <c r="C11" s="20" t="s">
        <v>0</v>
      </c>
      <c r="D11" s="46">
        <v>33606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33606</v>
      </c>
      <c r="O11" s="47">
        <f t="shared" si="2"/>
        <v>21.639407598197039</v>
      </c>
      <c r="P11" s="9"/>
    </row>
    <row r="12" spans="1:133">
      <c r="A12" s="12"/>
      <c r="B12" s="25">
        <v>323.10000000000002</v>
      </c>
      <c r="C12" s="20" t="s">
        <v>14</v>
      </c>
      <c r="D12" s="46">
        <v>85056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85056</v>
      </c>
      <c r="O12" s="47">
        <f t="shared" si="2"/>
        <v>54.768834513844176</v>
      </c>
      <c r="P12" s="9"/>
    </row>
    <row r="13" spans="1:133">
      <c r="A13" s="12"/>
      <c r="B13" s="25">
        <v>329</v>
      </c>
      <c r="C13" s="20" t="s">
        <v>65</v>
      </c>
      <c r="D13" s="46">
        <v>3923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3923</v>
      </c>
      <c r="O13" s="47">
        <f t="shared" si="2"/>
        <v>2.5260785576303926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184040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184040</v>
      </c>
      <c r="O14" s="45">
        <f t="shared" si="2"/>
        <v>118.50611719253058</v>
      </c>
      <c r="P14" s="10"/>
    </row>
    <row r="15" spans="1:133">
      <c r="A15" s="12"/>
      <c r="B15" s="25">
        <v>335.12</v>
      </c>
      <c r="C15" s="20" t="s">
        <v>17</v>
      </c>
      <c r="D15" s="46">
        <v>45968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45968</v>
      </c>
      <c r="O15" s="47">
        <f t="shared" si="2"/>
        <v>29.599484867997425</v>
      </c>
      <c r="P15" s="9"/>
    </row>
    <row r="16" spans="1:133">
      <c r="A16" s="12"/>
      <c r="B16" s="25">
        <v>335.15</v>
      </c>
      <c r="C16" s="20" t="s">
        <v>18</v>
      </c>
      <c r="D16" s="46">
        <v>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148</v>
      </c>
      <c r="O16" s="47">
        <f t="shared" si="2"/>
        <v>9.5299420476497101E-2</v>
      </c>
      <c r="P16" s="9"/>
    </row>
    <row r="17" spans="1:119">
      <c r="A17" s="12"/>
      <c r="B17" s="25">
        <v>335.18</v>
      </c>
      <c r="C17" s="20" t="s">
        <v>19</v>
      </c>
      <c r="D17" s="46">
        <v>110022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110022</v>
      </c>
      <c r="O17" s="47">
        <f t="shared" si="2"/>
        <v>70.844816484224083</v>
      </c>
      <c r="P17" s="9"/>
    </row>
    <row r="18" spans="1:119">
      <c r="A18" s="12"/>
      <c r="B18" s="25">
        <v>337.4</v>
      </c>
      <c r="C18" s="20" t="s">
        <v>66</v>
      </c>
      <c r="D18" s="46">
        <v>22200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22200</v>
      </c>
      <c r="O18" s="47">
        <f t="shared" si="2"/>
        <v>14.294913071474566</v>
      </c>
      <c r="P18" s="9"/>
    </row>
    <row r="19" spans="1:119">
      <c r="A19" s="12"/>
      <c r="B19" s="25">
        <v>338</v>
      </c>
      <c r="C19" s="20" t="s">
        <v>20</v>
      </c>
      <c r="D19" s="46">
        <v>5702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5702</v>
      </c>
      <c r="O19" s="47">
        <f t="shared" si="2"/>
        <v>3.6716033483580168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SUM(D21:D21)</f>
        <v>17088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17088</v>
      </c>
      <c r="O20" s="45">
        <f t="shared" si="2"/>
        <v>11.003219575016098</v>
      </c>
      <c r="P20" s="10"/>
    </row>
    <row r="21" spans="1:119">
      <c r="A21" s="12"/>
      <c r="B21" s="25">
        <v>341.3</v>
      </c>
      <c r="C21" s="20" t="s">
        <v>28</v>
      </c>
      <c r="D21" s="46">
        <v>17088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17088</v>
      </c>
      <c r="O21" s="47">
        <f t="shared" si="2"/>
        <v>11.003219575016098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17161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17161</v>
      </c>
      <c r="O22" s="45">
        <f t="shared" si="2"/>
        <v>11.050225370251127</v>
      </c>
      <c r="P22" s="10"/>
    </row>
    <row r="23" spans="1:119">
      <c r="A23" s="13"/>
      <c r="B23" s="39">
        <v>359</v>
      </c>
      <c r="C23" s="21" t="s">
        <v>31</v>
      </c>
      <c r="D23" s="46">
        <v>17161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17161</v>
      </c>
      <c r="O23" s="47">
        <f t="shared" si="2"/>
        <v>11.050225370251127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140563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140563</v>
      </c>
      <c r="O24" s="45">
        <f t="shared" si="2"/>
        <v>90.510624597553118</v>
      </c>
      <c r="P24" s="10"/>
    </row>
    <row r="25" spans="1:119">
      <c r="A25" s="12"/>
      <c r="B25" s="25">
        <v>361.1</v>
      </c>
      <c r="C25" s="20" t="s">
        <v>32</v>
      </c>
      <c r="D25" s="46">
        <v>19012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19012</v>
      </c>
      <c r="O25" s="47">
        <f t="shared" si="2"/>
        <v>12.242112041210561</v>
      </c>
      <c r="P25" s="9"/>
    </row>
    <row r="26" spans="1:119">
      <c r="A26" s="12"/>
      <c r="B26" s="25">
        <v>362</v>
      </c>
      <c r="C26" s="20" t="s">
        <v>33</v>
      </c>
      <c r="D26" s="46">
        <v>104097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104097</v>
      </c>
      <c r="O26" s="47">
        <f t="shared" si="2"/>
        <v>67.0296200901481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17454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17454</v>
      </c>
      <c r="O27" s="47">
        <f t="shared" si="2"/>
        <v>11.238892466194462</v>
      </c>
      <c r="P27" s="9"/>
    </row>
    <row r="28" spans="1:119" ht="16.5" thickBot="1">
      <c r="A28" s="14" t="s">
        <v>29</v>
      </c>
      <c r="B28" s="23"/>
      <c r="C28" s="22"/>
      <c r="D28" s="15">
        <f>SUM(D5,D10,D14,D20,D22,D24)</f>
        <v>953547</v>
      </c>
      <c r="E28" s="15">
        <f t="shared" ref="E28:M28" si="8">SUM(E5,E10,E14,E20,E22,E24)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953547</v>
      </c>
      <c r="O28" s="38">
        <f t="shared" si="2"/>
        <v>614.00321957501615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1553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88</v>
      </c>
      <c r="N4" s="35" t="s">
        <v>9</v>
      </c>
      <c r="O4" s="35" t="s">
        <v>89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90</v>
      </c>
      <c r="B5" s="26"/>
      <c r="C5" s="26"/>
      <c r="D5" s="27">
        <f t="shared" ref="D5:N5" si="0">SUM(D6:D11)</f>
        <v>565293</v>
      </c>
      <c r="E5" s="27">
        <f t="shared" si="0"/>
        <v>166306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0" si="1">SUM(D5:N5)</f>
        <v>731599</v>
      </c>
      <c r="P5" s="33">
        <f t="shared" ref="P5:P30" si="2">(O5/P$32)</f>
        <v>333.6064751481988</v>
      </c>
      <c r="Q5" s="6"/>
    </row>
    <row r="6" spans="1:134">
      <c r="A6" s="12"/>
      <c r="B6" s="25">
        <v>311</v>
      </c>
      <c r="C6" s="20" t="s">
        <v>2</v>
      </c>
      <c r="D6" s="46">
        <v>486038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486038</v>
      </c>
      <c r="P6" s="47">
        <f t="shared" si="2"/>
        <v>221.63155494756043</v>
      </c>
      <c r="Q6" s="9"/>
    </row>
    <row r="7" spans="1:134">
      <c r="A7" s="12"/>
      <c r="B7" s="25">
        <v>312.41000000000003</v>
      </c>
      <c r="C7" s="20" t="s">
        <v>91</v>
      </c>
      <c r="D7" s="46">
        <v>30484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30484</v>
      </c>
      <c r="P7" s="47">
        <f t="shared" si="2"/>
        <v>13.900592795257637</v>
      </c>
      <c r="Q7" s="9"/>
    </row>
    <row r="8" spans="1:134">
      <c r="A8" s="12"/>
      <c r="B8" s="25">
        <v>312.43</v>
      </c>
      <c r="C8" s="20" t="s">
        <v>92</v>
      </c>
      <c r="D8" s="46">
        <v>13880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13880</v>
      </c>
      <c r="P8" s="47">
        <f t="shared" si="2"/>
        <v>6.3292293661650705</v>
      </c>
      <c r="Q8" s="9"/>
    </row>
    <row r="9" spans="1:134">
      <c r="A9" s="12"/>
      <c r="B9" s="25">
        <v>312.63</v>
      </c>
      <c r="C9" s="20" t="s">
        <v>93</v>
      </c>
      <c r="D9" s="46">
        <v>0</v>
      </c>
      <c r="E9" s="46">
        <v>166306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166306</v>
      </c>
      <c r="P9" s="47">
        <f t="shared" si="2"/>
        <v>75.834929320565436</v>
      </c>
      <c r="Q9" s="9"/>
    </row>
    <row r="10" spans="1:134">
      <c r="A10" s="12"/>
      <c r="B10" s="25">
        <v>315.10000000000002</v>
      </c>
      <c r="C10" s="20" t="s">
        <v>94</v>
      </c>
      <c r="D10" s="46">
        <v>25685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25685</v>
      </c>
      <c r="P10" s="47">
        <f t="shared" si="2"/>
        <v>11.712266301869585</v>
      </c>
      <c r="Q10" s="9"/>
    </row>
    <row r="11" spans="1:134">
      <c r="A11" s="12"/>
      <c r="B11" s="25">
        <v>316</v>
      </c>
      <c r="C11" s="20" t="s">
        <v>69</v>
      </c>
      <c r="D11" s="46">
        <v>9206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9206</v>
      </c>
      <c r="P11" s="47">
        <f t="shared" si="2"/>
        <v>4.197902416780666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SUM(D13:D16)</f>
        <v>275916</v>
      </c>
      <c r="E12" s="32">
        <f t="shared" si="3"/>
        <v>59363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335279</v>
      </c>
      <c r="P12" s="45">
        <f t="shared" si="2"/>
        <v>152.88600091199271</v>
      </c>
      <c r="Q12" s="10"/>
    </row>
    <row r="13" spans="1:134">
      <c r="A13" s="12"/>
      <c r="B13" s="25">
        <v>322</v>
      </c>
      <c r="C13" s="20" t="s">
        <v>95</v>
      </c>
      <c r="D13" s="46">
        <v>0</v>
      </c>
      <c r="E13" s="46">
        <v>59363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59363</v>
      </c>
      <c r="P13" s="47">
        <f t="shared" si="2"/>
        <v>27.069311445508436</v>
      </c>
      <c r="Q13" s="9"/>
    </row>
    <row r="14" spans="1:134">
      <c r="A14" s="12"/>
      <c r="B14" s="25">
        <v>323.10000000000002</v>
      </c>
      <c r="C14" s="20" t="s">
        <v>14</v>
      </c>
      <c r="D14" s="46">
        <v>92240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92240</v>
      </c>
      <c r="P14" s="47">
        <f t="shared" si="2"/>
        <v>42.061103511171908</v>
      </c>
      <c r="Q14" s="9"/>
    </row>
    <row r="15" spans="1:134">
      <c r="A15" s="12"/>
      <c r="B15" s="25">
        <v>325.2</v>
      </c>
      <c r="C15" s="20" t="s">
        <v>52</v>
      </c>
      <c r="D15" s="46">
        <v>182676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182676</v>
      </c>
      <c r="P15" s="47">
        <f t="shared" si="2"/>
        <v>83.299589603283167</v>
      </c>
      <c r="Q15" s="9"/>
    </row>
    <row r="16" spans="1:134">
      <c r="A16" s="12"/>
      <c r="B16" s="25">
        <v>329.5</v>
      </c>
      <c r="C16" s="20" t="s">
        <v>96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1000</v>
      </c>
      <c r="P16" s="47">
        <f t="shared" si="2"/>
        <v>0.45599635202918376</v>
      </c>
      <c r="Q16" s="9"/>
    </row>
    <row r="17" spans="1:120" ht="15.75">
      <c r="A17" s="29" t="s">
        <v>97</v>
      </c>
      <c r="B17" s="30"/>
      <c r="C17" s="31"/>
      <c r="D17" s="32">
        <f t="shared" ref="D17:N17" si="4">SUM(D18:D23)</f>
        <v>803500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803500</v>
      </c>
      <c r="P17" s="45">
        <f t="shared" si="2"/>
        <v>366.39306885544914</v>
      </c>
      <c r="Q17" s="10"/>
    </row>
    <row r="18" spans="1:120">
      <c r="A18" s="12"/>
      <c r="B18" s="25">
        <v>331.51</v>
      </c>
      <c r="C18" s="20" t="s">
        <v>98</v>
      </c>
      <c r="D18" s="46">
        <v>511961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511961</v>
      </c>
      <c r="P18" s="47">
        <f t="shared" si="2"/>
        <v>233.45234838121294</v>
      </c>
      <c r="Q18" s="9"/>
    </row>
    <row r="19" spans="1:120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575</v>
      </c>
      <c r="P19" s="47">
        <f t="shared" si="2"/>
        <v>0.26219790241678065</v>
      </c>
      <c r="Q19" s="9"/>
    </row>
    <row r="20" spans="1:120">
      <c r="A20" s="12"/>
      <c r="B20" s="25">
        <v>335.18</v>
      </c>
      <c r="C20" s="20" t="s">
        <v>99</v>
      </c>
      <c r="D20" s="46">
        <v>183244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183244</v>
      </c>
      <c r="P20" s="47">
        <f t="shared" si="2"/>
        <v>83.558595531235753</v>
      </c>
      <c r="Q20" s="9"/>
    </row>
    <row r="21" spans="1:120">
      <c r="A21" s="12"/>
      <c r="B21" s="25">
        <v>335.9</v>
      </c>
      <c r="C21" s="20" t="s">
        <v>100</v>
      </c>
      <c r="D21" s="46">
        <v>86328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86328</v>
      </c>
      <c r="P21" s="47">
        <f t="shared" si="2"/>
        <v>39.365253077975375</v>
      </c>
      <c r="Q21" s="9"/>
    </row>
    <row r="22" spans="1:120">
      <c r="A22" s="12"/>
      <c r="B22" s="25">
        <v>337.9</v>
      </c>
      <c r="C22" s="20" t="s">
        <v>101</v>
      </c>
      <c r="D22" s="46">
        <v>14762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14762</v>
      </c>
      <c r="P22" s="47">
        <f t="shared" si="2"/>
        <v>6.7314181486548108</v>
      </c>
      <c r="Q22" s="9"/>
    </row>
    <row r="23" spans="1:120">
      <c r="A23" s="12"/>
      <c r="B23" s="25">
        <v>338</v>
      </c>
      <c r="C23" s="20" t="s">
        <v>20</v>
      </c>
      <c r="D23" s="46">
        <v>6630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6630</v>
      </c>
      <c r="P23" s="47">
        <f t="shared" si="2"/>
        <v>3.0232558139534884</v>
      </c>
      <c r="Q23" s="9"/>
    </row>
    <row r="24" spans="1:120" ht="15.75">
      <c r="A24" s="29" t="s">
        <v>26</v>
      </c>
      <c r="B24" s="30"/>
      <c r="C24" s="31"/>
      <c r="D24" s="32">
        <f t="shared" ref="D24:N24" si="5">SUM(D25:D25)</f>
        <v>3049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3049</v>
      </c>
      <c r="P24" s="45">
        <f t="shared" si="2"/>
        <v>1.3903328773369814</v>
      </c>
      <c r="Q24" s="10"/>
    </row>
    <row r="25" spans="1:120">
      <c r="A25" s="13"/>
      <c r="B25" s="39">
        <v>356</v>
      </c>
      <c r="C25" s="21" t="s">
        <v>77</v>
      </c>
      <c r="D25" s="46">
        <v>3049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3049</v>
      </c>
      <c r="P25" s="47">
        <f t="shared" si="2"/>
        <v>1.3903328773369814</v>
      </c>
      <c r="Q25" s="9"/>
    </row>
    <row r="26" spans="1:120" ht="15.75">
      <c r="A26" s="29" t="s">
        <v>3</v>
      </c>
      <c r="B26" s="30"/>
      <c r="C26" s="31"/>
      <c r="D26" s="32">
        <f t="shared" ref="D26:N26" si="6">SUM(D27:D29)</f>
        <v>102828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1"/>
        <v>102828</v>
      </c>
      <c r="P26" s="45">
        <f t="shared" si="2"/>
        <v>46.889192886456911</v>
      </c>
      <c r="Q26" s="10"/>
    </row>
    <row r="27" spans="1:120">
      <c r="A27" s="12"/>
      <c r="B27" s="25">
        <v>361.1</v>
      </c>
      <c r="C27" s="20" t="s">
        <v>32</v>
      </c>
      <c r="D27" s="46">
        <v>933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933</v>
      </c>
      <c r="P27" s="47">
        <f t="shared" si="2"/>
        <v>0.42544459644322846</v>
      </c>
      <c r="Q27" s="9"/>
    </row>
    <row r="28" spans="1:120">
      <c r="A28" s="12"/>
      <c r="B28" s="25">
        <v>362</v>
      </c>
      <c r="C28" s="20" t="s">
        <v>33</v>
      </c>
      <c r="D28" s="46">
        <v>96636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96636</v>
      </c>
      <c r="P28" s="47">
        <f t="shared" si="2"/>
        <v>44.065663474692201</v>
      </c>
      <c r="Q28" s="9"/>
    </row>
    <row r="29" spans="1:120" ht="15.75" thickBot="1">
      <c r="A29" s="12"/>
      <c r="B29" s="25">
        <v>369.9</v>
      </c>
      <c r="C29" s="20" t="s">
        <v>34</v>
      </c>
      <c r="D29" s="46">
        <v>5259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5259</v>
      </c>
      <c r="P29" s="47">
        <f t="shared" si="2"/>
        <v>2.3980848153214773</v>
      </c>
      <c r="Q29" s="9"/>
    </row>
    <row r="30" spans="1:120" ht="16.5" thickBot="1">
      <c r="A30" s="14" t="s">
        <v>29</v>
      </c>
      <c r="B30" s="23"/>
      <c r="C30" s="22"/>
      <c r="D30" s="15">
        <f>SUM(D5,D12,D17,D24,D26)</f>
        <v>1750586</v>
      </c>
      <c r="E30" s="15">
        <f t="shared" ref="E30:N30" si="7">SUM(E5,E12,E17,E24,E26)</f>
        <v>225669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1"/>
        <v>1976255</v>
      </c>
      <c r="P30" s="38">
        <f t="shared" si="2"/>
        <v>901.16507067943462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102</v>
      </c>
      <c r="N32" s="48"/>
      <c r="O32" s="48"/>
      <c r="P32" s="43">
        <v>2193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527003</v>
      </c>
      <c r="E5" s="27">
        <f t="shared" si="0"/>
        <v>144299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671302</v>
      </c>
      <c r="O5" s="33">
        <f t="shared" ref="O5:O28" si="2">(N5/O$30)</f>
        <v>321.19712918660287</v>
      </c>
      <c r="P5" s="6"/>
    </row>
    <row r="6" spans="1:133">
      <c r="A6" s="12"/>
      <c r="B6" s="25">
        <v>311</v>
      </c>
      <c r="C6" s="20" t="s">
        <v>2</v>
      </c>
      <c r="D6" s="46">
        <v>454061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454061</v>
      </c>
      <c r="O6" s="47">
        <f t="shared" si="2"/>
        <v>217.25406698564592</v>
      </c>
      <c r="P6" s="9"/>
    </row>
    <row r="7" spans="1:133">
      <c r="A7" s="12"/>
      <c r="B7" s="25">
        <v>312.41000000000003</v>
      </c>
      <c r="C7" s="20" t="s">
        <v>11</v>
      </c>
      <c r="D7" s="46">
        <v>28219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28219</v>
      </c>
      <c r="O7" s="47">
        <f t="shared" si="2"/>
        <v>13.501913875598087</v>
      </c>
      <c r="P7" s="9"/>
    </row>
    <row r="8" spans="1:133">
      <c r="A8" s="12"/>
      <c r="B8" s="25">
        <v>312.42</v>
      </c>
      <c r="C8" s="20" t="s">
        <v>10</v>
      </c>
      <c r="D8" s="46">
        <v>12974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12974</v>
      </c>
      <c r="O8" s="47">
        <f t="shared" si="2"/>
        <v>6.2076555023923445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144299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144299</v>
      </c>
      <c r="O9" s="47">
        <f t="shared" si="2"/>
        <v>69.042583732057423</v>
      </c>
      <c r="P9" s="9"/>
    </row>
    <row r="10" spans="1:133">
      <c r="A10" s="12"/>
      <c r="B10" s="25">
        <v>315</v>
      </c>
      <c r="C10" s="20" t="s">
        <v>57</v>
      </c>
      <c r="D10" s="46">
        <v>23275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23275</v>
      </c>
      <c r="O10" s="47">
        <f t="shared" si="2"/>
        <v>11.136363636363637</v>
      </c>
      <c r="P10" s="9"/>
    </row>
    <row r="11" spans="1:133">
      <c r="A11" s="12"/>
      <c r="B11" s="25">
        <v>316</v>
      </c>
      <c r="C11" s="20" t="s">
        <v>69</v>
      </c>
      <c r="D11" s="46">
        <v>8474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8474</v>
      </c>
      <c r="O11" s="47">
        <f t="shared" si="2"/>
        <v>4.0545454545454547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275210</v>
      </c>
      <c r="E12" s="32">
        <f t="shared" si="3"/>
        <v>53228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328438</v>
      </c>
      <c r="O12" s="45">
        <f t="shared" si="2"/>
        <v>157.14736842105262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53228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53228</v>
      </c>
      <c r="O13" s="47">
        <f t="shared" si="2"/>
        <v>25.467942583732057</v>
      </c>
      <c r="P13" s="9"/>
    </row>
    <row r="14" spans="1:133">
      <c r="A14" s="12"/>
      <c r="B14" s="25">
        <v>323.10000000000002</v>
      </c>
      <c r="C14" s="20" t="s">
        <v>14</v>
      </c>
      <c r="D14" s="46">
        <v>90188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90188</v>
      </c>
      <c r="O14" s="47">
        <f t="shared" si="2"/>
        <v>43.152153110047848</v>
      </c>
      <c r="P14" s="9"/>
    </row>
    <row r="15" spans="1:133">
      <c r="A15" s="12"/>
      <c r="B15" s="25">
        <v>325.2</v>
      </c>
      <c r="C15" s="20" t="s">
        <v>52</v>
      </c>
      <c r="D15" s="46">
        <v>182693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182693</v>
      </c>
      <c r="O15" s="47">
        <f t="shared" si="2"/>
        <v>87.412918660287076</v>
      </c>
      <c r="P15" s="9"/>
    </row>
    <row r="16" spans="1:133">
      <c r="A16" s="12"/>
      <c r="B16" s="25">
        <v>329</v>
      </c>
      <c r="C16" s="20" t="s">
        <v>15</v>
      </c>
      <c r="D16" s="46">
        <v>2329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2329</v>
      </c>
      <c r="O16" s="47">
        <f t="shared" si="2"/>
        <v>1.114354066985646</v>
      </c>
      <c r="P16" s="9"/>
    </row>
    <row r="17" spans="1:119" ht="15.75">
      <c r="A17" s="29" t="s">
        <v>16</v>
      </c>
      <c r="B17" s="30"/>
      <c r="C17" s="31"/>
      <c r="D17" s="32">
        <f t="shared" ref="D17:M17" si="4">SUM(D18:D21)</f>
        <v>238667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238667</v>
      </c>
      <c r="O17" s="45">
        <f t="shared" si="2"/>
        <v>114.19473684210526</v>
      </c>
      <c r="P17" s="10"/>
    </row>
    <row r="18" spans="1:119">
      <c r="A18" s="12"/>
      <c r="B18" s="25">
        <v>335.12</v>
      </c>
      <c r="C18" s="20" t="s">
        <v>59</v>
      </c>
      <c r="D18" s="46">
        <v>72696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72696</v>
      </c>
      <c r="O18" s="47">
        <f t="shared" si="2"/>
        <v>34.782775119617227</v>
      </c>
      <c r="P18" s="9"/>
    </row>
    <row r="19" spans="1:119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0.27511961722488038</v>
      </c>
      <c r="P19" s="9"/>
    </row>
    <row r="20" spans="1:119">
      <c r="A20" s="12"/>
      <c r="B20" s="25">
        <v>335.18</v>
      </c>
      <c r="C20" s="20" t="s">
        <v>61</v>
      </c>
      <c r="D20" s="46">
        <v>157533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157533</v>
      </c>
      <c r="O20" s="47">
        <f t="shared" si="2"/>
        <v>75.374641148325352</v>
      </c>
      <c r="P20" s="9"/>
    </row>
    <row r="21" spans="1:119">
      <c r="A21" s="12"/>
      <c r="B21" s="25">
        <v>338</v>
      </c>
      <c r="C21" s="20" t="s">
        <v>20</v>
      </c>
      <c r="D21" s="46">
        <v>7863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7863</v>
      </c>
      <c r="O21" s="47">
        <f t="shared" si="2"/>
        <v>3.7622009569377992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1545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1545</v>
      </c>
      <c r="O22" s="45">
        <f t="shared" si="2"/>
        <v>0.73923444976076558</v>
      </c>
      <c r="P22" s="10"/>
    </row>
    <row r="23" spans="1:119">
      <c r="A23" s="13"/>
      <c r="B23" s="39">
        <v>356</v>
      </c>
      <c r="C23" s="21" t="s">
        <v>77</v>
      </c>
      <c r="D23" s="46">
        <v>1545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1545</v>
      </c>
      <c r="O23" s="47">
        <f t="shared" si="2"/>
        <v>0.73923444976076558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111903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111903</v>
      </c>
      <c r="O24" s="45">
        <f t="shared" si="2"/>
        <v>53.542105263157893</v>
      </c>
      <c r="P24" s="10"/>
    </row>
    <row r="25" spans="1:119">
      <c r="A25" s="12"/>
      <c r="B25" s="25">
        <v>361.1</v>
      </c>
      <c r="C25" s="20" t="s">
        <v>32</v>
      </c>
      <c r="D25" s="46">
        <v>8307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8307</v>
      </c>
      <c r="O25" s="47">
        <f t="shared" si="2"/>
        <v>3.9746411483253588</v>
      </c>
      <c r="P25" s="9"/>
    </row>
    <row r="26" spans="1:119">
      <c r="A26" s="12"/>
      <c r="B26" s="25">
        <v>362</v>
      </c>
      <c r="C26" s="20" t="s">
        <v>33</v>
      </c>
      <c r="D26" s="46">
        <v>95268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95268</v>
      </c>
      <c r="O26" s="47">
        <f t="shared" si="2"/>
        <v>45.582775119617224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8328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8328</v>
      </c>
      <c r="O27" s="47">
        <f t="shared" si="2"/>
        <v>3.9846889952153108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1154328</v>
      </c>
      <c r="E28" s="15">
        <f t="shared" ref="E28:M28" si="7">SUM(E5,E12,E17,E22,E24)</f>
        <v>197527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1351855</v>
      </c>
      <c r="O28" s="38">
        <f t="shared" si="2"/>
        <v>646.82057416267946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85</v>
      </c>
      <c r="M30" s="48"/>
      <c r="N30" s="48"/>
      <c r="O30" s="43">
        <v>2090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499048</v>
      </c>
      <c r="E5" s="27">
        <f t="shared" si="0"/>
        <v>151803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650851</v>
      </c>
      <c r="O5" s="33">
        <f t="shared" ref="O5:O30" si="2">(N5/O$32)</f>
        <v>310.07670319199622</v>
      </c>
      <c r="P5" s="6"/>
    </row>
    <row r="6" spans="1:133">
      <c r="A6" s="12"/>
      <c r="B6" s="25">
        <v>311</v>
      </c>
      <c r="C6" s="20" t="s">
        <v>2</v>
      </c>
      <c r="D6" s="46">
        <v>421428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421428</v>
      </c>
      <c r="O6" s="47">
        <f t="shared" si="2"/>
        <v>200.77560743211052</v>
      </c>
      <c r="P6" s="9"/>
    </row>
    <row r="7" spans="1:133">
      <c r="A7" s="12"/>
      <c r="B7" s="25">
        <v>312.41000000000003</v>
      </c>
      <c r="C7" s="20" t="s">
        <v>11</v>
      </c>
      <c r="D7" s="46">
        <v>30695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30695</v>
      </c>
      <c r="O7" s="47">
        <f t="shared" si="2"/>
        <v>14.623630300142926</v>
      </c>
      <c r="P7" s="9"/>
    </row>
    <row r="8" spans="1:133">
      <c r="A8" s="12"/>
      <c r="B8" s="25">
        <v>312.42</v>
      </c>
      <c r="C8" s="20" t="s">
        <v>10</v>
      </c>
      <c r="D8" s="46">
        <v>14240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14240</v>
      </c>
      <c r="O8" s="47">
        <f t="shared" si="2"/>
        <v>6.7841829442591708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151803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151803</v>
      </c>
      <c r="O9" s="47">
        <f t="shared" si="2"/>
        <v>72.32158170557409</v>
      </c>
      <c r="P9" s="9"/>
    </row>
    <row r="10" spans="1:133">
      <c r="A10" s="12"/>
      <c r="B10" s="25">
        <v>315</v>
      </c>
      <c r="C10" s="20" t="s">
        <v>57</v>
      </c>
      <c r="D10" s="46">
        <v>23928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23928</v>
      </c>
      <c r="O10" s="47">
        <f t="shared" si="2"/>
        <v>11.399714149595045</v>
      </c>
      <c r="P10" s="9"/>
    </row>
    <row r="11" spans="1:133">
      <c r="A11" s="12"/>
      <c r="B11" s="25">
        <v>316</v>
      </c>
      <c r="C11" s="20" t="s">
        <v>69</v>
      </c>
      <c r="D11" s="46">
        <v>8757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8757</v>
      </c>
      <c r="O11" s="47">
        <f t="shared" si="2"/>
        <v>4.1719866603144355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283394</v>
      </c>
      <c r="E12" s="32">
        <f t="shared" si="3"/>
        <v>45262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328656</v>
      </c>
      <c r="O12" s="45">
        <f t="shared" si="2"/>
        <v>156.57741781800857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45262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45262</v>
      </c>
      <c r="O13" s="47">
        <f t="shared" si="2"/>
        <v>21.563601715102429</v>
      </c>
      <c r="P13" s="9"/>
    </row>
    <row r="14" spans="1:133">
      <c r="A14" s="12"/>
      <c r="B14" s="25">
        <v>323.10000000000002</v>
      </c>
      <c r="C14" s="20" t="s">
        <v>14</v>
      </c>
      <c r="D14" s="46">
        <v>94559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94559</v>
      </c>
      <c r="O14" s="47">
        <f t="shared" si="2"/>
        <v>45.049547403525487</v>
      </c>
      <c r="P14" s="9"/>
    </row>
    <row r="15" spans="1:133">
      <c r="A15" s="12"/>
      <c r="B15" s="25">
        <v>325.2</v>
      </c>
      <c r="C15" s="20" t="s">
        <v>52</v>
      </c>
      <c r="D15" s="46">
        <v>170208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170208</v>
      </c>
      <c r="O15" s="47">
        <f t="shared" si="2"/>
        <v>81.090042877560748</v>
      </c>
      <c r="P15" s="9"/>
    </row>
    <row r="16" spans="1:133">
      <c r="A16" s="12"/>
      <c r="B16" s="25">
        <v>329</v>
      </c>
      <c r="C16" s="20" t="s">
        <v>15</v>
      </c>
      <c r="D16" s="46">
        <v>18627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18627</v>
      </c>
      <c r="O16" s="47">
        <f t="shared" si="2"/>
        <v>8.8742258218199144</v>
      </c>
      <c r="P16" s="9"/>
    </row>
    <row r="17" spans="1:119" ht="15.75">
      <c r="A17" s="29" t="s">
        <v>16</v>
      </c>
      <c r="B17" s="30"/>
      <c r="C17" s="31"/>
      <c r="D17" s="32">
        <f t="shared" ref="D17:M17" si="4">SUM(D18:D21)</f>
        <v>256606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256606</v>
      </c>
      <c r="O17" s="45">
        <f t="shared" si="2"/>
        <v>122.25154835636017</v>
      </c>
      <c r="P17" s="10"/>
    </row>
    <row r="18" spans="1:119">
      <c r="A18" s="12"/>
      <c r="B18" s="25">
        <v>335.12</v>
      </c>
      <c r="C18" s="20" t="s">
        <v>59</v>
      </c>
      <c r="D18" s="46">
        <v>81187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81187</v>
      </c>
      <c r="O18" s="47">
        <f t="shared" si="2"/>
        <v>38.678894711767505</v>
      </c>
      <c r="P18" s="9"/>
    </row>
    <row r="19" spans="1:119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0.27393997141495952</v>
      </c>
      <c r="P19" s="9"/>
    </row>
    <row r="20" spans="1:119">
      <c r="A20" s="12"/>
      <c r="B20" s="25">
        <v>335.18</v>
      </c>
      <c r="C20" s="20" t="s">
        <v>61</v>
      </c>
      <c r="D20" s="46">
        <v>167671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167671</v>
      </c>
      <c r="O20" s="47">
        <f t="shared" si="2"/>
        <v>79.88137208194378</v>
      </c>
      <c r="P20" s="9"/>
    </row>
    <row r="21" spans="1:119">
      <c r="A21" s="12"/>
      <c r="B21" s="25">
        <v>338</v>
      </c>
      <c r="C21" s="20" t="s">
        <v>20</v>
      </c>
      <c r="D21" s="46">
        <v>7173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7173</v>
      </c>
      <c r="O21" s="47">
        <f t="shared" si="2"/>
        <v>3.4173415912339209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4782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4782</v>
      </c>
      <c r="O22" s="45">
        <f t="shared" si="2"/>
        <v>2.2782277274892806</v>
      </c>
      <c r="P22" s="10"/>
    </row>
    <row r="23" spans="1:119">
      <c r="A23" s="13"/>
      <c r="B23" s="39">
        <v>356</v>
      </c>
      <c r="C23" s="21" t="s">
        <v>77</v>
      </c>
      <c r="D23" s="46">
        <v>4782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4782</v>
      </c>
      <c r="O23" s="47">
        <f t="shared" si="2"/>
        <v>2.2782277274892806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109495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109495</v>
      </c>
      <c r="O24" s="45">
        <f t="shared" si="2"/>
        <v>52.165316817532158</v>
      </c>
      <c r="P24" s="10"/>
    </row>
    <row r="25" spans="1:119">
      <c r="A25" s="12"/>
      <c r="B25" s="25">
        <v>361.1</v>
      </c>
      <c r="C25" s="20" t="s">
        <v>32</v>
      </c>
      <c r="D25" s="46">
        <v>16442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16442</v>
      </c>
      <c r="O25" s="47">
        <f t="shared" si="2"/>
        <v>7.8332539304430684</v>
      </c>
      <c r="P25" s="9"/>
    </row>
    <row r="26" spans="1:119">
      <c r="A26" s="12"/>
      <c r="B26" s="25">
        <v>362</v>
      </c>
      <c r="C26" s="20" t="s">
        <v>33</v>
      </c>
      <c r="D26" s="46">
        <v>86806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86806</v>
      </c>
      <c r="O26" s="47">
        <f t="shared" si="2"/>
        <v>41.355883754168651</v>
      </c>
      <c r="P26" s="9"/>
    </row>
    <row r="27" spans="1:119">
      <c r="A27" s="12"/>
      <c r="B27" s="25">
        <v>369.9</v>
      </c>
      <c r="C27" s="20" t="s">
        <v>34</v>
      </c>
      <c r="D27" s="46">
        <v>6247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6247</v>
      </c>
      <c r="O27" s="47">
        <f t="shared" si="2"/>
        <v>2.9761791329204383</v>
      </c>
      <c r="P27" s="9"/>
    </row>
    <row r="28" spans="1:119" ht="15.75">
      <c r="A28" s="29" t="s">
        <v>27</v>
      </c>
      <c r="B28" s="30"/>
      <c r="C28" s="31"/>
      <c r="D28" s="32">
        <f t="shared" ref="D28:M28" si="7">SUM(D29:D29)</f>
        <v>0</v>
      </c>
      <c r="E28" s="32">
        <f t="shared" si="7"/>
        <v>179847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179847</v>
      </c>
      <c r="O28" s="45">
        <f t="shared" si="2"/>
        <v>85.682229633158641</v>
      </c>
      <c r="P28" s="9"/>
    </row>
    <row r="29" spans="1:119" ht="15.75" thickBot="1">
      <c r="A29" s="12"/>
      <c r="B29" s="25">
        <v>381</v>
      </c>
      <c r="C29" s="20" t="s">
        <v>82</v>
      </c>
      <c r="D29" s="46">
        <v>0</v>
      </c>
      <c r="E29" s="46">
        <v>179847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179847</v>
      </c>
      <c r="O29" s="47">
        <f t="shared" si="2"/>
        <v>85.682229633158641</v>
      </c>
      <c r="P29" s="9"/>
    </row>
    <row r="30" spans="1:119" ht="16.5" thickBot="1">
      <c r="A30" s="14" t="s">
        <v>29</v>
      </c>
      <c r="B30" s="23"/>
      <c r="C30" s="22"/>
      <c r="D30" s="15">
        <f>SUM(D5,D12,D17,D22,D24,D28)</f>
        <v>1153325</v>
      </c>
      <c r="E30" s="15">
        <f t="shared" ref="E30:M30" si="8">SUM(E5,E12,E17,E22,E24,E28)</f>
        <v>376912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1530237</v>
      </c>
      <c r="O30" s="38">
        <f t="shared" si="2"/>
        <v>729.03144354454503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83</v>
      </c>
      <c r="M32" s="48"/>
      <c r="N32" s="48"/>
      <c r="O32" s="43">
        <v>2099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449968</v>
      </c>
      <c r="E5" s="27">
        <f t="shared" si="0"/>
        <v>144032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594000</v>
      </c>
      <c r="O5" s="33">
        <f t="shared" ref="O5:O28" si="2">(N5/O$30)</f>
        <v>283.39694656488547</v>
      </c>
      <c r="P5" s="6"/>
    </row>
    <row r="6" spans="1:133">
      <c r="A6" s="12"/>
      <c r="B6" s="25">
        <v>311</v>
      </c>
      <c r="C6" s="20" t="s">
        <v>2</v>
      </c>
      <c r="D6" s="46">
        <v>374212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374212</v>
      </c>
      <c r="O6" s="47">
        <f t="shared" si="2"/>
        <v>178.53625954198472</v>
      </c>
      <c r="P6" s="9"/>
    </row>
    <row r="7" spans="1:133">
      <c r="A7" s="12"/>
      <c r="B7" s="25">
        <v>312.41000000000003</v>
      </c>
      <c r="C7" s="20" t="s">
        <v>11</v>
      </c>
      <c r="D7" s="46">
        <v>30224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30224</v>
      </c>
      <c r="O7" s="47">
        <f t="shared" si="2"/>
        <v>14.419847328244275</v>
      </c>
      <c r="P7" s="9"/>
    </row>
    <row r="8" spans="1:133">
      <c r="A8" s="12"/>
      <c r="B8" s="25">
        <v>312.42</v>
      </c>
      <c r="C8" s="20" t="s">
        <v>10</v>
      </c>
      <c r="D8" s="46">
        <v>13993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13993</v>
      </c>
      <c r="O8" s="47">
        <f t="shared" si="2"/>
        <v>6.6760496183206106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144032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144032</v>
      </c>
      <c r="O9" s="47">
        <f t="shared" si="2"/>
        <v>68.717557251908403</v>
      </c>
      <c r="P9" s="9"/>
    </row>
    <row r="10" spans="1:133">
      <c r="A10" s="12"/>
      <c r="B10" s="25">
        <v>315</v>
      </c>
      <c r="C10" s="20" t="s">
        <v>57</v>
      </c>
      <c r="D10" s="46">
        <v>23011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23011</v>
      </c>
      <c r="O10" s="47">
        <f t="shared" si="2"/>
        <v>10.978530534351146</v>
      </c>
      <c r="P10" s="9"/>
    </row>
    <row r="11" spans="1:133">
      <c r="A11" s="12"/>
      <c r="B11" s="25">
        <v>316</v>
      </c>
      <c r="C11" s="20" t="s">
        <v>69</v>
      </c>
      <c r="D11" s="46">
        <v>8528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8528</v>
      </c>
      <c r="O11" s="47">
        <f t="shared" si="2"/>
        <v>4.0687022900763354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293188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293188</v>
      </c>
      <c r="O12" s="45">
        <f t="shared" si="2"/>
        <v>139.87977099236642</v>
      </c>
      <c r="P12" s="10"/>
    </row>
    <row r="13" spans="1:133">
      <c r="A13" s="12"/>
      <c r="B13" s="25">
        <v>322</v>
      </c>
      <c r="C13" s="20" t="s">
        <v>0</v>
      </c>
      <c r="D13" s="46">
        <v>32569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32569</v>
      </c>
      <c r="O13" s="47">
        <f t="shared" si="2"/>
        <v>15.538645038167939</v>
      </c>
      <c r="P13" s="9"/>
    </row>
    <row r="14" spans="1:133">
      <c r="A14" s="12"/>
      <c r="B14" s="25">
        <v>323.10000000000002</v>
      </c>
      <c r="C14" s="20" t="s">
        <v>14</v>
      </c>
      <c r="D14" s="46">
        <v>90538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90538</v>
      </c>
      <c r="O14" s="47">
        <f t="shared" si="2"/>
        <v>43.195610687022899</v>
      </c>
      <c r="P14" s="9"/>
    </row>
    <row r="15" spans="1:133">
      <c r="A15" s="12"/>
      <c r="B15" s="25">
        <v>325.2</v>
      </c>
      <c r="C15" s="20" t="s">
        <v>52</v>
      </c>
      <c r="D15" s="46">
        <v>168006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168006</v>
      </c>
      <c r="O15" s="47">
        <f t="shared" si="2"/>
        <v>80.155534351145036</v>
      </c>
      <c r="P15" s="9"/>
    </row>
    <row r="16" spans="1:133">
      <c r="A16" s="12"/>
      <c r="B16" s="25">
        <v>329</v>
      </c>
      <c r="C16" s="20" t="s">
        <v>15</v>
      </c>
      <c r="D16" s="46">
        <v>2075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2075</v>
      </c>
      <c r="O16" s="47">
        <f t="shared" si="2"/>
        <v>0.9899809160305344</v>
      </c>
      <c r="P16" s="9"/>
    </row>
    <row r="17" spans="1:119" ht="15.75">
      <c r="A17" s="29" t="s">
        <v>16</v>
      </c>
      <c r="B17" s="30"/>
      <c r="C17" s="31"/>
      <c r="D17" s="32">
        <f t="shared" ref="D17:M17" si="4">SUM(D18:D21)</f>
        <v>242361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242361</v>
      </c>
      <c r="O17" s="45">
        <f t="shared" si="2"/>
        <v>115.63024809160305</v>
      </c>
      <c r="P17" s="10"/>
    </row>
    <row r="18" spans="1:119">
      <c r="A18" s="12"/>
      <c r="B18" s="25">
        <v>335.12</v>
      </c>
      <c r="C18" s="20" t="s">
        <v>59</v>
      </c>
      <c r="D18" s="46">
        <v>71414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71414</v>
      </c>
      <c r="O18" s="47">
        <f t="shared" si="2"/>
        <v>34.07156488549618</v>
      </c>
      <c r="P18" s="9"/>
    </row>
    <row r="19" spans="1:119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0.27433206106870228</v>
      </c>
      <c r="P19" s="9"/>
    </row>
    <row r="20" spans="1:119">
      <c r="A20" s="12"/>
      <c r="B20" s="25">
        <v>335.18</v>
      </c>
      <c r="C20" s="20" t="s">
        <v>61</v>
      </c>
      <c r="D20" s="46">
        <v>162713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162713</v>
      </c>
      <c r="O20" s="47">
        <f t="shared" si="2"/>
        <v>77.63024809160305</v>
      </c>
      <c r="P20" s="9"/>
    </row>
    <row r="21" spans="1:119">
      <c r="A21" s="12"/>
      <c r="B21" s="25">
        <v>338</v>
      </c>
      <c r="C21" s="20" t="s">
        <v>20</v>
      </c>
      <c r="D21" s="46">
        <v>7659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7659</v>
      </c>
      <c r="O21" s="47">
        <f t="shared" si="2"/>
        <v>3.6541030534351147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2846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2846</v>
      </c>
      <c r="O22" s="45">
        <f t="shared" si="2"/>
        <v>1.3578244274809161</v>
      </c>
      <c r="P22" s="10"/>
    </row>
    <row r="23" spans="1:119">
      <c r="A23" s="13"/>
      <c r="B23" s="39">
        <v>356</v>
      </c>
      <c r="C23" s="21" t="s">
        <v>77</v>
      </c>
      <c r="D23" s="46">
        <v>2846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2846</v>
      </c>
      <c r="O23" s="47">
        <f t="shared" si="2"/>
        <v>1.3578244274809161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137043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137043</v>
      </c>
      <c r="O24" s="45">
        <f t="shared" si="2"/>
        <v>65.383110687022906</v>
      </c>
      <c r="P24" s="10"/>
    </row>
    <row r="25" spans="1:119">
      <c r="A25" s="12"/>
      <c r="B25" s="25">
        <v>361.1</v>
      </c>
      <c r="C25" s="20" t="s">
        <v>32</v>
      </c>
      <c r="D25" s="46">
        <v>13392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13392</v>
      </c>
      <c r="O25" s="47">
        <f t="shared" si="2"/>
        <v>6.3893129770992365</v>
      </c>
      <c r="P25" s="9"/>
    </row>
    <row r="26" spans="1:119">
      <c r="A26" s="12"/>
      <c r="B26" s="25">
        <v>362</v>
      </c>
      <c r="C26" s="20" t="s">
        <v>33</v>
      </c>
      <c r="D26" s="46">
        <v>84032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84032</v>
      </c>
      <c r="O26" s="47">
        <f t="shared" si="2"/>
        <v>40.091603053435115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39619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39619</v>
      </c>
      <c r="O27" s="47">
        <f t="shared" si="2"/>
        <v>18.90219465648855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1125406</v>
      </c>
      <c r="E28" s="15">
        <f t="shared" ref="E28:M28" si="7">SUM(E5,E12,E17,E22,E24)</f>
        <v>144032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1269438</v>
      </c>
      <c r="O28" s="38">
        <f t="shared" si="2"/>
        <v>605.64790076335873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80</v>
      </c>
      <c r="M30" s="48"/>
      <c r="N30" s="48"/>
      <c r="O30" s="43">
        <v>2096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427676</v>
      </c>
      <c r="E5" s="27">
        <f t="shared" si="0"/>
        <v>86404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514080</v>
      </c>
      <c r="O5" s="33">
        <f t="shared" ref="O5:O28" si="2">(N5/O$30)</f>
        <v>249.19049927290354</v>
      </c>
      <c r="P5" s="6"/>
    </row>
    <row r="6" spans="1:133">
      <c r="A6" s="12"/>
      <c r="B6" s="25">
        <v>311</v>
      </c>
      <c r="C6" s="20" t="s">
        <v>2</v>
      </c>
      <c r="D6" s="46">
        <v>352293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352293</v>
      </c>
      <c r="O6" s="47">
        <f t="shared" si="2"/>
        <v>170.76732913233155</v>
      </c>
      <c r="P6" s="9"/>
    </row>
    <row r="7" spans="1:133">
      <c r="A7" s="12"/>
      <c r="B7" s="25">
        <v>312.41000000000003</v>
      </c>
      <c r="C7" s="20" t="s">
        <v>11</v>
      </c>
      <c r="D7" s="46">
        <v>30563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30563</v>
      </c>
      <c r="O7" s="47">
        <f t="shared" si="2"/>
        <v>14.814832767813863</v>
      </c>
      <c r="P7" s="9"/>
    </row>
    <row r="8" spans="1:133">
      <c r="A8" s="12"/>
      <c r="B8" s="25">
        <v>312.42</v>
      </c>
      <c r="C8" s="20" t="s">
        <v>10</v>
      </c>
      <c r="D8" s="46">
        <v>14168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14168</v>
      </c>
      <c r="O8" s="47">
        <f t="shared" si="2"/>
        <v>6.8676684440135727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86404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86404</v>
      </c>
      <c r="O9" s="47">
        <f t="shared" si="2"/>
        <v>41.882695104217163</v>
      </c>
      <c r="P9" s="9"/>
    </row>
    <row r="10" spans="1:133">
      <c r="A10" s="12"/>
      <c r="B10" s="25">
        <v>315</v>
      </c>
      <c r="C10" s="20" t="s">
        <v>57</v>
      </c>
      <c r="D10" s="46">
        <v>22233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22233</v>
      </c>
      <c r="O10" s="47">
        <f t="shared" si="2"/>
        <v>10.77702375181774</v>
      </c>
      <c r="P10" s="9"/>
    </row>
    <row r="11" spans="1:133">
      <c r="A11" s="12"/>
      <c r="B11" s="25">
        <v>316</v>
      </c>
      <c r="C11" s="20" t="s">
        <v>69</v>
      </c>
      <c r="D11" s="46">
        <v>8419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8419</v>
      </c>
      <c r="O11" s="47">
        <f t="shared" si="2"/>
        <v>4.0809500727096459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325975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325975</v>
      </c>
      <c r="O12" s="45">
        <f t="shared" si="2"/>
        <v>158.0101793504605</v>
      </c>
      <c r="P12" s="10"/>
    </row>
    <row r="13" spans="1:133">
      <c r="A13" s="12"/>
      <c r="B13" s="25">
        <v>322</v>
      </c>
      <c r="C13" s="20" t="s">
        <v>0</v>
      </c>
      <c r="D13" s="46">
        <v>82318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82318</v>
      </c>
      <c r="O13" s="47">
        <f t="shared" si="2"/>
        <v>39.902084343189529</v>
      </c>
      <c r="P13" s="9"/>
    </row>
    <row r="14" spans="1:133">
      <c r="A14" s="12"/>
      <c r="B14" s="25">
        <v>323.10000000000002</v>
      </c>
      <c r="C14" s="20" t="s">
        <v>14</v>
      </c>
      <c r="D14" s="46">
        <v>90140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90140</v>
      </c>
      <c r="O14" s="47">
        <f t="shared" si="2"/>
        <v>43.693650024236547</v>
      </c>
      <c r="P14" s="9"/>
    </row>
    <row r="15" spans="1:133">
      <c r="A15" s="12"/>
      <c r="B15" s="25">
        <v>325.2</v>
      </c>
      <c r="C15" s="20" t="s">
        <v>52</v>
      </c>
      <c r="D15" s="46">
        <v>148067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148067</v>
      </c>
      <c r="O15" s="47">
        <f t="shared" si="2"/>
        <v>71.772661173048959</v>
      </c>
      <c r="P15" s="9"/>
    </row>
    <row r="16" spans="1:133">
      <c r="A16" s="12"/>
      <c r="B16" s="25">
        <v>329</v>
      </c>
      <c r="C16" s="20" t="s">
        <v>15</v>
      </c>
      <c r="D16" s="46">
        <v>5450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5450</v>
      </c>
      <c r="O16" s="47">
        <f t="shared" si="2"/>
        <v>2.641783809985458</v>
      </c>
      <c r="P16" s="9"/>
    </row>
    <row r="17" spans="1:119" ht="15.75">
      <c r="A17" s="29" t="s">
        <v>16</v>
      </c>
      <c r="B17" s="30"/>
      <c r="C17" s="31"/>
      <c r="D17" s="32">
        <f t="shared" ref="D17:M17" si="4">SUM(D18:D21)</f>
        <v>237613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237613</v>
      </c>
      <c r="O17" s="45">
        <f t="shared" si="2"/>
        <v>115.1783809985458</v>
      </c>
      <c r="P17" s="10"/>
    </row>
    <row r="18" spans="1:119">
      <c r="A18" s="12"/>
      <c r="B18" s="25">
        <v>335.12</v>
      </c>
      <c r="C18" s="20" t="s">
        <v>59</v>
      </c>
      <c r="D18" s="46">
        <v>73650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73650</v>
      </c>
      <c r="O18" s="47">
        <f t="shared" si="2"/>
        <v>35.700436257876881</v>
      </c>
      <c r="P18" s="9"/>
    </row>
    <row r="19" spans="1:119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0.27872031022782356</v>
      </c>
      <c r="P19" s="9"/>
    </row>
    <row r="20" spans="1:119">
      <c r="A20" s="12"/>
      <c r="B20" s="25">
        <v>335.18</v>
      </c>
      <c r="C20" s="20" t="s">
        <v>61</v>
      </c>
      <c r="D20" s="46">
        <v>155999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155999</v>
      </c>
      <c r="O20" s="47">
        <f t="shared" si="2"/>
        <v>75.617547261269991</v>
      </c>
      <c r="P20" s="9"/>
    </row>
    <row r="21" spans="1:119">
      <c r="A21" s="12"/>
      <c r="B21" s="25">
        <v>338</v>
      </c>
      <c r="C21" s="20" t="s">
        <v>20</v>
      </c>
      <c r="D21" s="46">
        <v>7389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7389</v>
      </c>
      <c r="O21" s="47">
        <f t="shared" si="2"/>
        <v>3.58167716917111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3568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3568</v>
      </c>
      <c r="O22" s="45">
        <f t="shared" si="2"/>
        <v>1.7295201163354339</v>
      </c>
      <c r="P22" s="10"/>
    </row>
    <row r="23" spans="1:119">
      <c r="A23" s="13"/>
      <c r="B23" s="39">
        <v>356</v>
      </c>
      <c r="C23" s="21" t="s">
        <v>77</v>
      </c>
      <c r="D23" s="46">
        <v>3568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3568</v>
      </c>
      <c r="O23" s="47">
        <f t="shared" si="2"/>
        <v>1.7295201163354339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99012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99012</v>
      </c>
      <c r="O24" s="45">
        <f t="shared" si="2"/>
        <v>47.994183228308287</v>
      </c>
      <c r="P24" s="10"/>
    </row>
    <row r="25" spans="1:119">
      <c r="A25" s="12"/>
      <c r="B25" s="25">
        <v>361.1</v>
      </c>
      <c r="C25" s="20" t="s">
        <v>32</v>
      </c>
      <c r="D25" s="46">
        <v>2736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2736</v>
      </c>
      <c r="O25" s="47">
        <f t="shared" si="2"/>
        <v>1.3262239457101308</v>
      </c>
      <c r="P25" s="9"/>
    </row>
    <row r="26" spans="1:119">
      <c r="A26" s="12"/>
      <c r="B26" s="25">
        <v>362</v>
      </c>
      <c r="C26" s="20" t="s">
        <v>33</v>
      </c>
      <c r="D26" s="46">
        <v>84032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84032</v>
      </c>
      <c r="O26" s="47">
        <f t="shared" si="2"/>
        <v>40.7329132331556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12244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12244</v>
      </c>
      <c r="O27" s="47">
        <f t="shared" si="2"/>
        <v>5.9350460494425592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1093844</v>
      </c>
      <c r="E28" s="15">
        <f t="shared" ref="E28:M28" si="7">SUM(E5,E12,E17,E22,E24)</f>
        <v>86404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1180248</v>
      </c>
      <c r="O28" s="38">
        <f t="shared" si="2"/>
        <v>572.10276296655354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78</v>
      </c>
      <c r="M30" s="48"/>
      <c r="N30" s="48"/>
      <c r="O30" s="43">
        <v>2063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396108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396108</v>
      </c>
      <c r="O5" s="33">
        <f t="shared" ref="O5:O25" si="2">(N5/O$27)</f>
        <v>197.26494023904382</v>
      </c>
      <c r="P5" s="6"/>
    </row>
    <row r="6" spans="1:133">
      <c r="A6" s="12"/>
      <c r="B6" s="25">
        <v>311</v>
      </c>
      <c r="C6" s="20" t="s">
        <v>2</v>
      </c>
      <c r="D6" s="46">
        <v>319738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319738</v>
      </c>
      <c r="O6" s="47">
        <f t="shared" si="2"/>
        <v>159.23207171314741</v>
      </c>
      <c r="P6" s="9"/>
    </row>
    <row r="7" spans="1:133">
      <c r="A7" s="12"/>
      <c r="B7" s="25">
        <v>312.41000000000003</v>
      </c>
      <c r="C7" s="20" t="s">
        <v>11</v>
      </c>
      <c r="D7" s="46">
        <v>29208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29208</v>
      </c>
      <c r="O7" s="47">
        <f t="shared" si="2"/>
        <v>14.545816733067729</v>
      </c>
      <c r="P7" s="9"/>
    </row>
    <row r="8" spans="1:133">
      <c r="A8" s="12"/>
      <c r="B8" s="25">
        <v>312.42</v>
      </c>
      <c r="C8" s="20" t="s">
        <v>10</v>
      </c>
      <c r="D8" s="46">
        <v>13679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13679</v>
      </c>
      <c r="O8" s="47">
        <f t="shared" si="2"/>
        <v>6.8122509960159361</v>
      </c>
      <c r="P8" s="9"/>
    </row>
    <row r="9" spans="1:133">
      <c r="A9" s="12"/>
      <c r="B9" s="25">
        <v>315</v>
      </c>
      <c r="C9" s="20" t="s">
        <v>57</v>
      </c>
      <c r="D9" s="46">
        <v>24160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24160</v>
      </c>
      <c r="O9" s="47">
        <f t="shared" si="2"/>
        <v>12.031872509960159</v>
      </c>
      <c r="P9" s="9"/>
    </row>
    <row r="10" spans="1:133">
      <c r="A10" s="12"/>
      <c r="B10" s="25">
        <v>316</v>
      </c>
      <c r="C10" s="20" t="s">
        <v>69</v>
      </c>
      <c r="D10" s="46">
        <v>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9323</v>
      </c>
      <c r="O10" s="47">
        <f t="shared" si="2"/>
        <v>4.6429282868525901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277680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277680</v>
      </c>
      <c r="O11" s="45">
        <f t="shared" si="2"/>
        <v>138.28685258964143</v>
      </c>
      <c r="P11" s="10"/>
    </row>
    <row r="12" spans="1:133">
      <c r="A12" s="12"/>
      <c r="B12" s="25">
        <v>322</v>
      </c>
      <c r="C12" s="20" t="s">
        <v>0</v>
      </c>
      <c r="D12" s="46">
        <v>43029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43029</v>
      </c>
      <c r="O12" s="47">
        <f t="shared" si="2"/>
        <v>21.428784860557769</v>
      </c>
      <c r="P12" s="9"/>
    </row>
    <row r="13" spans="1:133">
      <c r="A13" s="12"/>
      <c r="B13" s="25">
        <v>323.10000000000002</v>
      </c>
      <c r="C13" s="20" t="s">
        <v>14</v>
      </c>
      <c r="D13" s="46">
        <v>91237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91237</v>
      </c>
      <c r="O13" s="47">
        <f t="shared" si="2"/>
        <v>45.436752988047807</v>
      </c>
      <c r="P13" s="9"/>
    </row>
    <row r="14" spans="1:133">
      <c r="A14" s="12"/>
      <c r="B14" s="25">
        <v>325.2</v>
      </c>
      <c r="C14" s="20" t="s">
        <v>52</v>
      </c>
      <c r="D14" s="46">
        <v>141933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141933</v>
      </c>
      <c r="O14" s="47">
        <f t="shared" si="2"/>
        <v>70.683764940239044</v>
      </c>
      <c r="P14" s="9"/>
    </row>
    <row r="15" spans="1:133">
      <c r="A15" s="12"/>
      <c r="B15" s="25">
        <v>329</v>
      </c>
      <c r="C15" s="20" t="s">
        <v>15</v>
      </c>
      <c r="D15" s="46">
        <v>1481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1481</v>
      </c>
      <c r="O15" s="47">
        <f t="shared" si="2"/>
        <v>0.73754980079681276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SUM(D17:D20)</f>
        <v>234835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234835</v>
      </c>
      <c r="O16" s="45">
        <f t="shared" si="2"/>
        <v>116.94970119521912</v>
      </c>
      <c r="P16" s="10"/>
    </row>
    <row r="17" spans="1:119">
      <c r="A17" s="12"/>
      <c r="B17" s="25">
        <v>335.12</v>
      </c>
      <c r="C17" s="20" t="s">
        <v>59</v>
      </c>
      <c r="D17" s="46">
        <v>68698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68698</v>
      </c>
      <c r="O17" s="47">
        <f t="shared" si="2"/>
        <v>34.212151394422314</v>
      </c>
      <c r="P17" s="9"/>
    </row>
    <row r="18" spans="1:119">
      <c r="A18" s="12"/>
      <c r="B18" s="25">
        <v>335.15</v>
      </c>
      <c r="C18" s="20" t="s">
        <v>60</v>
      </c>
      <c r="D18" s="46">
        <v>1015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1015</v>
      </c>
      <c r="O18" s="47">
        <f t="shared" si="2"/>
        <v>0.50547808764940239</v>
      </c>
      <c r="P18" s="9"/>
    </row>
    <row r="19" spans="1:119">
      <c r="A19" s="12"/>
      <c r="B19" s="25">
        <v>335.18</v>
      </c>
      <c r="C19" s="20" t="s">
        <v>61</v>
      </c>
      <c r="D19" s="46">
        <v>155476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155476</v>
      </c>
      <c r="O19" s="47">
        <f t="shared" si="2"/>
        <v>77.428286852589636</v>
      </c>
      <c r="P19" s="9"/>
    </row>
    <row r="20" spans="1:119">
      <c r="A20" s="12"/>
      <c r="B20" s="25">
        <v>338</v>
      </c>
      <c r="C20" s="20" t="s">
        <v>20</v>
      </c>
      <c r="D20" s="46">
        <v>9646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9646</v>
      </c>
      <c r="O20" s="47">
        <f t="shared" si="2"/>
        <v>4.8037848605577693</v>
      </c>
      <c r="P20" s="9"/>
    </row>
    <row r="21" spans="1:119" ht="15.75">
      <c r="A21" s="29" t="s">
        <v>3</v>
      </c>
      <c r="B21" s="30"/>
      <c r="C21" s="31"/>
      <c r="D21" s="32">
        <f t="shared" ref="D21:M21" si="5">SUM(D22:D24)</f>
        <v>125506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125506</v>
      </c>
      <c r="O21" s="45">
        <f t="shared" si="2"/>
        <v>62.502988047808763</v>
      </c>
      <c r="P21" s="10"/>
    </row>
    <row r="22" spans="1:119">
      <c r="A22" s="12"/>
      <c r="B22" s="25">
        <v>361.1</v>
      </c>
      <c r="C22" s="20" t="s">
        <v>32</v>
      </c>
      <c r="D22" s="46">
        <v>6952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6952</v>
      </c>
      <c r="O22" s="47">
        <f t="shared" si="2"/>
        <v>3.4621513944223108</v>
      </c>
      <c r="P22" s="9"/>
    </row>
    <row r="23" spans="1:119">
      <c r="A23" s="12"/>
      <c r="B23" s="25">
        <v>362</v>
      </c>
      <c r="C23" s="20" t="s">
        <v>33</v>
      </c>
      <c r="D23" s="46">
        <v>103512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103512</v>
      </c>
      <c r="O23" s="47">
        <f t="shared" si="2"/>
        <v>51.549800796812747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15042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15042</v>
      </c>
      <c r="O24" s="47">
        <f t="shared" si="2"/>
        <v>7.4910358565737054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1034129</v>
      </c>
      <c r="E25" s="15">
        <f t="shared" ref="E25:M25" si="6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1034129</v>
      </c>
      <c r="O25" s="38">
        <f t="shared" si="2"/>
        <v>515.00448207171314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74</v>
      </c>
      <c r="M27" s="48"/>
      <c r="N27" s="48"/>
      <c r="O27" s="43">
        <v>2008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353543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353543</v>
      </c>
      <c r="O5" s="33">
        <f t="shared" ref="O5:O25" si="2">(N5/O$27)</f>
        <v>178.82802225594335</v>
      </c>
      <c r="P5" s="6"/>
    </row>
    <row r="6" spans="1:133">
      <c r="A6" s="12"/>
      <c r="B6" s="25">
        <v>311</v>
      </c>
      <c r="C6" s="20" t="s">
        <v>2</v>
      </c>
      <c r="D6" s="46">
        <v>278632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278632</v>
      </c>
      <c r="O6" s="47">
        <f t="shared" si="2"/>
        <v>140.93677288821448</v>
      </c>
      <c r="P6" s="9"/>
    </row>
    <row r="7" spans="1:133">
      <c r="A7" s="12"/>
      <c r="B7" s="25">
        <v>312.41000000000003</v>
      </c>
      <c r="C7" s="20" t="s">
        <v>11</v>
      </c>
      <c r="D7" s="46">
        <v>28319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28319</v>
      </c>
      <c r="O7" s="47">
        <f t="shared" si="2"/>
        <v>14.324228629236217</v>
      </c>
      <c r="P7" s="9"/>
    </row>
    <row r="8" spans="1:133">
      <c r="A8" s="12"/>
      <c r="B8" s="25">
        <v>312.42</v>
      </c>
      <c r="C8" s="20" t="s">
        <v>10</v>
      </c>
      <c r="D8" s="46">
        <v>13353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13353</v>
      </c>
      <c r="O8" s="47">
        <f t="shared" si="2"/>
        <v>6.754172989377845</v>
      </c>
      <c r="P8" s="9"/>
    </row>
    <row r="9" spans="1:133">
      <c r="A9" s="12"/>
      <c r="B9" s="25">
        <v>315</v>
      </c>
      <c r="C9" s="20" t="s">
        <v>57</v>
      </c>
      <c r="D9" s="46">
        <v>25435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25435</v>
      </c>
      <c r="O9" s="47">
        <f t="shared" si="2"/>
        <v>12.865452706120385</v>
      </c>
      <c r="P9" s="9"/>
    </row>
    <row r="10" spans="1:133">
      <c r="A10" s="12"/>
      <c r="B10" s="25">
        <v>316</v>
      </c>
      <c r="C10" s="20" t="s">
        <v>69</v>
      </c>
      <c r="D10" s="46">
        <v>7804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7804</v>
      </c>
      <c r="O10" s="47">
        <f t="shared" si="2"/>
        <v>3.9473950429944362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318553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318553</v>
      </c>
      <c r="O11" s="45">
        <f t="shared" si="2"/>
        <v>161.12948912493678</v>
      </c>
      <c r="P11" s="10"/>
    </row>
    <row r="12" spans="1:133">
      <c r="A12" s="12"/>
      <c r="B12" s="25">
        <v>322</v>
      </c>
      <c r="C12" s="20" t="s">
        <v>0</v>
      </c>
      <c r="D12" s="46">
        <v>81596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81596</v>
      </c>
      <c r="O12" s="47">
        <f t="shared" si="2"/>
        <v>41.272635306019218</v>
      </c>
      <c r="P12" s="9"/>
    </row>
    <row r="13" spans="1:133">
      <c r="A13" s="12"/>
      <c r="B13" s="25">
        <v>323.10000000000002</v>
      </c>
      <c r="C13" s="20" t="s">
        <v>14</v>
      </c>
      <c r="D13" s="46">
        <v>83312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83312</v>
      </c>
      <c r="O13" s="47">
        <f t="shared" si="2"/>
        <v>42.140617096611024</v>
      </c>
      <c r="P13" s="9"/>
    </row>
    <row r="14" spans="1:133">
      <c r="A14" s="12"/>
      <c r="B14" s="25">
        <v>325.2</v>
      </c>
      <c r="C14" s="20" t="s">
        <v>52</v>
      </c>
      <c r="D14" s="46">
        <v>138871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138871</v>
      </c>
      <c r="O14" s="47">
        <f t="shared" si="2"/>
        <v>70.243297926150731</v>
      </c>
      <c r="P14" s="9"/>
    </row>
    <row r="15" spans="1:133">
      <c r="A15" s="12"/>
      <c r="B15" s="25">
        <v>329</v>
      </c>
      <c r="C15" s="20" t="s">
        <v>15</v>
      </c>
      <c r="D15" s="46">
        <v>14774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14774</v>
      </c>
      <c r="O15" s="47">
        <f t="shared" si="2"/>
        <v>7.472938796155792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SUM(D17:D20)</f>
        <v>227640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227640</v>
      </c>
      <c r="O16" s="45">
        <f t="shared" si="2"/>
        <v>115.14415781487102</v>
      </c>
      <c r="P16" s="10"/>
    </row>
    <row r="17" spans="1:119">
      <c r="A17" s="12"/>
      <c r="B17" s="25">
        <v>335.12</v>
      </c>
      <c r="C17" s="20" t="s">
        <v>59</v>
      </c>
      <c r="D17" s="46">
        <v>65206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65206</v>
      </c>
      <c r="O17" s="47">
        <f t="shared" si="2"/>
        <v>32.982296408700051</v>
      </c>
      <c r="P17" s="9"/>
    </row>
    <row r="18" spans="1:119">
      <c r="A18" s="12"/>
      <c r="B18" s="25">
        <v>335.15</v>
      </c>
      <c r="C18" s="20" t="s">
        <v>60</v>
      </c>
      <c r="D18" s="46">
        <v>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</v>
      </c>
      <c r="O18" s="47">
        <f t="shared" si="2"/>
        <v>0.37126960040465351</v>
      </c>
      <c r="P18" s="9"/>
    </row>
    <row r="19" spans="1:119">
      <c r="A19" s="12"/>
      <c r="B19" s="25">
        <v>335.18</v>
      </c>
      <c r="C19" s="20" t="s">
        <v>61</v>
      </c>
      <c r="D19" s="46">
        <v>150392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150392</v>
      </c>
      <c r="O19" s="47">
        <f t="shared" si="2"/>
        <v>76.070814365199794</v>
      </c>
      <c r="P19" s="9"/>
    </row>
    <row r="20" spans="1:119">
      <c r="A20" s="12"/>
      <c r="B20" s="25">
        <v>338</v>
      </c>
      <c r="C20" s="20" t="s">
        <v>20</v>
      </c>
      <c r="D20" s="46">
        <v>11308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11308</v>
      </c>
      <c r="O20" s="47">
        <f t="shared" si="2"/>
        <v>5.7197774405665145</v>
      </c>
      <c r="P20" s="9"/>
    </row>
    <row r="21" spans="1:119" ht="15.75">
      <c r="A21" s="29" t="s">
        <v>3</v>
      </c>
      <c r="B21" s="30"/>
      <c r="C21" s="31"/>
      <c r="D21" s="32">
        <f t="shared" ref="D21:M21" si="5">SUM(D22:D24)</f>
        <v>177152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177152</v>
      </c>
      <c r="O21" s="45">
        <f t="shared" si="2"/>
        <v>89.606474456246843</v>
      </c>
      <c r="P21" s="10"/>
    </row>
    <row r="22" spans="1:119">
      <c r="A22" s="12"/>
      <c r="B22" s="25">
        <v>361.1</v>
      </c>
      <c r="C22" s="20" t="s">
        <v>32</v>
      </c>
      <c r="D22" s="46">
        <v>11549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11549</v>
      </c>
      <c r="O22" s="47">
        <f t="shared" si="2"/>
        <v>5.841679312089024</v>
      </c>
      <c r="P22" s="9"/>
    </row>
    <row r="23" spans="1:119">
      <c r="A23" s="12"/>
      <c r="B23" s="25">
        <v>362</v>
      </c>
      <c r="C23" s="20" t="s">
        <v>33</v>
      </c>
      <c r="D23" s="46">
        <v>127925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127925</v>
      </c>
      <c r="O23" s="47">
        <f t="shared" si="2"/>
        <v>64.706626201315117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37678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37678</v>
      </c>
      <c r="O24" s="47">
        <f t="shared" si="2"/>
        <v>19.058168942842691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1076888</v>
      </c>
      <c r="E25" s="15">
        <f t="shared" ref="E25:M25" si="6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1076888</v>
      </c>
      <c r="O25" s="38">
        <f t="shared" si="2"/>
        <v>544.70814365199794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72</v>
      </c>
      <c r="M27" s="48"/>
      <c r="N27" s="48"/>
      <c r="O27" s="43">
        <v>1977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315422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315422</v>
      </c>
      <c r="O5" s="33">
        <f t="shared" ref="O5:O25" si="2">(N5/O$27)</f>
        <v>160.19400711020822</v>
      </c>
      <c r="P5" s="6"/>
    </row>
    <row r="6" spans="1:133">
      <c r="A6" s="12"/>
      <c r="B6" s="25">
        <v>311</v>
      </c>
      <c r="C6" s="20" t="s">
        <v>2</v>
      </c>
      <c r="D6" s="46">
        <v>246499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246499</v>
      </c>
      <c r="O6" s="47">
        <f t="shared" si="2"/>
        <v>125.18994413407822</v>
      </c>
      <c r="P6" s="9"/>
    </row>
    <row r="7" spans="1:133">
      <c r="A7" s="12"/>
      <c r="B7" s="25">
        <v>312.41000000000003</v>
      </c>
      <c r="C7" s="20" t="s">
        <v>11</v>
      </c>
      <c r="D7" s="46">
        <v>26348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26348</v>
      </c>
      <c r="O7" s="47">
        <f t="shared" si="2"/>
        <v>13.38141188420518</v>
      </c>
      <c r="P7" s="9"/>
    </row>
    <row r="8" spans="1:133">
      <c r="A8" s="12"/>
      <c r="B8" s="25">
        <v>312.42</v>
      </c>
      <c r="C8" s="20" t="s">
        <v>10</v>
      </c>
      <c r="D8" s="46">
        <v>12560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12560</v>
      </c>
      <c r="O8" s="47">
        <f t="shared" si="2"/>
        <v>6.3788725241239206</v>
      </c>
      <c r="P8" s="9"/>
    </row>
    <row r="9" spans="1:133">
      <c r="A9" s="12"/>
      <c r="B9" s="25">
        <v>315</v>
      </c>
      <c r="C9" s="20" t="s">
        <v>57</v>
      </c>
      <c r="D9" s="46">
        <v>26568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26568</v>
      </c>
      <c r="O9" s="47">
        <f t="shared" si="2"/>
        <v>13.4931437277806</v>
      </c>
      <c r="P9" s="9"/>
    </row>
    <row r="10" spans="1:133">
      <c r="A10" s="12"/>
      <c r="B10" s="25">
        <v>316</v>
      </c>
      <c r="C10" s="20" t="s">
        <v>69</v>
      </c>
      <c r="D10" s="46">
        <v>3447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3447</v>
      </c>
      <c r="O10" s="47">
        <f t="shared" si="2"/>
        <v>1.7506348400203149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258553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258553</v>
      </c>
      <c r="O11" s="45">
        <f t="shared" si="2"/>
        <v>131.31183341797868</v>
      </c>
      <c r="P11" s="10"/>
    </row>
    <row r="12" spans="1:133">
      <c r="A12" s="12"/>
      <c r="B12" s="25">
        <v>322</v>
      </c>
      <c r="C12" s="20" t="s">
        <v>0</v>
      </c>
      <c r="D12" s="46">
        <v>54492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54492</v>
      </c>
      <c r="O12" s="47">
        <f t="shared" si="2"/>
        <v>27.674961909598782</v>
      </c>
      <c r="P12" s="9"/>
    </row>
    <row r="13" spans="1:133">
      <c r="A13" s="12"/>
      <c r="B13" s="25">
        <v>323.10000000000002</v>
      </c>
      <c r="C13" s="20" t="s">
        <v>14</v>
      </c>
      <c r="D13" s="46">
        <v>80149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80149</v>
      </c>
      <c r="O13" s="47">
        <f t="shared" si="2"/>
        <v>40.705434230573893</v>
      </c>
      <c r="P13" s="9"/>
    </row>
    <row r="14" spans="1:133">
      <c r="A14" s="12"/>
      <c r="B14" s="25">
        <v>325.2</v>
      </c>
      <c r="C14" s="20" t="s">
        <v>52</v>
      </c>
      <c r="D14" s="46">
        <v>100607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100607</v>
      </c>
      <c r="O14" s="47">
        <f t="shared" si="2"/>
        <v>51.095479939055359</v>
      </c>
      <c r="P14" s="9"/>
    </row>
    <row r="15" spans="1:133">
      <c r="A15" s="12"/>
      <c r="B15" s="25">
        <v>329</v>
      </c>
      <c r="C15" s="20" t="s">
        <v>15</v>
      </c>
      <c r="D15" s="46">
        <v>23305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23305</v>
      </c>
      <c r="O15" s="47">
        <f t="shared" si="2"/>
        <v>11.835957338750635</v>
      </c>
      <c r="P15" s="9"/>
    </row>
    <row r="16" spans="1:133" ht="15.75">
      <c r="A16" s="29" t="s">
        <v>16</v>
      </c>
      <c r="B16" s="30"/>
      <c r="C16" s="31"/>
      <c r="D16" s="32">
        <f t="shared" ref="D16:M16" si="4">SUM(D17:D20)</f>
        <v>208654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208654</v>
      </c>
      <c r="O16" s="45">
        <f t="shared" si="2"/>
        <v>105.96952767902489</v>
      </c>
      <c r="P16" s="10"/>
    </row>
    <row r="17" spans="1:119">
      <c r="A17" s="12"/>
      <c r="B17" s="25">
        <v>335.12</v>
      </c>
      <c r="C17" s="20" t="s">
        <v>59</v>
      </c>
      <c r="D17" s="46">
        <v>57735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57735</v>
      </c>
      <c r="O17" s="47">
        <f t="shared" si="2"/>
        <v>29.321990858303707</v>
      </c>
      <c r="P17" s="9"/>
    </row>
    <row r="18" spans="1:119">
      <c r="A18" s="12"/>
      <c r="B18" s="25">
        <v>335.15</v>
      </c>
      <c r="C18" s="20" t="s">
        <v>60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</v>
      </c>
      <c r="O18" s="47">
        <f t="shared" si="2"/>
        <v>2.488572879634332E-2</v>
      </c>
      <c r="P18" s="9"/>
    </row>
    <row r="19" spans="1:119">
      <c r="A19" s="12"/>
      <c r="B19" s="25">
        <v>335.18</v>
      </c>
      <c r="C19" s="20" t="s">
        <v>61</v>
      </c>
      <c r="D19" s="46">
        <v>138145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138145</v>
      </c>
      <c r="O19" s="47">
        <f t="shared" si="2"/>
        <v>70.159979685119353</v>
      </c>
      <c r="P19" s="9"/>
    </row>
    <row r="20" spans="1:119">
      <c r="A20" s="12"/>
      <c r="B20" s="25">
        <v>338</v>
      </c>
      <c r="C20" s="20" t="s">
        <v>20</v>
      </c>
      <c r="D20" s="46">
        <v>12725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12725</v>
      </c>
      <c r="O20" s="47">
        <f t="shared" si="2"/>
        <v>6.4626714068054847</v>
      </c>
      <c r="P20" s="9"/>
    </row>
    <row r="21" spans="1:119" ht="15.75">
      <c r="A21" s="29" t="s">
        <v>3</v>
      </c>
      <c r="B21" s="30"/>
      <c r="C21" s="31"/>
      <c r="D21" s="32">
        <f t="shared" ref="D21:M21" si="5">SUM(D22:D24)</f>
        <v>143048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143048</v>
      </c>
      <c r="O21" s="45">
        <f t="shared" si="2"/>
        <v>72.650076180802444</v>
      </c>
      <c r="P21" s="10"/>
    </row>
    <row r="22" spans="1:119">
      <c r="A22" s="12"/>
      <c r="B22" s="25">
        <v>361.1</v>
      </c>
      <c r="C22" s="20" t="s">
        <v>32</v>
      </c>
      <c r="D22" s="46">
        <v>1015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1015</v>
      </c>
      <c r="O22" s="47">
        <f t="shared" si="2"/>
        <v>0.51549009649568311</v>
      </c>
      <c r="P22" s="9"/>
    </row>
    <row r="23" spans="1:119">
      <c r="A23" s="12"/>
      <c r="B23" s="25">
        <v>362</v>
      </c>
      <c r="C23" s="20" t="s">
        <v>33</v>
      </c>
      <c r="D23" s="46">
        <v>129117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129117</v>
      </c>
      <c r="O23" s="47">
        <f t="shared" si="2"/>
        <v>65.574911122397154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12916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12916</v>
      </c>
      <c r="O24" s="47">
        <f t="shared" si="2"/>
        <v>6.5596749619095984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925677</v>
      </c>
      <c r="E25" s="15">
        <f t="shared" ref="E25:M25" si="6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925677</v>
      </c>
      <c r="O25" s="38">
        <f t="shared" si="2"/>
        <v>470.12544438801422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70</v>
      </c>
      <c r="M27" s="48"/>
      <c r="N27" s="48"/>
      <c r="O27" s="43">
        <v>1969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2023-10-02T21:28:25Z</cp:lastPrinted>
  <dcterms:created xsi:type="dcterms:W3CDTF">2000-08-31T21:26:31Z</dcterms:created>
  <dcterms:modified xsi:type="dcterms:W3CDTF">2023-10-02T21:28:33Z</dcterms:modified>
</cp:coreProperties>
</file>