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'2009'!$A$1:$O$32</definedName>
    <definedName name="_xlnm.Print_Area" localSheetId="12">'2010'!$A$1:$O$32</definedName>
    <definedName name="_xlnm.Print_Area" localSheetId="11">'2011'!$A$1:$O$30</definedName>
    <definedName name="_xlnm.Print_Area" localSheetId="10">'2012'!$A$1:$O$31</definedName>
    <definedName name="_xlnm.Print_Area" localSheetId="9">'2013'!$A$1:$O$33</definedName>
    <definedName name="_xlnm.Print_Area" localSheetId="8">'2014'!$A$1:$O$34</definedName>
    <definedName name="_xlnm.Print_Area" localSheetId="7">'2015'!$A$1:$O$34</definedName>
    <definedName name="_xlnm.Print_Area" localSheetId="6">'2016'!$A$1:$O$35</definedName>
    <definedName name="_xlnm.Print_Area" localSheetId="5">'2017'!$A$1:$O$32</definedName>
    <definedName name="_xlnm.Print_Area" localSheetId="4">'2018'!$A$1:$O$30</definedName>
    <definedName name="_xlnm.Print_Area" localSheetId="3">'2019'!$A$1:$O$30</definedName>
    <definedName name="_xlnm.Print_Area" localSheetId="2">'2020'!$A$1:$O$29</definedName>
    <definedName name="_xlnm.Print_Area" localSheetId="1">'2021'!$A$1:$P$27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9" l="1"/>
  <c r="F29" i="49"/>
  <c r="G29" i="49"/>
  <c r="H29" i="49"/>
  <c r="I29" i="49"/>
  <c r="J29" i="49"/>
  <c r="K29" i="49"/>
  <c r="L29" i="49"/>
  <c r="M29" i="49"/>
  <c r="N29" i="49"/>
  <c r="D29" i="49"/>
  <c r="O28" i="49" l="1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24" i="49"/>
  <c r="P24" i="49" s="1"/>
  <c r="O22" i="49"/>
  <c r="P22" i="49" s="1"/>
  <c r="O20" i="49"/>
  <c r="P20" i="49" s="1"/>
  <c r="O13" i="49"/>
  <c r="P13" i="49" s="1"/>
  <c r="O10" i="49"/>
  <c r="P10" i="49" s="1"/>
  <c r="O5" i="49"/>
  <c r="P5" i="49" s="1"/>
  <c r="G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O21" i="48" s="1"/>
  <c r="P21" i="48" s="1"/>
  <c r="D21" i="48"/>
  <c r="O20" i="48"/>
  <c r="P20" i="48"/>
  <c r="N19" i="48"/>
  <c r="M19" i="48"/>
  <c r="L19" i="48"/>
  <c r="K19" i="48"/>
  <c r="J19" i="48"/>
  <c r="I19" i="48"/>
  <c r="H19" i="48"/>
  <c r="G19" i="48"/>
  <c r="F19" i="48"/>
  <c r="O19" i="48" s="1"/>
  <c r="P19" i="48" s="1"/>
  <c r="E19" i="48"/>
  <c r="D19" i="48"/>
  <c r="O18" i="48"/>
  <c r="P18" i="48"/>
  <c r="O17" i="48"/>
  <c r="P17" i="48" s="1"/>
  <c r="O16" i="48"/>
  <c r="P16" i="48" s="1"/>
  <c r="O15" i="48"/>
  <c r="P15" i="48"/>
  <c r="O14" i="48"/>
  <c r="P14" i="48"/>
  <c r="N13" i="48"/>
  <c r="M13" i="48"/>
  <c r="L13" i="48"/>
  <c r="L23" i="48" s="1"/>
  <c r="K13" i="48"/>
  <c r="J13" i="48"/>
  <c r="I13" i="48"/>
  <c r="H13" i="48"/>
  <c r="G13" i="48"/>
  <c r="F13" i="48"/>
  <c r="E13" i="48"/>
  <c r="E23" i="48" s="1"/>
  <c r="D13" i="48"/>
  <c r="O12" i="48"/>
  <c r="P12" i="48" s="1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/>
  <c r="N5" i="48"/>
  <c r="N23" i="48" s="1"/>
  <c r="M5" i="48"/>
  <c r="M23" i="48" s="1"/>
  <c r="L5" i="48"/>
  <c r="K5" i="48"/>
  <c r="K23" i="48" s="1"/>
  <c r="J5" i="48"/>
  <c r="J23" i="48" s="1"/>
  <c r="I5" i="48"/>
  <c r="I23" i="48" s="1"/>
  <c r="H5" i="48"/>
  <c r="H23" i="48" s="1"/>
  <c r="G5" i="48"/>
  <c r="F5" i="48"/>
  <c r="F23" i="48" s="1"/>
  <c r="E5" i="48"/>
  <c r="D5" i="48"/>
  <c r="N24" i="46"/>
  <c r="O24" i="46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/>
  <c r="N21" i="46"/>
  <c r="O21" i="46"/>
  <c r="M20" i="46"/>
  <c r="N20" i="46" s="1"/>
  <c r="O20" i="46" s="1"/>
  <c r="L20" i="46"/>
  <c r="K20" i="46"/>
  <c r="J20" i="46"/>
  <c r="I20" i="46"/>
  <c r="H20" i="46"/>
  <c r="G20" i="46"/>
  <c r="F20" i="46"/>
  <c r="E20" i="46"/>
  <c r="D20" i="46"/>
  <c r="N19" i="46"/>
  <c r="O19" i="46"/>
  <c r="M18" i="46"/>
  <c r="N18" i="46" s="1"/>
  <c r="O18" i="46" s="1"/>
  <c r="L18" i="46"/>
  <c r="K18" i="46"/>
  <c r="J18" i="46"/>
  <c r="J25" i="46" s="1"/>
  <c r="I18" i="46"/>
  <c r="H18" i="46"/>
  <c r="G18" i="46"/>
  <c r="F18" i="46"/>
  <c r="E18" i="46"/>
  <c r="D18" i="46"/>
  <c r="N17" i="46"/>
  <c r="O17" i="46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G25" i="46" s="1"/>
  <c r="F13" i="46"/>
  <c r="E13" i="46"/>
  <c r="D13" i="46"/>
  <c r="D25" i="46" s="1"/>
  <c r="N25" i="46" s="1"/>
  <c r="O25" i="46" s="1"/>
  <c r="N12" i="46"/>
  <c r="O12" i="46" s="1"/>
  <c r="N11" i="46"/>
  <c r="O11" i="46"/>
  <c r="M10" i="46"/>
  <c r="L10" i="46"/>
  <c r="K10" i="46"/>
  <c r="J10" i="46"/>
  <c r="I10" i="46"/>
  <c r="I25" i="46" s="1"/>
  <c r="H10" i="46"/>
  <c r="G10" i="46"/>
  <c r="F10" i="46"/>
  <c r="F25" i="46" s="1"/>
  <c r="E10" i="46"/>
  <c r="D10" i="46"/>
  <c r="N9" i="46"/>
  <c r="O9" i="46"/>
  <c r="N8" i="46"/>
  <c r="O8" i="46"/>
  <c r="N7" i="46"/>
  <c r="O7" i="46" s="1"/>
  <c r="N6" i="46"/>
  <c r="O6" i="46" s="1"/>
  <c r="M5" i="46"/>
  <c r="M25" i="46" s="1"/>
  <c r="L5" i="46"/>
  <c r="L25" i="46" s="1"/>
  <c r="K5" i="46"/>
  <c r="K25" i="46" s="1"/>
  <c r="J5" i="46"/>
  <c r="I5" i="46"/>
  <c r="H5" i="46"/>
  <c r="H25" i="46" s="1"/>
  <c r="G5" i="46"/>
  <c r="F5" i="46"/>
  <c r="E5" i="46"/>
  <c r="E25" i="46" s="1"/>
  <c r="D5" i="46"/>
  <c r="E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H26" i="45" s="1"/>
  <c r="G13" i="45"/>
  <c r="F13" i="45"/>
  <c r="E13" i="45"/>
  <c r="D13" i="45"/>
  <c r="N12" i="45"/>
  <c r="O12" i="45"/>
  <c r="N11" i="45"/>
  <c r="O11" i="45" s="1"/>
  <c r="M10" i="45"/>
  <c r="L10" i="45"/>
  <c r="K10" i="45"/>
  <c r="J10" i="45"/>
  <c r="J26" i="45" s="1"/>
  <c r="I10" i="45"/>
  <c r="I26" i="45" s="1"/>
  <c r="H10" i="45"/>
  <c r="G10" i="45"/>
  <c r="F10" i="45"/>
  <c r="E10" i="45"/>
  <c r="D10" i="45"/>
  <c r="N9" i="45"/>
  <c r="O9" i="45" s="1"/>
  <c r="N8" i="45"/>
  <c r="O8" i="45" s="1"/>
  <c r="N7" i="45"/>
  <c r="O7" i="45"/>
  <c r="N6" i="45"/>
  <c r="O6" i="45" s="1"/>
  <c r="M5" i="45"/>
  <c r="M26" i="45" s="1"/>
  <c r="L5" i="45"/>
  <c r="L26" i="45" s="1"/>
  <c r="K5" i="45"/>
  <c r="K26" i="45" s="1"/>
  <c r="J5" i="45"/>
  <c r="I5" i="45"/>
  <c r="H5" i="45"/>
  <c r="G5" i="45"/>
  <c r="G26" i="45" s="1"/>
  <c r="F5" i="45"/>
  <c r="F26" i="45" s="1"/>
  <c r="E5" i="45"/>
  <c r="D5" i="45"/>
  <c r="D26" i="45" s="1"/>
  <c r="E26" i="44"/>
  <c r="M26" i="44"/>
  <c r="N25" i="44"/>
  <c r="O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/>
  <c r="N13" i="44"/>
  <c r="O13" i="44" s="1"/>
  <c r="M12" i="44"/>
  <c r="N12" i="44" s="1"/>
  <c r="O12" i="44" s="1"/>
  <c r="L12" i="44"/>
  <c r="K12" i="44"/>
  <c r="J12" i="44"/>
  <c r="I12" i="44"/>
  <c r="H12" i="44"/>
  <c r="G12" i="44"/>
  <c r="F12" i="44"/>
  <c r="F26" i="44" s="1"/>
  <c r="E12" i="44"/>
  <c r="D12" i="44"/>
  <c r="N11" i="44"/>
  <c r="O11" i="44" s="1"/>
  <c r="N10" i="44"/>
  <c r="O10" i="44" s="1"/>
  <c r="M9" i="44"/>
  <c r="L9" i="44"/>
  <c r="K9" i="44"/>
  <c r="K26" i="44" s="1"/>
  <c r="J9" i="44"/>
  <c r="I9" i="44"/>
  <c r="H9" i="44"/>
  <c r="H26" i="44" s="1"/>
  <c r="G9" i="44"/>
  <c r="F9" i="44"/>
  <c r="E9" i="44"/>
  <c r="D9" i="44"/>
  <c r="N8" i="44"/>
  <c r="O8" i="44" s="1"/>
  <c r="N7" i="44"/>
  <c r="O7" i="44"/>
  <c r="N6" i="44"/>
  <c r="O6" i="44" s="1"/>
  <c r="M5" i="44"/>
  <c r="L5" i="44"/>
  <c r="L26" i="44" s="1"/>
  <c r="K5" i="44"/>
  <c r="J5" i="44"/>
  <c r="J26" i="44" s="1"/>
  <c r="I5" i="44"/>
  <c r="I26" i="44" s="1"/>
  <c r="H5" i="44"/>
  <c r="G5" i="44"/>
  <c r="G26" i="44" s="1"/>
  <c r="F5" i="44"/>
  <c r="E5" i="44"/>
  <c r="D5" i="44"/>
  <c r="D26" i="44" s="1"/>
  <c r="M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N21" i="43"/>
  <c r="O21" i="43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E28" i="43" s="1"/>
  <c r="D10" i="43"/>
  <c r="N9" i="43"/>
  <c r="O9" i="43"/>
  <c r="N8" i="43"/>
  <c r="O8" i="43" s="1"/>
  <c r="N7" i="43"/>
  <c r="O7" i="43"/>
  <c r="N6" i="43"/>
  <c r="O6" i="43"/>
  <c r="M5" i="43"/>
  <c r="L5" i="43"/>
  <c r="L28" i="43" s="1"/>
  <c r="K5" i="43"/>
  <c r="N5" i="43" s="1"/>
  <c r="O5" i="43" s="1"/>
  <c r="J5" i="43"/>
  <c r="J28" i="43" s="1"/>
  <c r="I5" i="43"/>
  <c r="I28" i="43" s="1"/>
  <c r="H5" i="43"/>
  <c r="H28" i="43" s="1"/>
  <c r="G5" i="43"/>
  <c r="G28" i="43" s="1"/>
  <c r="F5" i="43"/>
  <c r="F28" i="43" s="1"/>
  <c r="E5" i="43"/>
  <c r="D5" i="43"/>
  <c r="D28" i="43" s="1"/>
  <c r="N30" i="42"/>
  <c r="O30" i="42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N24" i="42" s="1"/>
  <c r="O24" i="42" s="1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/>
  <c r="N14" i="42"/>
  <c r="O14" i="42" s="1"/>
  <c r="M13" i="42"/>
  <c r="L13" i="42"/>
  <c r="K13" i="42"/>
  <c r="K31" i="42" s="1"/>
  <c r="J13" i="42"/>
  <c r="I13" i="42"/>
  <c r="H13" i="42"/>
  <c r="G13" i="42"/>
  <c r="F13" i="42"/>
  <c r="E13" i="42"/>
  <c r="D13" i="42"/>
  <c r="N12" i="42"/>
  <c r="O12" i="42" s="1"/>
  <c r="N11" i="42"/>
  <c r="O11" i="42" s="1"/>
  <c r="M10" i="42"/>
  <c r="M31" i="42" s="1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N5" i="42" s="1"/>
  <c r="O5" i="42" s="1"/>
  <c r="F5" i="42"/>
  <c r="E5" i="42"/>
  <c r="D5" i="42"/>
  <c r="N27" i="41"/>
  <c r="O27" i="41"/>
  <c r="N26" i="41"/>
  <c r="O26" i="41" s="1"/>
  <c r="M25" i="41"/>
  <c r="L25" i="41"/>
  <c r="K25" i="41"/>
  <c r="J25" i="41"/>
  <c r="I25" i="41"/>
  <c r="H25" i="41"/>
  <c r="G25" i="41"/>
  <c r="N25" i="41" s="1"/>
  <c r="O25" i="41" s="1"/>
  <c r="F25" i="41"/>
  <c r="E25" i="41"/>
  <c r="D25" i="41"/>
  <c r="N24" i="41"/>
  <c r="O24" i="41" s="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M14" i="41"/>
  <c r="M28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E28" i="41" s="1"/>
  <c r="D11" i="4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L28" i="41" s="1"/>
  <c r="K5" i="41"/>
  <c r="K28" i="41" s="1"/>
  <c r="J5" i="41"/>
  <c r="J28" i="41" s="1"/>
  <c r="I5" i="41"/>
  <c r="I28" i="41" s="1"/>
  <c r="H5" i="41"/>
  <c r="H28" i="41" s="1"/>
  <c r="G5" i="41"/>
  <c r="G28" i="41" s="1"/>
  <c r="F5" i="41"/>
  <c r="F28" i="41" s="1"/>
  <c r="E5" i="41"/>
  <c r="D5" i="41"/>
  <c r="D28" i="41" s="1"/>
  <c r="N29" i="40"/>
  <c r="O29" i="40" s="1"/>
  <c r="N28" i="40"/>
  <c r="O28" i="40" s="1"/>
  <c r="M27" i="40"/>
  <c r="N27" i="40" s="1"/>
  <c r="O27" i="40" s="1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N23" i="40" s="1"/>
  <c r="O23" i="40" s="1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N21" i="40" s="1"/>
  <c r="O21" i="40" s="1"/>
  <c r="L21" i="40"/>
  <c r="K21" i="40"/>
  <c r="J21" i="40"/>
  <c r="I21" i="40"/>
  <c r="H21" i="40"/>
  <c r="G21" i="40"/>
  <c r="F21" i="40"/>
  <c r="E21" i="40"/>
  <c r="D21" i="40"/>
  <c r="N20" i="40"/>
  <c r="O20" i="40" s="1"/>
  <c r="M19" i="40"/>
  <c r="M30" i="40" s="1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/>
  <c r="N11" i="40"/>
  <c r="O11" i="40" s="1"/>
  <c r="M10" i="40"/>
  <c r="L10" i="40"/>
  <c r="K10" i="40"/>
  <c r="K30" i="40" s="1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E30" i="40" s="1"/>
  <c r="D5" i="40"/>
  <c r="N29" i="39"/>
  <c r="O29" i="39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M25" i="39"/>
  <c r="L25" i="39"/>
  <c r="K25" i="39"/>
  <c r="J25" i="39"/>
  <c r="I25" i="39"/>
  <c r="H25" i="39"/>
  <c r="G25" i="39"/>
  <c r="N25" i="39" s="1"/>
  <c r="O25" i="39" s="1"/>
  <c r="F25" i="39"/>
  <c r="E25" i="39"/>
  <c r="D25" i="39"/>
  <c r="N24" i="39"/>
  <c r="O24" i="39" s="1"/>
  <c r="M23" i="39"/>
  <c r="L23" i="39"/>
  <c r="K23" i="39"/>
  <c r="J23" i="39"/>
  <c r="I23" i="39"/>
  <c r="H23" i="39"/>
  <c r="H30" i="39" s="1"/>
  <c r="G23" i="39"/>
  <c r="F23" i="39"/>
  <c r="E23" i="39"/>
  <c r="N23" i="39" s="1"/>
  <c r="O23" i="39" s="1"/>
  <c r="D23" i="39"/>
  <c r="N22" i="39"/>
  <c r="O22" i="39"/>
  <c r="M21" i="39"/>
  <c r="L21" i="39"/>
  <c r="K21" i="39"/>
  <c r="J21" i="39"/>
  <c r="I21" i="39"/>
  <c r="N21" i="39" s="1"/>
  <c r="O21" i="39" s="1"/>
  <c r="H21" i="39"/>
  <c r="G21" i="39"/>
  <c r="F21" i="39"/>
  <c r="E21" i="39"/>
  <c r="D21" i="39"/>
  <c r="N20" i="39"/>
  <c r="O20" i="39"/>
  <c r="M19" i="39"/>
  <c r="L19" i="39"/>
  <c r="K19" i="39"/>
  <c r="J19" i="39"/>
  <c r="I19" i="39"/>
  <c r="I30" i="39" s="1"/>
  <c r="H19" i="39"/>
  <c r="G19" i="39"/>
  <c r="F19" i="39"/>
  <c r="E19" i="39"/>
  <c r="D19" i="39"/>
  <c r="N19" i="39" s="1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 s="1"/>
  <c r="N11" i="39"/>
  <c r="O11" i="39"/>
  <c r="M10" i="39"/>
  <c r="L10" i="39"/>
  <c r="K10" i="39"/>
  <c r="J10" i="39"/>
  <c r="J30" i="39" s="1"/>
  <c r="I10" i="39"/>
  <c r="H10" i="39"/>
  <c r="G10" i="39"/>
  <c r="F10" i="39"/>
  <c r="E10" i="39"/>
  <c r="D10" i="39"/>
  <c r="N9" i="39"/>
  <c r="O9" i="39" s="1"/>
  <c r="N8" i="39"/>
  <c r="O8" i="39"/>
  <c r="N7" i="39"/>
  <c r="O7" i="39"/>
  <c r="N6" i="39"/>
  <c r="O6" i="39" s="1"/>
  <c r="M5" i="39"/>
  <c r="L5" i="39"/>
  <c r="K5" i="39"/>
  <c r="K30" i="39" s="1"/>
  <c r="J5" i="39"/>
  <c r="I5" i="39"/>
  <c r="H5" i="39"/>
  <c r="G5" i="39"/>
  <c r="F5" i="39"/>
  <c r="E5" i="39"/>
  <c r="D5" i="39"/>
  <c r="D30" i="39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/>
  <c r="M21" i="38"/>
  <c r="L21" i="38"/>
  <c r="K21" i="38"/>
  <c r="J21" i="38"/>
  <c r="I21" i="38"/>
  <c r="I28" i="38" s="1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28" i="38" s="1"/>
  <c r="K5" i="38"/>
  <c r="K28" i="38" s="1"/>
  <c r="J5" i="38"/>
  <c r="J28" i="38" s="1"/>
  <c r="I5" i="38"/>
  <c r="H5" i="38"/>
  <c r="H28" i="38" s="1"/>
  <c r="G5" i="38"/>
  <c r="F5" i="38"/>
  <c r="F28" i="38" s="1"/>
  <c r="E5" i="38"/>
  <c r="D5" i="38"/>
  <c r="D28" i="38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I22" i="37"/>
  <c r="H22" i="37"/>
  <c r="H29" i="37" s="1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I29" i="37" s="1"/>
  <c r="H13" i="37"/>
  <c r="G13" i="37"/>
  <c r="N13" i="37" s="1"/>
  <c r="O13" i="37" s="1"/>
  <c r="F13" i="37"/>
  <c r="E13" i="37"/>
  <c r="D13" i="37"/>
  <c r="N12" i="37"/>
  <c r="O12" i="37"/>
  <c r="N11" i="37"/>
  <c r="O11" i="37" s="1"/>
  <c r="M10" i="37"/>
  <c r="L10" i="37"/>
  <c r="K10" i="37"/>
  <c r="K29" i="37" s="1"/>
  <c r="J10" i="37"/>
  <c r="I10" i="37"/>
  <c r="H10" i="37"/>
  <c r="G10" i="37"/>
  <c r="N10" i="37" s="1"/>
  <c r="O10" i="37" s="1"/>
  <c r="F10" i="37"/>
  <c r="E10" i="37"/>
  <c r="D10" i="37"/>
  <c r="N9" i="37"/>
  <c r="O9" i="37" s="1"/>
  <c r="N8" i="37"/>
  <c r="O8" i="37" s="1"/>
  <c r="N7" i="37"/>
  <c r="O7" i="37" s="1"/>
  <c r="N6" i="37"/>
  <c r="O6" i="37"/>
  <c r="M5" i="37"/>
  <c r="M29" i="37" s="1"/>
  <c r="L5" i="37"/>
  <c r="L29" i="37" s="1"/>
  <c r="K5" i="37"/>
  <c r="J5" i="37"/>
  <c r="I5" i="37"/>
  <c r="H5" i="37"/>
  <c r="G5" i="37"/>
  <c r="F5" i="37"/>
  <c r="F29" i="37" s="1"/>
  <c r="E5" i="37"/>
  <c r="D5" i="37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J27" i="36" s="1"/>
  <c r="I22" i="36"/>
  <c r="H22" i="36"/>
  <c r="G22" i="36"/>
  <c r="F22" i="36"/>
  <c r="F27" i="36" s="1"/>
  <c r="E22" i="36"/>
  <c r="N22" i="36" s="1"/>
  <c r="O22" i="36" s="1"/>
  <c r="D22" i="36"/>
  <c r="N21" i="36"/>
  <c r="O21" i="36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M10" i="36"/>
  <c r="L10" i="36"/>
  <c r="K10" i="36"/>
  <c r="J10" i="36"/>
  <c r="I10" i="36"/>
  <c r="H10" i="36"/>
  <c r="N10" i="36" s="1"/>
  <c r="O10" i="36" s="1"/>
  <c r="G10" i="36"/>
  <c r="F10" i="36"/>
  <c r="E10" i="36"/>
  <c r="D10" i="36"/>
  <c r="N9" i="36"/>
  <c r="O9" i="36"/>
  <c r="N8" i="36"/>
  <c r="O8" i="36"/>
  <c r="N7" i="36"/>
  <c r="O7" i="36" s="1"/>
  <c r="N6" i="36"/>
  <c r="O6" i="36"/>
  <c r="M5" i="36"/>
  <c r="M27" i="36" s="1"/>
  <c r="L5" i="36"/>
  <c r="L27" i="36" s="1"/>
  <c r="K5" i="36"/>
  <c r="J5" i="36"/>
  <c r="I5" i="36"/>
  <c r="I27" i="36" s="1"/>
  <c r="H5" i="36"/>
  <c r="H27" i="36" s="1"/>
  <c r="G5" i="36"/>
  <c r="F5" i="36"/>
  <c r="E5" i="36"/>
  <c r="N5" i="36" s="1"/>
  <c r="O5" i="36" s="1"/>
  <c r="D5" i="36"/>
  <c r="N25" i="35"/>
  <c r="O25" i="35"/>
  <c r="N24" i="35"/>
  <c r="O24" i="35" s="1"/>
  <c r="M23" i="35"/>
  <c r="L23" i="35"/>
  <c r="K23" i="35"/>
  <c r="J23" i="35"/>
  <c r="I23" i="35"/>
  <c r="H23" i="35"/>
  <c r="G23" i="35"/>
  <c r="N23" i="35" s="1"/>
  <c r="O23" i="35" s="1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G26" i="35" s="1"/>
  <c r="F21" i="35"/>
  <c r="E21" i="35"/>
  <c r="D21" i="35"/>
  <c r="N21" i="35" s="1"/>
  <c r="O21" i="35" s="1"/>
  <c r="N20" i="35"/>
  <c r="O20" i="35" s="1"/>
  <c r="M19" i="35"/>
  <c r="L19" i="35"/>
  <c r="K19" i="35"/>
  <c r="J19" i="35"/>
  <c r="N19" i="35" s="1"/>
  <c r="O19" i="35" s="1"/>
  <c r="I19" i="35"/>
  <c r="H19" i="35"/>
  <c r="G19" i="35"/>
  <c r="F19" i="35"/>
  <c r="E19" i="35"/>
  <c r="D19" i="35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M11" i="35"/>
  <c r="M26" i="35"/>
  <c r="L11" i="35"/>
  <c r="K11" i="35"/>
  <c r="J11" i="35"/>
  <c r="J26" i="35" s="1"/>
  <c r="I11" i="35"/>
  <c r="I26" i="35" s="1"/>
  <c r="H11" i="35"/>
  <c r="G11" i="35"/>
  <c r="F11" i="35"/>
  <c r="E11" i="35"/>
  <c r="D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26" i="35" s="1"/>
  <c r="K5" i="35"/>
  <c r="K26" i="35" s="1"/>
  <c r="J5" i="35"/>
  <c r="I5" i="35"/>
  <c r="H5" i="35"/>
  <c r="H26" i="35" s="1"/>
  <c r="G5" i="35"/>
  <c r="F5" i="35"/>
  <c r="E5" i="35"/>
  <c r="E26" i="35" s="1"/>
  <c r="D5" i="35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/>
  <c r="M21" i="34"/>
  <c r="L21" i="34"/>
  <c r="K21" i="34"/>
  <c r="J21" i="34"/>
  <c r="I21" i="34"/>
  <c r="I28" i="34" s="1"/>
  <c r="H21" i="34"/>
  <c r="G21" i="34"/>
  <c r="F21" i="34"/>
  <c r="F28" i="34" s="1"/>
  <c r="E21" i="34"/>
  <c r="E28" i="34" s="1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28" i="34"/>
  <c r="K5" i="34"/>
  <c r="K28" i="34" s="1"/>
  <c r="J5" i="34"/>
  <c r="J28" i="34" s="1"/>
  <c r="I5" i="34"/>
  <c r="H5" i="34"/>
  <c r="H28" i="34"/>
  <c r="G5" i="34"/>
  <c r="G28" i="34" s="1"/>
  <c r="F5" i="34"/>
  <c r="E5" i="34"/>
  <c r="D5" i="34"/>
  <c r="E25" i="33"/>
  <c r="F25" i="33"/>
  <c r="G25" i="33"/>
  <c r="H25" i="33"/>
  <c r="I25" i="33"/>
  <c r="N25" i="33" s="1"/>
  <c r="O25" i="33" s="1"/>
  <c r="J25" i="33"/>
  <c r="K25" i="33"/>
  <c r="L25" i="33"/>
  <c r="M25" i="33"/>
  <c r="D25" i="33"/>
  <c r="E23" i="33"/>
  <c r="F23" i="33"/>
  <c r="G23" i="33"/>
  <c r="H23" i="33"/>
  <c r="I23" i="33"/>
  <c r="J23" i="33"/>
  <c r="N23" i="33" s="1"/>
  <c r="O23" i="33" s="1"/>
  <c r="K23" i="33"/>
  <c r="L23" i="33"/>
  <c r="M23" i="33"/>
  <c r="E21" i="33"/>
  <c r="F21" i="33"/>
  <c r="G21" i="33"/>
  <c r="H21" i="33"/>
  <c r="I21" i="33"/>
  <c r="J21" i="33"/>
  <c r="K21" i="33"/>
  <c r="L21" i="33"/>
  <c r="M21" i="33"/>
  <c r="M28" i="33" s="1"/>
  <c r="E19" i="33"/>
  <c r="N19" i="33" s="1"/>
  <c r="O19" i="33" s="1"/>
  <c r="F19" i="33"/>
  <c r="G19" i="33"/>
  <c r="H19" i="33"/>
  <c r="I19" i="33"/>
  <c r="J19" i="33"/>
  <c r="K19" i="33"/>
  <c r="K28" i="33" s="1"/>
  <c r="L19" i="33"/>
  <c r="M19" i="33"/>
  <c r="E14" i="33"/>
  <c r="F14" i="33"/>
  <c r="G14" i="33"/>
  <c r="H14" i="33"/>
  <c r="I14" i="33"/>
  <c r="J14" i="33"/>
  <c r="K14" i="33"/>
  <c r="L14" i="33"/>
  <c r="M14" i="33"/>
  <c r="E11" i="33"/>
  <c r="E28" i="33" s="1"/>
  <c r="F11" i="33"/>
  <c r="G11" i="33"/>
  <c r="H11" i="33"/>
  <c r="I11" i="33"/>
  <c r="I28" i="33" s="1"/>
  <c r="J11" i="33"/>
  <c r="K11" i="33"/>
  <c r="L11" i="33"/>
  <c r="M11" i="33"/>
  <c r="E5" i="33"/>
  <c r="F5" i="33"/>
  <c r="F28" i="33" s="1"/>
  <c r="G5" i="33"/>
  <c r="H5" i="33"/>
  <c r="N5" i="33" s="1"/>
  <c r="O5" i="33" s="1"/>
  <c r="I5" i="33"/>
  <c r="J5" i="33"/>
  <c r="K5" i="33"/>
  <c r="L5" i="33"/>
  <c r="L28" i="33" s="1"/>
  <c r="M5" i="33"/>
  <c r="D23" i="33"/>
  <c r="D19" i="33"/>
  <c r="D14" i="33"/>
  <c r="N14" i="33" s="1"/>
  <c r="O14" i="33" s="1"/>
  <c r="D11" i="33"/>
  <c r="D5" i="33"/>
  <c r="N27" i="33"/>
  <c r="O27" i="33" s="1"/>
  <c r="N26" i="33"/>
  <c r="O26" i="33" s="1"/>
  <c r="N24" i="33"/>
  <c r="O24" i="33"/>
  <c r="D21" i="33"/>
  <c r="N21" i="33" s="1"/>
  <c r="O21" i="33" s="1"/>
  <c r="N22" i="33"/>
  <c r="O22" i="33" s="1"/>
  <c r="N20" i="33"/>
  <c r="O20" i="33"/>
  <c r="N13" i="33"/>
  <c r="O13" i="33" s="1"/>
  <c r="N7" i="33"/>
  <c r="O7" i="33"/>
  <c r="N8" i="33"/>
  <c r="O8" i="33"/>
  <c r="N9" i="33"/>
  <c r="O9" i="33" s="1"/>
  <c r="N10" i="33"/>
  <c r="O10" i="33" s="1"/>
  <c r="N6" i="33"/>
  <c r="O6" i="33"/>
  <c r="N16" i="33"/>
  <c r="O16" i="33" s="1"/>
  <c r="N17" i="33"/>
  <c r="O17" i="33"/>
  <c r="N18" i="33"/>
  <c r="O18" i="33" s="1"/>
  <c r="N15" i="33"/>
  <c r="O15" i="33" s="1"/>
  <c r="N12" i="33"/>
  <c r="O12" i="33" s="1"/>
  <c r="J29" i="37"/>
  <c r="D29" i="37"/>
  <c r="G27" i="36"/>
  <c r="K27" i="36"/>
  <c r="M30" i="39"/>
  <c r="F30" i="39"/>
  <c r="L30" i="39"/>
  <c r="E28" i="38"/>
  <c r="M28" i="38"/>
  <c r="E30" i="39"/>
  <c r="G30" i="39"/>
  <c r="G28" i="33"/>
  <c r="G28" i="38"/>
  <c r="D28" i="33"/>
  <c r="M28" i="34"/>
  <c r="D26" i="35"/>
  <c r="F26" i="35"/>
  <c r="E29" i="37"/>
  <c r="H30" i="40"/>
  <c r="G30" i="40"/>
  <c r="F30" i="40"/>
  <c r="N10" i="40"/>
  <c r="O10" i="40" s="1"/>
  <c r="L30" i="40"/>
  <c r="J30" i="40"/>
  <c r="D30" i="40"/>
  <c r="N19" i="41"/>
  <c r="O19" i="41" s="1"/>
  <c r="N11" i="41"/>
  <c r="O11" i="41" s="1"/>
  <c r="N5" i="41"/>
  <c r="O5" i="41" s="1"/>
  <c r="N19" i="42"/>
  <c r="O19" i="42"/>
  <c r="J31" i="42"/>
  <c r="N21" i="42"/>
  <c r="O21" i="42"/>
  <c r="D31" i="42"/>
  <c r="H31" i="42"/>
  <c r="F31" i="42"/>
  <c r="L31" i="42"/>
  <c r="G31" i="42"/>
  <c r="I31" i="42"/>
  <c r="E31" i="42"/>
  <c r="N25" i="43"/>
  <c r="O25" i="43" s="1"/>
  <c r="N13" i="43"/>
  <c r="O13" i="43" s="1"/>
  <c r="N21" i="44"/>
  <c r="O21" i="44" s="1"/>
  <c r="N17" i="44"/>
  <c r="O17" i="44" s="1"/>
  <c r="N9" i="44"/>
  <c r="O9" i="44" s="1"/>
  <c r="N5" i="44"/>
  <c r="O5" i="44" s="1"/>
  <c r="N13" i="45"/>
  <c r="O13" i="45" s="1"/>
  <c r="N21" i="45"/>
  <c r="O21" i="45"/>
  <c r="N19" i="45"/>
  <c r="O19" i="45" s="1"/>
  <c r="N23" i="45"/>
  <c r="O23" i="45" s="1"/>
  <c r="N10" i="45"/>
  <c r="O10" i="45" s="1"/>
  <c r="N13" i="46"/>
  <c r="O13" i="46" s="1"/>
  <c r="N5" i="46"/>
  <c r="O5" i="46" s="1"/>
  <c r="O10" i="48"/>
  <c r="P10" i="48" s="1"/>
  <c r="O13" i="48"/>
  <c r="P13" i="48"/>
  <c r="O5" i="48"/>
  <c r="P5" i="48" s="1"/>
  <c r="O29" i="49" l="1"/>
  <c r="P29" i="49" s="1"/>
  <c r="N30" i="39"/>
  <c r="O30" i="39" s="1"/>
  <c r="N28" i="41"/>
  <c r="O28" i="41" s="1"/>
  <c r="N26" i="44"/>
  <c r="O26" i="44" s="1"/>
  <c r="N31" i="42"/>
  <c r="O31" i="42" s="1"/>
  <c r="N29" i="37"/>
  <c r="O29" i="37" s="1"/>
  <c r="N26" i="35"/>
  <c r="O26" i="35" s="1"/>
  <c r="O23" i="48"/>
  <c r="P23" i="48" s="1"/>
  <c r="N28" i="38"/>
  <c r="O28" i="38" s="1"/>
  <c r="N26" i="45"/>
  <c r="O26" i="45" s="1"/>
  <c r="J28" i="33"/>
  <c r="N19" i="40"/>
  <c r="O19" i="40" s="1"/>
  <c r="N5" i="38"/>
  <c r="O5" i="38" s="1"/>
  <c r="N11" i="33"/>
  <c r="O11" i="33" s="1"/>
  <c r="N10" i="46"/>
  <c r="O10" i="46" s="1"/>
  <c r="N5" i="34"/>
  <c r="O5" i="34" s="1"/>
  <c r="E27" i="36"/>
  <c r="D27" i="36"/>
  <c r="N27" i="36" s="1"/>
  <c r="O27" i="36" s="1"/>
  <c r="H28" i="33"/>
  <c r="N28" i="33" s="1"/>
  <c r="O28" i="33" s="1"/>
  <c r="N11" i="35"/>
  <c r="O11" i="35" s="1"/>
  <c r="N5" i="39"/>
  <c r="O5" i="39" s="1"/>
  <c r="N5" i="37"/>
  <c r="O5" i="37" s="1"/>
  <c r="N10" i="39"/>
  <c r="O10" i="39" s="1"/>
  <c r="K28" i="43"/>
  <c r="N28" i="43" s="1"/>
  <c r="O28" i="43" s="1"/>
  <c r="N10" i="42"/>
  <c r="O10" i="42" s="1"/>
  <c r="D28" i="34"/>
  <c r="N28" i="34" s="1"/>
  <c r="O28" i="34" s="1"/>
  <c r="N14" i="41"/>
  <c r="O14" i="41" s="1"/>
  <c r="I30" i="40"/>
  <c r="N30" i="40" s="1"/>
  <c r="O30" i="40" s="1"/>
  <c r="G29" i="37"/>
  <c r="N5" i="40"/>
  <c r="O5" i="40" s="1"/>
  <c r="N5" i="35"/>
  <c r="O5" i="35" s="1"/>
  <c r="N10" i="43"/>
  <c r="O10" i="43" s="1"/>
  <c r="N13" i="42"/>
  <c r="O13" i="42" s="1"/>
  <c r="N5" i="45"/>
  <c r="O5" i="45" s="1"/>
</calcChain>
</file>

<file path=xl/sharedStrings.xml><?xml version="1.0" encoding="utf-8"?>
<sst xmlns="http://schemas.openxmlformats.org/spreadsheetml/2006/main" count="700" uniqueCount="96">
  <si>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</si>
  <si>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</si>
  <si>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</si>
  <si>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</si>
  <si>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</si>
  <si>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</si>
  <si>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</si>
  <si>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</si>
  <si>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</si>
  <si>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</si>
  <si>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</si>
  <si>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</si>
  <si>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</si>
  <si>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</si>
  <si>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</si>
  <si>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</si>
  <si>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</si>
  <si>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</si>
  <si>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</si>
  <si>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</si>
  <si>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</si>
  <si>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</si>
  <si>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</si>
  <si>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</si>
  <si>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Public Safety</t>
  </si>
  <si>
    <t>Law Enforcement</t>
  </si>
  <si>
    <t>Fire Control</t>
  </si>
  <si>
    <t>Physical Environment</t>
  </si>
  <si>
    <t>Gas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</si>
  <si>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</si>
  <si>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</si>
  <si>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</si>
  <si>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</si>
  <si>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</si>
  <si>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</si>
  <si>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</si>
  <si>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</si>
  <si>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</si>
  <si>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Inter-Fund Group Transfers Out</t>
  </si>
  <si>
    <t>Proprietary - Non-Operating Interest Expense</t>
  </si>
  <si>
    <t>Other Uses and Non-Operating</t>
  </si>
  <si>
    <t>2009 Municipal Population:</t>
  </si>
  <si>
    <t>Madison Expenditures Reported by Account Code and Fund Type</t>
  </si>
  <si>
    <t>Local Fiscal Year Ended September 30, 2010</t>
  </si>
  <si>
    <t>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</si>
  <si>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</si>
  <si>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</si>
  <si>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</si>
  <si>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</si>
  <si>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</si>
  <si>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</si>
  <si>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Other Economic Environment</t>
  </si>
  <si>
    <t>2012 Municipal Population:</t>
  </si>
  <si>
    <t>Local Fiscal Year Ended September 30, 2013</t>
  </si>
  <si>
    <t>Human Services</t>
  </si>
  <si>
    <t>Other Human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</si>
  <si>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</si>
  <si>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</si>
  <si>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</si>
  <si>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</si>
  <si>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Water Utility Services</t>
  </si>
  <si>
    <t>Garbage / Solid Waste</t>
  </si>
  <si>
    <t>Sewer / Wastewater Services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</si>
  <si>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</si>
  <si>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</si>
  <si>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</si>
  <si>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</si>
  <si>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</si>
  <si>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</si>
  <si>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</si>
  <si>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</si>
  <si>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</si>
  <si>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</si>
  <si>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</si>
  <si>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</si>
  <si>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</si>
  <si>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</si>
  <si>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</si>
  <si>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Transportation</t>
  </si>
  <si>
    <t>2018 Municipal Population:</t>
  </si>
  <si>
    <t>Local Fiscal Year Ended September 30, 2019</t>
  </si>
  <si>
    <t>Other General Government</t>
  </si>
  <si>
    <t>Conservation / Resource Management</t>
  </si>
  <si>
    <t>2019 Municipal Population:</t>
  </si>
  <si>
    <t>Local Fiscal Year Ended September 30, 2020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</si>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</sst>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SUM(D6:D9)</f>
        <v>458441</v>
      </c>
      <c r="E5" s="26">
        <f>SUM(E6:E9)</f>
        <v>5000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0</v>
      </c>
      <c r="J5" s="26">
        <f>SUM(J6:J9)</f>
        <v>0</v>
      </c>
      <c r="K5" s="26">
        <f>SUM(K6:K9)</f>
        <v>456273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919714</v>
      </c>
      <c r="P5" s="32">
        <f>(O5/P$31)</f>
        <v>306.36708860759495</v>
      </c>
      <c r="Q5" s="6"/>
    </row>
    <row r="6" spans="1:134">
      <c r="A6" s="12"/>
      <c r="B6" s="44">
        <v>511</v>
      </c>
      <c r="C6" s="20" t="s">
        <v>19</v>
      </c>
      <c r="D6" s="46">
        <v>50918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50918</v>
      </c>
      <c r="P6" s="47">
        <f>(O6/P$31)</f>
        <v>16.961359093937375</v>
      </c>
      <c r="Q6" s="9"/>
    </row>
    <row r="7" spans="1:134">
      <c r="A7" s="12"/>
      <c r="B7" s="44">
        <v>512</v>
      </c>
      <c r="C7" s="20" t="s">
        <v>20</v>
      </c>
      <c r="D7" s="46">
        <v>219201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219201</v>
      </c>
      <c r="P7" s="47">
        <f>(O7/P$31)</f>
        <v>73.018321119253827</v>
      </c>
      <c r="Q7" s="9"/>
    </row>
    <row r="8" spans="1:134">
      <c r="A8" s="12"/>
      <c r="B8" s="44">
        <v>513</v>
      </c>
      <c r="C8" s="20" t="s">
        <v>21</v>
      </c>
      <c r="D8" s="46">
        <v>188322</v>
      </c>
      <c r="E8" s="46">
        <v>5000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193322</v>
      </c>
      <c r="P8" s="47">
        <f>(O8/P$31)</f>
        <v>64.397734843437703</v>
      </c>
      <c r="Q8" s="9"/>
    </row>
    <row r="9" spans="1:134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456273</v>
      </c>
      <c r="L9" s="46">
        <v>0</v>
      </c>
      <c r="M9" s="46">
        <v>0</v>
      </c>
      <c r="N9" s="46">
        <v>0</v>
      </c>
      <c r="O9" s="46">
        <f t="shared" si="0"/>
        <v>456273</v>
      </c>
      <c r="P9" s="47">
        <f>(O9/P$31)</f>
        <v>151.98967355096602</v>
      </c>
      <c r="Q9" s="9"/>
    </row>
    <row r="10" spans="1:134" ht="15.75">
      <c r="A10" s="28" t="s">
        <v>24</v>
      </c>
      <c r="B10" s="29"/>
      <c r="C10" s="30"/>
      <c r="D10" s="31">
        <f>SUM(D11:D12)</f>
        <v>2574579</v>
      </c>
      <c r="E10" s="31">
        <f>SUM(E11:E12)</f>
        <v>1993</v>
      </c>
      <c r="F10" s="31">
        <f>SUM(F11:F12)</f>
        <v>0</v>
      </c>
      <c r="G10" s="31">
        <f>SUM(G11:G12)</f>
        <v>0</v>
      </c>
      <c r="H10" s="31">
        <f>SUM(H11:H12)</f>
        <v>0</v>
      </c>
      <c r="I10" s="31">
        <f>SUM(I11:I12)</f>
        <v>0</v>
      </c>
      <c r="J10" s="31">
        <f>SUM(J11:J12)</f>
        <v>0</v>
      </c>
      <c r="K10" s="31">
        <f>SUM(K11:K12)</f>
        <v>0</v>
      </c>
      <c r="L10" s="31">
        <f>SUM(L11:L12)</f>
        <v>0</v>
      </c>
      <c r="M10" s="31">
        <f>SUM(M11:M12)</f>
        <v>0</v>
      </c>
      <c r="N10" s="31">
        <f>SUM(N11:N12)</f>
        <v>0</v>
      </c>
      <c r="O10" s="42">
        <f>SUM(D10:N10)</f>
        <v>2576572</v>
      </c>
      <c r="P10" s="43">
        <f>(O10/P$31)</f>
        <v>858.28514323784145</v>
      </c>
      <c r="Q10" s="10"/>
    </row>
    <row r="11" spans="1:134">
      <c r="A11" s="12"/>
      <c r="B11" s="44">
        <v>521</v>
      </c>
      <c r="C11" s="20" t="s">
        <v>25</v>
      </c>
      <c r="D11" s="46">
        <v>1522031</v>
      </c>
      <c r="E11" s="46">
        <v>1993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1524024</v>
      </c>
      <c r="P11" s="47">
        <f>(O11/P$31)</f>
        <v>507.66955363091273</v>
      </c>
      <c r="Q11" s="9"/>
    </row>
    <row r="12" spans="1:134">
      <c r="A12" s="12"/>
      <c r="B12" s="44">
        <v>522</v>
      </c>
      <c r="C12" s="20" t="s">
        <v>26</v>
      </c>
      <c r="D12" s="46">
        <v>1052548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1052548</v>
      </c>
      <c r="P12" s="47">
        <f>(O12/P$31)</f>
        <v>350.61558960692872</v>
      </c>
      <c r="Q12" s="9"/>
    </row>
    <row r="13" spans="1:134" ht="15.75">
      <c r="A13" s="28" t="s">
        <v>27</v>
      </c>
      <c r="B13" s="29"/>
      <c r="C13" s="30"/>
      <c r="D13" s="31">
        <f>SUM(D14:D19)</f>
        <v>0</v>
      </c>
      <c r="E13" s="31">
        <f>SUM(E14:E19)</f>
        <v>0</v>
      </c>
      <c r="F13" s="31">
        <f>SUM(F14:F19)</f>
        <v>0</v>
      </c>
      <c r="G13" s="31">
        <f>SUM(G14:G19)</f>
        <v>0</v>
      </c>
      <c r="H13" s="31">
        <f>SUM(H14:H19)</f>
        <v>0</v>
      </c>
      <c r="I13" s="31">
        <f>SUM(I14:I19)</f>
        <v>4909892</v>
      </c>
      <c r="J13" s="31">
        <f>SUM(J14:J19)</f>
        <v>0</v>
      </c>
      <c r="K13" s="31">
        <f>SUM(K14:K19)</f>
        <v>0</v>
      </c>
      <c r="L13" s="31">
        <f>SUM(L14:L19)</f>
        <v>0</v>
      </c>
      <c r="M13" s="31">
        <f>SUM(M14:M19)</f>
        <v>0</v>
      </c>
      <c r="N13" s="31">
        <f>SUM(N14:N19)</f>
        <v>0</v>
      </c>
      <c r="O13" s="42">
        <f>SUM(D13:N13)</f>
        <v>4909892</v>
      </c>
      <c r="P13" s="43">
        <f>(O13/P$31)</f>
        <v>1635.5403064623583</v>
      </c>
      <c r="Q13" s="10"/>
    </row>
    <row r="14" spans="1:134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1067219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1067219</v>
      </c>
      <c r="P14" s="47">
        <f>(O14/P$31)</f>
        <v>355.50266489007328</v>
      </c>
      <c r="Q14" s="9"/>
    </row>
    <row r="15" spans="1:134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509829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2">SUM(D15:N15)</f>
        <v>509829</v>
      </c>
      <c r="P15" s="47">
        <f>(O15/P$31)</f>
        <v>169.82978014656896</v>
      </c>
      <c r="Q15" s="9"/>
    </row>
    <row r="16" spans="1:134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636297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636297</v>
      </c>
      <c r="P16" s="47">
        <f>(O16/P$31)</f>
        <v>211.95769487008661</v>
      </c>
      <c r="Q16" s="9"/>
    </row>
    <row r="17" spans="1:120">
      <c r="A17" s="12"/>
      <c r="B17" s="44">
        <v>535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1210450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1210450</v>
      </c>
      <c r="P17" s="47">
        <f>(O17/P$31)</f>
        <v>403.21452365089942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1402955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1402955</v>
      </c>
      <c r="P18" s="47">
        <f>(O18/P$31)</f>
        <v>467.34010659560295</v>
      </c>
      <c r="Q18" s="9"/>
    </row>
    <row r="19" spans="1:120">
      <c r="A19" s="12"/>
      <c r="B19" s="44">
        <v>539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83142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83142</v>
      </c>
      <c r="P19" s="47">
        <f>(O19/P$31)</f>
        <v>27.695536309127249</v>
      </c>
      <c r="Q19" s="9"/>
    </row>
    <row r="20" spans="1:120" ht="15.75">
      <c r="A20" s="28" t="s">
        <v>32</v>
      </c>
      <c r="B20" s="29"/>
      <c r="C20" s="30"/>
      <c r="D20" s="31">
        <f>SUM(D21:D21)</f>
        <v>1046123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1046123</v>
      </c>
      <c r="P20" s="43">
        <f>(O20/P$31)</f>
        <v>348.47534976682209</v>
      </c>
      <c r="Q20" s="10"/>
    </row>
    <row r="21" spans="1:120">
      <c r="A21" s="12"/>
      <c r="B21" s="44">
        <v>541</v>
      </c>
      <c r="C21" s="20" t="s">
        <v>33</v>
      </c>
      <c r="D21" s="46">
        <v>1046123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1046123</v>
      </c>
      <c r="P21" s="47">
        <f>(O21/P$31)</f>
        <v>348.47534976682209</v>
      </c>
      <c r="Q21" s="9"/>
    </row>
    <row r="22" spans="1:120" ht="15.75">
      <c r="A22" s="28" t="s">
        <v>34</v>
      </c>
      <c r="B22" s="29"/>
      <c r="C22" s="30"/>
      <c r="D22" s="31">
        <f>SUM(D23:D23)</f>
        <v>0</v>
      </c>
      <c r="E22" s="31">
        <f>SUM(E23:E23)</f>
        <v>14854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14854</v>
      </c>
      <c r="P22" s="43">
        <f>(O22/P$31)</f>
        <v>4.9480346435709528</v>
      </c>
      <c r="Q22" s="10"/>
    </row>
    <row r="23" spans="1:120">
      <c r="A23" s="13"/>
      <c r="B23" s="45">
        <v>559</v>
      </c>
      <c r="C23" s="21" t="s">
        <v>51</v>
      </c>
      <c r="D23" s="46">
        <v>0</v>
      </c>
      <c r="E23" s="46">
        <v>14854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14854</v>
      </c>
      <c r="P23" s="47">
        <f>(O23/P$31)</f>
        <v>4.9480346435709528</v>
      </c>
      <c r="Q23" s="9"/>
    </row>
    <row r="24" spans="1:120" ht="15.75">
      <c r="A24" s="28" t="s">
        <v>36</v>
      </c>
      <c r="B24" s="29"/>
      <c r="C24" s="30"/>
      <c r="D24" s="31">
        <f>SUM(D25:D25)</f>
        <v>147253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147253</v>
      </c>
      <c r="P24" s="43">
        <f>(O24/P$31)</f>
        <v>49.051632245169884</v>
      </c>
      <c r="Q24" s="9"/>
    </row>
    <row r="25" spans="1:120">
      <c r="A25" s="12"/>
      <c r="B25" s="44">
        <v>579</v>
      </c>
      <c r="C25" s="20" t="s">
        <v>94</v>
      </c>
      <c r="D25" s="46">
        <v>147253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147253</v>
      </c>
      <c r="P25" s="47">
        <f>(O25/P$31)</f>
        <v>49.051632245169884</v>
      </c>
      <c r="Q25" s="9"/>
    </row>
    <row r="26" spans="1:120" ht="15.75">
      <c r="A26" s="28" t="s">
        <v>40</v>
      </c>
      <c r="B26" s="29"/>
      <c r="C26" s="30"/>
      <c r="D26" s="31">
        <f>SUM(D27:D28)</f>
        <v>0</v>
      </c>
      <c r="E26" s="31">
        <f>SUM(E27:E28)</f>
        <v>143889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51911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195800</v>
      </c>
      <c r="P26" s="43">
        <f>(O26/P$31)</f>
        <v>65.223184543637572</v>
      </c>
      <c r="Q26" s="9"/>
    </row>
    <row r="27" spans="1:120">
      <c r="A27" s="12"/>
      <c r="B27" s="44">
        <v>581</v>
      </c>
      <c r="C27" s="20" t="s">
        <v>91</v>
      </c>
      <c r="D27" s="46">
        <v>0</v>
      </c>
      <c r="E27" s="46">
        <v>143889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143889</v>
      </c>
      <c r="P27" s="47">
        <f>(O27/P$31)</f>
        <v>47.931045969353761</v>
      </c>
      <c r="Q27" s="9"/>
    </row>
    <row r="28" spans="1:120" ht="15.75" thickBot="1">
      <c r="A28" s="12"/>
      <c r="B28" s="44">
        <v>591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51911</v>
      </c>
      <c r="L28" s="46">
        <v>0</v>
      </c>
      <c r="M28" s="46">
        <v>0</v>
      </c>
      <c r="N28" s="46">
        <v>0</v>
      </c>
      <c r="O28" s="46">
        <f t="shared" ref="O28" si="3">SUM(D28:N28)</f>
        <v>51911</v>
      </c>
      <c r="P28" s="47">
        <f>(O28/P$31)</f>
        <v>17.292138574283811</v>
      </c>
      <c r="Q28" s="9"/>
    </row>
    <row r="29" spans="1:120" ht="16.5" thickBot="1">
      <c r="A29" s="14" t="s">
        <v>10</v>
      </c>
      <c r="B29" s="23"/>
      <c r="C29" s="22"/>
      <c r="D29" s="15">
        <f>SUM(D5,D10,D13,D20,D22,D24,D26)</f>
        <v>4226396</v>
      </c>
      <c r="E29" s="15">
        <f t="shared" ref="E29:N29" si="4">SUM(E5,E10,E13,E20,E22,E24,E26)</f>
        <v>165736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4909892</v>
      </c>
      <c r="J29" s="15">
        <f t="shared" si="4"/>
        <v>0</v>
      </c>
      <c r="K29" s="15">
        <f t="shared" si="4"/>
        <v>508184</v>
      </c>
      <c r="L29" s="15">
        <f t="shared" si="4"/>
        <v>0</v>
      </c>
      <c r="M29" s="15">
        <f t="shared" si="4"/>
        <v>0</v>
      </c>
      <c r="N29" s="15">
        <f t="shared" si="4"/>
        <v>0</v>
      </c>
      <c r="O29" s="15">
        <f>SUM(D29:N29)</f>
        <v>9810208</v>
      </c>
      <c r="P29" s="37">
        <f>(O29/P$31)</f>
        <v>3267.8907395069955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95</v>
      </c>
      <c r="N31" s="93"/>
      <c r="O31" s="93"/>
      <c r="P31" s="41">
        <v>3002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449182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258519</v>
      </c>
      <c r="K5" s="26">
        <f t="shared" si="0"/>
        <v>469351</v>
      </c>
      <c r="L5" s="26">
        <f t="shared" si="0"/>
        <v>0</v>
      </c>
      <c r="M5" s="26">
        <f t="shared" si="0"/>
        <v>0</v>
      </c>
      <c r="N5" s="27">
        <f t="shared" ref="N5:N29" si="1">SUM(D5:M5)</f>
        <v>1177052</v>
      </c>
      <c r="O5" s="32">
        <f t="shared" ref="O5:O29" si="2">(N5/O$31)</f>
        <v>377.86581059390051</v>
      </c>
      <c r="P5" s="6"/>
    </row>
    <row r="6" spans="1:133">
      <c r="A6" s="12"/>
      <c r="B6" s="44">
        <v>511</v>
      </c>
      <c r="C6" s="20" t="s">
        <v>19</v>
      </c>
      <c r="D6" s="46">
        <v>47450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47450</v>
      </c>
      <c r="O6" s="47">
        <f t="shared" si="2"/>
        <v>15.232744783306581</v>
      </c>
      <c r="P6" s="9"/>
    </row>
    <row r="7" spans="1:133">
      <c r="A7" s="12"/>
      <c r="B7" s="44">
        <v>512</v>
      </c>
      <c r="C7" s="20" t="s">
        <v>20</v>
      </c>
      <c r="D7" s="46">
        <v>119129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119129</v>
      </c>
      <c r="O7" s="47">
        <f t="shared" si="2"/>
        <v>38.243659711075445</v>
      </c>
      <c r="P7" s="9"/>
    </row>
    <row r="8" spans="1:133">
      <c r="A8" s="12"/>
      <c r="B8" s="44">
        <v>513</v>
      </c>
      <c r="C8" s="20" t="s">
        <v>21</v>
      </c>
      <c r="D8" s="46">
        <v>282603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258519</v>
      </c>
      <c r="K8" s="46">
        <v>0</v>
      </c>
      <c r="L8" s="46">
        <v>0</v>
      </c>
      <c r="M8" s="46">
        <v>0</v>
      </c>
      <c r="N8" s="46">
        <f t="shared" si="1"/>
        <v>541122</v>
      </c>
      <c r="O8" s="47">
        <f t="shared" si="2"/>
        <v>173.71492776886035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469351</v>
      </c>
      <c r="L9" s="46">
        <v>0</v>
      </c>
      <c r="M9" s="46">
        <v>0</v>
      </c>
      <c r="N9" s="46">
        <f t="shared" si="1"/>
        <v>469351</v>
      </c>
      <c r="O9" s="47">
        <f t="shared" si="2"/>
        <v>150.6744783306581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1876785</v>
      </c>
      <c r="E10" s="31">
        <f t="shared" si="3"/>
        <v>815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1877600</v>
      </c>
      <c r="O10" s="43">
        <f t="shared" si="2"/>
        <v>602.76083467094702</v>
      </c>
      <c r="P10" s="10"/>
    </row>
    <row r="11" spans="1:133">
      <c r="A11" s="12"/>
      <c r="B11" s="44">
        <v>521</v>
      </c>
      <c r="C11" s="20" t="s">
        <v>25</v>
      </c>
      <c r="D11" s="46">
        <v>1184179</v>
      </c>
      <c r="E11" s="46">
        <v>815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1184994</v>
      </c>
      <c r="O11" s="47">
        <f t="shared" si="2"/>
        <v>380.41540930979136</v>
      </c>
      <c r="P11" s="9"/>
    </row>
    <row r="12" spans="1:133">
      <c r="A12" s="12"/>
      <c r="B12" s="44">
        <v>522</v>
      </c>
      <c r="C12" s="20" t="s">
        <v>26</v>
      </c>
      <c r="D12" s="46">
        <v>692606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692606</v>
      </c>
      <c r="O12" s="47">
        <f t="shared" si="2"/>
        <v>222.34542536115569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SUM(D14:D17)</f>
        <v>150263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2982600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3132863</v>
      </c>
      <c r="O13" s="43">
        <f t="shared" si="2"/>
        <v>1005.7345104333868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708996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708996</v>
      </c>
      <c r="O14" s="47">
        <f t="shared" si="2"/>
        <v>227.60706260032103</v>
      </c>
      <c r="P14" s="9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283117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283117</v>
      </c>
      <c r="O15" s="47">
        <f t="shared" si="2"/>
        <v>90.888282504012835</v>
      </c>
      <c r="P15" s="9"/>
    </row>
    <row r="16" spans="1:133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1990487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1990487</v>
      </c>
      <c r="O16" s="47">
        <f t="shared" si="2"/>
        <v>639.00064205457466</v>
      </c>
      <c r="P16" s="9"/>
    </row>
    <row r="17" spans="1:119">
      <c r="A17" s="12"/>
      <c r="B17" s="44">
        <v>539</v>
      </c>
      <c r="C17" s="20" t="s">
        <v>31</v>
      </c>
      <c r="D17" s="46">
        <v>150263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150263</v>
      </c>
      <c r="O17" s="47">
        <f t="shared" si="2"/>
        <v>48.238523274478332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559515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559515</v>
      </c>
      <c r="O18" s="43">
        <f t="shared" si="2"/>
        <v>179.61958266452649</v>
      </c>
      <c r="P18" s="10"/>
    </row>
    <row r="19" spans="1:119">
      <c r="A19" s="12"/>
      <c r="B19" s="44">
        <v>541</v>
      </c>
      <c r="C19" s="20" t="s">
        <v>33</v>
      </c>
      <c r="D19" s="46">
        <v>559515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559515</v>
      </c>
      <c r="O19" s="47">
        <f t="shared" si="2"/>
        <v>179.61958266452649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186126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186126</v>
      </c>
      <c r="O20" s="43">
        <f t="shared" si="2"/>
        <v>59.75152487961477</v>
      </c>
      <c r="P20" s="10"/>
    </row>
    <row r="21" spans="1:119">
      <c r="A21" s="13"/>
      <c r="B21" s="45">
        <v>559</v>
      </c>
      <c r="C21" s="21" t="s">
        <v>51</v>
      </c>
      <c r="D21" s="46">
        <v>0</v>
      </c>
      <c r="E21" s="46">
        <v>186126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186126</v>
      </c>
      <c r="O21" s="47">
        <f t="shared" si="2"/>
        <v>59.75152487961477</v>
      </c>
      <c r="P21" s="9"/>
    </row>
    <row r="22" spans="1:119" ht="15.75">
      <c r="A22" s="28" t="s">
        <v>54</v>
      </c>
      <c r="B22" s="29"/>
      <c r="C22" s="30"/>
      <c r="D22" s="31">
        <f t="shared" ref="D22:M22" si="7">SUM(D23:D23)</f>
        <v>0</v>
      </c>
      <c r="E22" s="31">
        <f t="shared" si="7"/>
        <v>19551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19551</v>
      </c>
      <c r="O22" s="43">
        <f t="shared" si="2"/>
        <v>6.2764044943820227</v>
      </c>
      <c r="P22" s="10"/>
    </row>
    <row r="23" spans="1:119">
      <c r="A23" s="12"/>
      <c r="B23" s="44">
        <v>569</v>
      </c>
      <c r="C23" s="20" t="s">
        <v>55</v>
      </c>
      <c r="D23" s="46">
        <v>0</v>
      </c>
      <c r="E23" s="46">
        <v>19551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19551</v>
      </c>
      <c r="O23" s="47">
        <f t="shared" si="2"/>
        <v>6.2764044943820227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183415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183415</v>
      </c>
      <c r="O24" s="43">
        <f t="shared" si="2"/>
        <v>58.881219903691814</v>
      </c>
      <c r="P24" s="9"/>
    </row>
    <row r="25" spans="1:119">
      <c r="A25" s="12"/>
      <c r="B25" s="44">
        <v>572</v>
      </c>
      <c r="C25" s="20" t="s">
        <v>44</v>
      </c>
      <c r="D25" s="46">
        <v>183415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183415</v>
      </c>
      <c r="O25" s="47">
        <f t="shared" si="2"/>
        <v>58.881219903691814</v>
      </c>
      <c r="P25" s="9"/>
    </row>
    <row r="26" spans="1:119" ht="15.75">
      <c r="A26" s="28" t="s">
        <v>40</v>
      </c>
      <c r="B26" s="29"/>
      <c r="C26" s="30"/>
      <c r="D26" s="31">
        <f t="shared" ref="D26:M26" si="9">SUM(D27:D28)</f>
        <v>57903</v>
      </c>
      <c r="E26" s="31">
        <f t="shared" si="9"/>
        <v>405635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1662934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2126472</v>
      </c>
      <c r="O26" s="43">
        <f t="shared" si="2"/>
        <v>682.65553772070621</v>
      </c>
      <c r="P26" s="9"/>
    </row>
    <row r="27" spans="1:119">
      <c r="A27" s="12"/>
      <c r="B27" s="44">
        <v>581</v>
      </c>
      <c r="C27" s="20" t="s">
        <v>38</v>
      </c>
      <c r="D27" s="46">
        <v>57903</v>
      </c>
      <c r="E27" s="46">
        <v>405635</v>
      </c>
      <c r="F27" s="46">
        <v>0</v>
      </c>
      <c r="G27" s="46">
        <v>0</v>
      </c>
      <c r="H27" s="46">
        <v>0</v>
      </c>
      <c r="I27" s="46">
        <v>1491139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1954677</v>
      </c>
      <c r="O27" s="47">
        <f t="shared" si="2"/>
        <v>627.50465489566614</v>
      </c>
      <c r="P27" s="9"/>
    </row>
    <row r="28" spans="1:119" ht="15.75" thickBot="1">
      <c r="A28" s="12"/>
      <c r="B28" s="44">
        <v>591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171795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171795</v>
      </c>
      <c r="O28" s="47">
        <f t="shared" si="2"/>
        <v>55.150882825040128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SUM(D5,D10,D13,D18,D20,D22,D24,D26)</f>
        <v>3277063</v>
      </c>
      <c r="E29" s="15">
        <f t="shared" si="10"/>
        <v>612127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4645534</v>
      </c>
      <c r="J29" s="15">
        <f t="shared" si="10"/>
        <v>258519</v>
      </c>
      <c r="K29" s="15">
        <f t="shared" si="10"/>
        <v>469351</v>
      </c>
      <c r="L29" s="15">
        <f t="shared" si="10"/>
        <v>0</v>
      </c>
      <c r="M29" s="15">
        <f t="shared" si="10"/>
        <v>0</v>
      </c>
      <c r="N29" s="15">
        <f t="shared" si="1"/>
        <v>9262594</v>
      </c>
      <c r="O29" s="37">
        <f t="shared" si="2"/>
        <v>2973.5454253611556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3115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386239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227019</v>
      </c>
      <c r="K5" s="26">
        <f t="shared" si="0"/>
        <v>364170</v>
      </c>
      <c r="L5" s="26">
        <f t="shared" si="0"/>
        <v>0</v>
      </c>
      <c r="M5" s="26">
        <f t="shared" si="0"/>
        <v>0</v>
      </c>
      <c r="N5" s="27">
        <f t="shared" ref="N5:N27" si="1">SUM(D5:M5)</f>
        <v>977428</v>
      </c>
      <c r="O5" s="32">
        <f t="shared" ref="O5:O27" si="2">(N5/O$29)</f>
        <v>318.58800521512387</v>
      </c>
      <c r="P5" s="6"/>
    </row>
    <row r="6" spans="1:133">
      <c r="A6" s="12"/>
      <c r="B6" s="44">
        <v>511</v>
      </c>
      <c r="C6" s="20" t="s">
        <v>19</v>
      </c>
      <c r="D6" s="46">
        <v>46667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46667</v>
      </c>
      <c r="O6" s="47">
        <f t="shared" si="2"/>
        <v>15.210886571056063</v>
      </c>
      <c r="P6" s="9"/>
    </row>
    <row r="7" spans="1:133">
      <c r="A7" s="12"/>
      <c r="B7" s="44">
        <v>512</v>
      </c>
      <c r="C7" s="20" t="s">
        <v>20</v>
      </c>
      <c r="D7" s="46">
        <v>120826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120826</v>
      </c>
      <c r="O7" s="47">
        <f t="shared" si="2"/>
        <v>39.382659713168188</v>
      </c>
      <c r="P7" s="9"/>
    </row>
    <row r="8" spans="1:133">
      <c r="A8" s="12"/>
      <c r="B8" s="44">
        <v>513</v>
      </c>
      <c r="C8" s="20" t="s">
        <v>21</v>
      </c>
      <c r="D8" s="46">
        <v>218746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227019</v>
      </c>
      <c r="K8" s="46">
        <v>0</v>
      </c>
      <c r="L8" s="46">
        <v>0</v>
      </c>
      <c r="M8" s="46">
        <v>0</v>
      </c>
      <c r="N8" s="46">
        <f t="shared" si="1"/>
        <v>445765</v>
      </c>
      <c r="O8" s="47">
        <f t="shared" si="2"/>
        <v>145.29498044328554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364170</v>
      </c>
      <c r="L9" s="46">
        <v>0</v>
      </c>
      <c r="M9" s="46">
        <v>0</v>
      </c>
      <c r="N9" s="46">
        <f t="shared" si="1"/>
        <v>364170</v>
      </c>
      <c r="O9" s="47">
        <f t="shared" si="2"/>
        <v>118.69947848761409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1632329</v>
      </c>
      <c r="E10" s="31">
        <f t="shared" si="3"/>
        <v>14099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1646428</v>
      </c>
      <c r="O10" s="43">
        <f t="shared" si="2"/>
        <v>536.64537157757502</v>
      </c>
      <c r="P10" s="10"/>
    </row>
    <row r="11" spans="1:133">
      <c r="A11" s="12"/>
      <c r="B11" s="44">
        <v>521</v>
      </c>
      <c r="C11" s="20" t="s">
        <v>25</v>
      </c>
      <c r="D11" s="46">
        <v>992944</v>
      </c>
      <c r="E11" s="46">
        <v>14099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1007043</v>
      </c>
      <c r="O11" s="47">
        <f t="shared" si="2"/>
        <v>328.24087353324643</v>
      </c>
      <c r="P11" s="9"/>
    </row>
    <row r="12" spans="1:133">
      <c r="A12" s="12"/>
      <c r="B12" s="44">
        <v>522</v>
      </c>
      <c r="C12" s="20" t="s">
        <v>26</v>
      </c>
      <c r="D12" s="46">
        <v>639385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639385</v>
      </c>
      <c r="O12" s="47">
        <f t="shared" si="2"/>
        <v>208.40449804432856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SUM(D14:D17)</f>
        <v>166657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2517131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2683788</v>
      </c>
      <c r="O13" s="43">
        <f t="shared" si="2"/>
        <v>874.76792698826603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523340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523340</v>
      </c>
      <c r="O14" s="47">
        <f t="shared" si="2"/>
        <v>170.58018252933508</v>
      </c>
      <c r="P14" s="9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262963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262963</v>
      </c>
      <c r="O15" s="47">
        <f t="shared" si="2"/>
        <v>85.711538461538467</v>
      </c>
      <c r="P15" s="9"/>
    </row>
    <row r="16" spans="1:133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1730828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1730828</v>
      </c>
      <c r="O16" s="47">
        <f t="shared" si="2"/>
        <v>564.15514993481099</v>
      </c>
      <c r="P16" s="9"/>
    </row>
    <row r="17" spans="1:119">
      <c r="A17" s="12"/>
      <c r="B17" s="44">
        <v>539</v>
      </c>
      <c r="C17" s="20" t="s">
        <v>31</v>
      </c>
      <c r="D17" s="46">
        <v>166657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166657</v>
      </c>
      <c r="O17" s="47">
        <f t="shared" si="2"/>
        <v>54.321056062581484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418584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418584</v>
      </c>
      <c r="O18" s="43">
        <f t="shared" si="2"/>
        <v>136.43546284224252</v>
      </c>
      <c r="P18" s="10"/>
    </row>
    <row r="19" spans="1:119">
      <c r="A19" s="12"/>
      <c r="B19" s="44">
        <v>541</v>
      </c>
      <c r="C19" s="20" t="s">
        <v>33</v>
      </c>
      <c r="D19" s="46">
        <v>418584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418584</v>
      </c>
      <c r="O19" s="47">
        <f t="shared" si="2"/>
        <v>136.43546284224252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54989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54989</v>
      </c>
      <c r="O20" s="43">
        <f t="shared" si="2"/>
        <v>17.923402868318121</v>
      </c>
      <c r="P20" s="10"/>
    </row>
    <row r="21" spans="1:119">
      <c r="A21" s="13"/>
      <c r="B21" s="45">
        <v>559</v>
      </c>
      <c r="C21" s="21" t="s">
        <v>51</v>
      </c>
      <c r="D21" s="46">
        <v>0</v>
      </c>
      <c r="E21" s="46">
        <v>54989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54989</v>
      </c>
      <c r="O21" s="47">
        <f t="shared" si="2"/>
        <v>17.923402868318121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179318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179318</v>
      </c>
      <c r="O22" s="43">
        <f t="shared" si="2"/>
        <v>58.447848761408082</v>
      </c>
      <c r="P22" s="9"/>
    </row>
    <row r="23" spans="1:119">
      <c r="A23" s="12"/>
      <c r="B23" s="44">
        <v>572</v>
      </c>
      <c r="C23" s="20" t="s">
        <v>44</v>
      </c>
      <c r="D23" s="46">
        <v>179318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179318</v>
      </c>
      <c r="O23" s="47">
        <f t="shared" si="2"/>
        <v>58.447848761408082</v>
      </c>
      <c r="P23" s="9"/>
    </row>
    <row r="24" spans="1:119" ht="15.75">
      <c r="A24" s="28" t="s">
        <v>40</v>
      </c>
      <c r="B24" s="29"/>
      <c r="C24" s="30"/>
      <c r="D24" s="31">
        <f t="shared" ref="D24:M24" si="8">SUM(D25:D26)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1035167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1035167</v>
      </c>
      <c r="O24" s="43">
        <f t="shared" si="2"/>
        <v>337.40775749674054</v>
      </c>
      <c r="P24" s="9"/>
    </row>
    <row r="25" spans="1:119">
      <c r="A25" s="12"/>
      <c r="B25" s="44">
        <v>581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861259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861259</v>
      </c>
      <c r="O25" s="47">
        <f t="shared" si="2"/>
        <v>280.72327249022163</v>
      </c>
      <c r="P25" s="9"/>
    </row>
    <row r="26" spans="1:119" ht="15.75" thickBot="1">
      <c r="A26" s="12"/>
      <c r="B26" s="44">
        <v>591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173908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173908</v>
      </c>
      <c r="O26" s="47">
        <f t="shared" si="2"/>
        <v>56.684485006518905</v>
      </c>
      <c r="P26" s="9"/>
    </row>
    <row r="27" spans="1:119" ht="16.5" thickBot="1">
      <c r="A27" s="14" t="s">
        <v>10</v>
      </c>
      <c r="B27" s="23"/>
      <c r="C27" s="22"/>
      <c r="D27" s="15">
        <f>SUM(D5,D10,D13,D18,D20,D22,D24)</f>
        <v>2783127</v>
      </c>
      <c r="E27" s="15">
        <f t="shared" ref="E27:M27" si="9">SUM(E5,E10,E13,E18,E20,E22,E24)</f>
        <v>69088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3552298</v>
      </c>
      <c r="J27" s="15">
        <f t="shared" si="9"/>
        <v>227019</v>
      </c>
      <c r="K27" s="15">
        <f t="shared" si="9"/>
        <v>364170</v>
      </c>
      <c r="L27" s="15">
        <f t="shared" si="9"/>
        <v>0</v>
      </c>
      <c r="M27" s="15">
        <f t="shared" si="9"/>
        <v>0</v>
      </c>
      <c r="N27" s="15">
        <f t="shared" si="1"/>
        <v>6995702</v>
      </c>
      <c r="O27" s="37">
        <f t="shared" si="2"/>
        <v>2280.2157757496739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3068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372898</v>
      </c>
      <c r="E5" s="26">
        <f t="shared" si="0"/>
        <v>54438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280288</v>
      </c>
      <c r="K5" s="26">
        <f t="shared" si="0"/>
        <v>351811</v>
      </c>
      <c r="L5" s="26">
        <f t="shared" si="0"/>
        <v>0</v>
      </c>
      <c r="M5" s="26">
        <f t="shared" si="0"/>
        <v>0</v>
      </c>
      <c r="N5" s="27">
        <f t="shared" ref="N5:N26" si="1">SUM(D5:M5)</f>
        <v>1059435</v>
      </c>
      <c r="O5" s="32">
        <f t="shared" ref="O5:O26" si="2">(N5/O$28)</f>
        <v>344.19590643274853</v>
      </c>
      <c r="P5" s="6"/>
    </row>
    <row r="6" spans="1:133">
      <c r="A6" s="12"/>
      <c r="B6" s="44">
        <v>511</v>
      </c>
      <c r="C6" s="20" t="s">
        <v>19</v>
      </c>
      <c r="D6" s="46">
        <v>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45572</v>
      </c>
      <c r="O6" s="47">
        <f t="shared" si="2"/>
        <v>14.805717998700455</v>
      </c>
      <c r="P6" s="9"/>
    </row>
    <row r="7" spans="1:133">
      <c r="A7" s="12"/>
      <c r="B7" s="44">
        <v>512</v>
      </c>
      <c r="C7" s="20" t="s">
        <v>20</v>
      </c>
      <c r="D7" s="46">
        <v>120967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120967</v>
      </c>
      <c r="O7" s="47">
        <f t="shared" si="2"/>
        <v>39.300519818063677</v>
      </c>
      <c r="P7" s="9"/>
    </row>
    <row r="8" spans="1:133">
      <c r="A8" s="12"/>
      <c r="B8" s="44">
        <v>513</v>
      </c>
      <c r="C8" s="20" t="s">
        <v>21</v>
      </c>
      <c r="D8" s="46">
        <v>206359</v>
      </c>
      <c r="E8" s="46">
        <v>48325</v>
      </c>
      <c r="F8" s="46">
        <v>0</v>
      </c>
      <c r="G8" s="46">
        <v>0</v>
      </c>
      <c r="H8" s="46">
        <v>0</v>
      </c>
      <c r="I8" s="46">
        <v>0</v>
      </c>
      <c r="J8" s="46">
        <v>280288</v>
      </c>
      <c r="K8" s="46">
        <v>0</v>
      </c>
      <c r="L8" s="46">
        <v>0</v>
      </c>
      <c r="M8" s="46">
        <v>0</v>
      </c>
      <c r="N8" s="46">
        <f t="shared" si="1"/>
        <v>534972</v>
      </c>
      <c r="O8" s="47">
        <f t="shared" si="2"/>
        <v>173.80506822612085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351811</v>
      </c>
      <c r="L9" s="46">
        <v>0</v>
      </c>
      <c r="M9" s="46">
        <v>0</v>
      </c>
      <c r="N9" s="46">
        <f t="shared" si="1"/>
        <v>351811</v>
      </c>
      <c r="O9" s="47">
        <f t="shared" si="2"/>
        <v>114.29857050032489</v>
      </c>
      <c r="P9" s="9"/>
    </row>
    <row r="10" spans="1:133">
      <c r="A10" s="12"/>
      <c r="B10" s="44">
        <v>519</v>
      </c>
      <c r="C10" s="20" t="s">
        <v>48</v>
      </c>
      <c r="D10" s="46">
        <v>0</v>
      </c>
      <c r="E10" s="46">
        <v>6113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6113</v>
      </c>
      <c r="O10" s="47">
        <f t="shared" si="2"/>
        <v>1.9860298895386614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2190312</v>
      </c>
      <c r="E11" s="31">
        <f t="shared" si="3"/>
        <v>7827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2198139</v>
      </c>
      <c r="O11" s="43">
        <f t="shared" si="2"/>
        <v>714.14522417154001</v>
      </c>
      <c r="P11" s="10"/>
    </row>
    <row r="12" spans="1:133">
      <c r="A12" s="12"/>
      <c r="B12" s="44">
        <v>521</v>
      </c>
      <c r="C12" s="20" t="s">
        <v>25</v>
      </c>
      <c r="D12" s="46">
        <v>965925</v>
      </c>
      <c r="E12" s="46">
        <v>7827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973752</v>
      </c>
      <c r="O12" s="47">
        <f t="shared" si="2"/>
        <v>316.35867446393763</v>
      </c>
      <c r="P12" s="9"/>
    </row>
    <row r="13" spans="1:133">
      <c r="A13" s="12"/>
      <c r="B13" s="44">
        <v>522</v>
      </c>
      <c r="C13" s="20" t="s">
        <v>26</v>
      </c>
      <c r="D13" s="46">
        <v>1224387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1224387</v>
      </c>
      <c r="O13" s="47">
        <f t="shared" si="2"/>
        <v>397.78654970760232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215954</v>
      </c>
      <c r="E14" s="31">
        <f t="shared" si="4"/>
        <v>4000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2546957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2766911</v>
      </c>
      <c r="O14" s="43">
        <f t="shared" si="2"/>
        <v>898.93144899285255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568642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568642</v>
      </c>
      <c r="O15" s="47">
        <f t="shared" si="2"/>
        <v>184.74398960363874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266050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266050</v>
      </c>
      <c r="O16" s="47">
        <f t="shared" si="2"/>
        <v>86.435997400909685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1712265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1712265</v>
      </c>
      <c r="O17" s="47">
        <f t="shared" si="2"/>
        <v>556.29142300194928</v>
      </c>
      <c r="P17" s="9"/>
    </row>
    <row r="18" spans="1:119">
      <c r="A18" s="12"/>
      <c r="B18" s="44">
        <v>539</v>
      </c>
      <c r="C18" s="20" t="s">
        <v>31</v>
      </c>
      <c r="D18" s="46">
        <v>215954</v>
      </c>
      <c r="E18" s="46">
        <v>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219954</v>
      </c>
      <c r="O18" s="47">
        <f t="shared" si="2"/>
        <v>71.460038986354775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510665</v>
      </c>
      <c r="E19" s="31">
        <f t="shared" si="5"/>
        <v>111093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621758</v>
      </c>
      <c r="O19" s="43">
        <f t="shared" si="2"/>
        <v>202.00064977257961</v>
      </c>
      <c r="P19" s="10"/>
    </row>
    <row r="20" spans="1:119">
      <c r="A20" s="12"/>
      <c r="B20" s="44">
        <v>541</v>
      </c>
      <c r="C20" s="20" t="s">
        <v>33</v>
      </c>
      <c r="D20" s="46">
        <v>510665</v>
      </c>
      <c r="E20" s="46">
        <v>111093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621758</v>
      </c>
      <c r="O20" s="47">
        <f t="shared" si="2"/>
        <v>202.00064977257961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172257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172257</v>
      </c>
      <c r="O21" s="43">
        <f t="shared" si="2"/>
        <v>55.963937621832358</v>
      </c>
      <c r="P21" s="9"/>
    </row>
    <row r="22" spans="1:119">
      <c r="A22" s="12"/>
      <c r="B22" s="44">
        <v>572</v>
      </c>
      <c r="C22" s="20" t="s">
        <v>44</v>
      </c>
      <c r="D22" s="46">
        <v>172257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172257</v>
      </c>
      <c r="O22" s="47">
        <f t="shared" si="2"/>
        <v>55.963937621832358</v>
      </c>
      <c r="P22" s="9"/>
    </row>
    <row r="23" spans="1:119" ht="15.75">
      <c r="A23" s="28" t="s">
        <v>40</v>
      </c>
      <c r="B23" s="29"/>
      <c r="C23" s="30"/>
      <c r="D23" s="31">
        <f t="shared" ref="D23:M23" si="7">SUM(D24:D25)</f>
        <v>35800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921240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957040</v>
      </c>
      <c r="O23" s="43">
        <f t="shared" si="2"/>
        <v>310.9291747888239</v>
      </c>
      <c r="P23" s="9"/>
    </row>
    <row r="24" spans="1:119">
      <c r="A24" s="12"/>
      <c r="B24" s="44">
        <v>581</v>
      </c>
      <c r="C24" s="20" t="s">
        <v>38</v>
      </c>
      <c r="D24" s="46">
        <v>35800</v>
      </c>
      <c r="E24" s="46">
        <v>0</v>
      </c>
      <c r="F24" s="46">
        <v>0</v>
      </c>
      <c r="G24" s="46">
        <v>0</v>
      </c>
      <c r="H24" s="46">
        <v>0</v>
      </c>
      <c r="I24" s="46">
        <v>743754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779554</v>
      </c>
      <c r="O24" s="47">
        <f t="shared" si="2"/>
        <v>253.26640675763483</v>
      </c>
      <c r="P24" s="9"/>
    </row>
    <row r="25" spans="1:119" ht="15.75" thickBot="1">
      <c r="A25" s="12"/>
      <c r="B25" s="44">
        <v>591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177486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177486</v>
      </c>
      <c r="O25" s="47">
        <f t="shared" si="2"/>
        <v>57.662768031189081</v>
      </c>
      <c r="P25" s="9"/>
    </row>
    <row r="26" spans="1:119" ht="16.5" thickBot="1">
      <c r="A26" s="14" t="s">
        <v>10</v>
      </c>
      <c r="B26" s="23"/>
      <c r="C26" s="22"/>
      <c r="D26" s="15">
        <f>SUM(D5,D11,D14,D19,D21,D23)</f>
        <v>3497886</v>
      </c>
      <c r="E26" s="15">
        <f t="shared" ref="E26:M26" si="8">SUM(E5,E11,E14,E19,E21,E23)</f>
        <v>177358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3468197</v>
      </c>
      <c r="J26" s="15">
        <f t="shared" si="8"/>
        <v>280288</v>
      </c>
      <c r="K26" s="15">
        <f t="shared" si="8"/>
        <v>351811</v>
      </c>
      <c r="L26" s="15">
        <f t="shared" si="8"/>
        <v>0</v>
      </c>
      <c r="M26" s="15">
        <f t="shared" si="8"/>
        <v>0</v>
      </c>
      <c r="N26" s="15">
        <f t="shared" si="1"/>
        <v>7775540</v>
      </c>
      <c r="O26" s="37">
        <f t="shared" si="2"/>
        <v>2526.166341780377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49</v>
      </c>
      <c r="M28" s="93"/>
      <c r="N28" s="93"/>
      <c r="O28" s="41">
        <v>3078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406869</v>
      </c>
      <c r="E5" s="26">
        <f t="shared" si="0"/>
        <v>195637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202064</v>
      </c>
      <c r="K5" s="26">
        <f t="shared" si="0"/>
        <v>436923</v>
      </c>
      <c r="L5" s="26">
        <f t="shared" si="0"/>
        <v>0</v>
      </c>
      <c r="M5" s="26">
        <f t="shared" si="0"/>
        <v>0</v>
      </c>
      <c r="N5" s="27">
        <f t="shared" ref="N5:N28" si="1">SUM(D5:M5)</f>
        <v>1241493</v>
      </c>
      <c r="O5" s="32">
        <f t="shared" ref="O5:O28" si="2">(N5/O$30)</f>
        <v>436.684136475554</v>
      </c>
      <c r="P5" s="6"/>
    </row>
    <row r="6" spans="1:133">
      <c r="A6" s="12"/>
      <c r="B6" s="44">
        <v>511</v>
      </c>
      <c r="C6" s="20" t="s">
        <v>19</v>
      </c>
      <c r="D6" s="46">
        <v>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45572</v>
      </c>
      <c r="O6" s="47">
        <f t="shared" si="2"/>
        <v>16.029546253957086</v>
      </c>
      <c r="P6" s="9"/>
    </row>
    <row r="7" spans="1:133">
      <c r="A7" s="12"/>
      <c r="B7" s="44">
        <v>512</v>
      </c>
      <c r="C7" s="20" t="s">
        <v>20</v>
      </c>
      <c r="D7" s="46">
        <v>122708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122708</v>
      </c>
      <c r="O7" s="47">
        <f t="shared" si="2"/>
        <v>43.161449173408371</v>
      </c>
      <c r="P7" s="9"/>
    </row>
    <row r="8" spans="1:133">
      <c r="A8" s="12"/>
      <c r="B8" s="44">
        <v>513</v>
      </c>
      <c r="C8" s="20" t="s">
        <v>21</v>
      </c>
      <c r="D8" s="46">
        <v>238589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202064</v>
      </c>
      <c r="K8" s="46">
        <v>0</v>
      </c>
      <c r="L8" s="46">
        <v>0</v>
      </c>
      <c r="M8" s="46">
        <v>0</v>
      </c>
      <c r="N8" s="46">
        <f t="shared" si="1"/>
        <v>440653</v>
      </c>
      <c r="O8" s="47">
        <f t="shared" si="2"/>
        <v>154.99577910657757</v>
      </c>
      <c r="P8" s="9"/>
    </row>
    <row r="9" spans="1:133">
      <c r="A9" s="12"/>
      <c r="B9" s="44">
        <v>517</v>
      </c>
      <c r="C9" s="20" t="s">
        <v>22</v>
      </c>
      <c r="D9" s="46">
        <v>0</v>
      </c>
      <c r="E9" s="46">
        <v>195637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195637</v>
      </c>
      <c r="O9" s="47">
        <f t="shared" si="2"/>
        <v>68.813577207175513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436923</v>
      </c>
      <c r="L10" s="46">
        <v>0</v>
      </c>
      <c r="M10" s="46">
        <v>0</v>
      </c>
      <c r="N10" s="46">
        <f t="shared" si="1"/>
        <v>436923</v>
      </c>
      <c r="O10" s="47">
        <f t="shared" si="2"/>
        <v>153.68378473443545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1565427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1565427</v>
      </c>
      <c r="O11" s="43">
        <f t="shared" si="2"/>
        <v>550.62504396763984</v>
      </c>
      <c r="P11" s="10"/>
    </row>
    <row r="12" spans="1:133">
      <c r="A12" s="12"/>
      <c r="B12" s="44">
        <v>521</v>
      </c>
      <c r="C12" s="20" t="s">
        <v>25</v>
      </c>
      <c r="D12" s="46">
        <v>960341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960341</v>
      </c>
      <c r="O12" s="47">
        <f t="shared" si="2"/>
        <v>337.79141751670772</v>
      </c>
      <c r="P12" s="9"/>
    </row>
    <row r="13" spans="1:133">
      <c r="A13" s="12"/>
      <c r="B13" s="44">
        <v>522</v>
      </c>
      <c r="C13" s="20" t="s">
        <v>26</v>
      </c>
      <c r="D13" s="46">
        <v>605086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605086</v>
      </c>
      <c r="O13" s="47">
        <f t="shared" si="2"/>
        <v>212.83362645093212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217796</v>
      </c>
      <c r="E14" s="31">
        <f t="shared" si="4"/>
        <v>78770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2646583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2943149</v>
      </c>
      <c r="O14" s="43">
        <f t="shared" si="2"/>
        <v>1035.2265212803377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657973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657973</v>
      </c>
      <c r="O15" s="47">
        <f t="shared" si="2"/>
        <v>231.43615898698559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259343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259343</v>
      </c>
      <c r="O16" s="47">
        <f t="shared" si="2"/>
        <v>91.221596904678151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1729267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1729267</v>
      </c>
      <c r="O17" s="47">
        <f t="shared" si="2"/>
        <v>608.25430882870205</v>
      </c>
      <c r="P17" s="9"/>
    </row>
    <row r="18" spans="1:119">
      <c r="A18" s="12"/>
      <c r="B18" s="44">
        <v>539</v>
      </c>
      <c r="C18" s="20" t="s">
        <v>31</v>
      </c>
      <c r="D18" s="46">
        <v>217796</v>
      </c>
      <c r="E18" s="46">
        <v>78770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296566</v>
      </c>
      <c r="O18" s="47">
        <f t="shared" si="2"/>
        <v>104.31445655997186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419499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419499</v>
      </c>
      <c r="O19" s="43">
        <f t="shared" si="2"/>
        <v>147.55504748505101</v>
      </c>
      <c r="P19" s="10"/>
    </row>
    <row r="20" spans="1:119">
      <c r="A20" s="12"/>
      <c r="B20" s="44">
        <v>541</v>
      </c>
      <c r="C20" s="20" t="s">
        <v>33</v>
      </c>
      <c r="D20" s="46">
        <v>419499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419499</v>
      </c>
      <c r="O20" s="47">
        <f t="shared" si="2"/>
        <v>147.55504748505101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175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175</v>
      </c>
      <c r="O21" s="43">
        <f t="shared" si="2"/>
        <v>6.1554695743932464E-2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175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</v>
      </c>
      <c r="O22" s="47">
        <f t="shared" si="2"/>
        <v>6.1554695743932464E-2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174388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174388</v>
      </c>
      <c r="O23" s="43">
        <f t="shared" si="2"/>
        <v>61.339430179387968</v>
      </c>
      <c r="P23" s="9"/>
    </row>
    <row r="24" spans="1:119">
      <c r="A24" s="12"/>
      <c r="B24" s="44">
        <v>572</v>
      </c>
      <c r="C24" s="20" t="s">
        <v>44</v>
      </c>
      <c r="D24" s="46">
        <v>174388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174388</v>
      </c>
      <c r="O24" s="47">
        <f t="shared" si="2"/>
        <v>61.339430179387968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32225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980420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1012645</v>
      </c>
      <c r="O25" s="43">
        <f t="shared" si="2"/>
        <v>356.18888498065422</v>
      </c>
      <c r="P25" s="9"/>
    </row>
    <row r="26" spans="1:119">
      <c r="A26" s="12"/>
      <c r="B26" s="44">
        <v>581</v>
      </c>
      <c r="C26" s="20" t="s">
        <v>38</v>
      </c>
      <c r="D26" s="46">
        <v>32225</v>
      </c>
      <c r="E26" s="46">
        <v>0</v>
      </c>
      <c r="F26" s="46">
        <v>0</v>
      </c>
      <c r="G26" s="46">
        <v>0</v>
      </c>
      <c r="H26" s="46">
        <v>0</v>
      </c>
      <c r="I26" s="46">
        <v>800375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832600</v>
      </c>
      <c r="O26" s="47">
        <f t="shared" si="2"/>
        <v>292.85965529370384</v>
      </c>
      <c r="P26" s="9"/>
    </row>
    <row r="27" spans="1:119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180045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180045</v>
      </c>
      <c r="O27" s="47">
        <f t="shared" si="2"/>
        <v>63.329229686950406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2816204</v>
      </c>
      <c r="E28" s="15">
        <f t="shared" ref="E28:M28" si="9">SUM(E5,E11,E14,E19,E21,E23,E25)</f>
        <v>274582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3627003</v>
      </c>
      <c r="J28" s="15">
        <f t="shared" si="9"/>
        <v>202064</v>
      </c>
      <c r="K28" s="15">
        <f t="shared" si="9"/>
        <v>436923</v>
      </c>
      <c r="L28" s="15">
        <f t="shared" si="9"/>
        <v>0</v>
      </c>
      <c r="M28" s="15">
        <f t="shared" si="9"/>
        <v>0</v>
      </c>
      <c r="N28" s="15">
        <f t="shared" si="1"/>
        <v>7356776</v>
      </c>
      <c r="O28" s="37">
        <f t="shared" si="2"/>
        <v>2587.6806190643688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2843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475607</v>
      </c>
      <c r="E5" s="26">
        <f t="shared" si="0"/>
        <v>28065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194902</v>
      </c>
      <c r="K5" s="26">
        <f t="shared" si="0"/>
        <v>210350</v>
      </c>
      <c r="L5" s="26">
        <f t="shared" si="0"/>
        <v>0</v>
      </c>
      <c r="M5" s="26">
        <f t="shared" si="0"/>
        <v>0</v>
      </c>
      <c r="N5" s="27">
        <f t="shared" ref="N5:N28" si="1">SUM(D5:M5)</f>
        <v>908924</v>
      </c>
      <c r="O5" s="32">
        <f t="shared" ref="O5:O28" si="2">(N5/O$30)</f>
        <v>277.28004881025015</v>
      </c>
      <c r="P5" s="6"/>
    </row>
    <row r="6" spans="1:133">
      <c r="A6" s="12"/>
      <c r="B6" s="44">
        <v>511</v>
      </c>
      <c r="C6" s="20" t="s">
        <v>19</v>
      </c>
      <c r="D6" s="46">
        <v>45272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45272</v>
      </c>
      <c r="O6" s="47">
        <f t="shared" si="2"/>
        <v>13.810860280658938</v>
      </c>
      <c r="P6" s="9"/>
    </row>
    <row r="7" spans="1:133">
      <c r="A7" s="12"/>
      <c r="B7" s="44">
        <v>512</v>
      </c>
      <c r="C7" s="20" t="s">
        <v>20</v>
      </c>
      <c r="D7" s="46">
        <v>118806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118806</v>
      </c>
      <c r="O7" s="47">
        <f t="shared" si="2"/>
        <v>36.243441122635751</v>
      </c>
      <c r="P7" s="9"/>
    </row>
    <row r="8" spans="1:133">
      <c r="A8" s="12"/>
      <c r="B8" s="44">
        <v>513</v>
      </c>
      <c r="C8" s="20" t="s">
        <v>21</v>
      </c>
      <c r="D8" s="46">
        <v>311529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194902</v>
      </c>
      <c r="K8" s="46">
        <v>0</v>
      </c>
      <c r="L8" s="46">
        <v>0</v>
      </c>
      <c r="M8" s="46">
        <v>0</v>
      </c>
      <c r="N8" s="46">
        <f t="shared" si="1"/>
        <v>506431</v>
      </c>
      <c r="O8" s="47">
        <f t="shared" si="2"/>
        <v>154.49389871873095</v>
      </c>
      <c r="P8" s="9"/>
    </row>
    <row r="9" spans="1:133">
      <c r="A9" s="12"/>
      <c r="B9" s="44">
        <v>517</v>
      </c>
      <c r="C9" s="20" t="s">
        <v>22</v>
      </c>
      <c r="D9" s="46">
        <v>0</v>
      </c>
      <c r="E9" s="46">
        <v>28065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28065</v>
      </c>
      <c r="O9" s="47">
        <f t="shared" si="2"/>
        <v>8.5616229408175712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210350</v>
      </c>
      <c r="L10" s="46">
        <v>0</v>
      </c>
      <c r="M10" s="46">
        <v>0</v>
      </c>
      <c r="N10" s="46">
        <f t="shared" si="1"/>
        <v>210350</v>
      </c>
      <c r="O10" s="47">
        <f t="shared" si="2"/>
        <v>64.17022574740696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1488708</v>
      </c>
      <c r="E11" s="31">
        <f t="shared" si="3"/>
        <v>792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1489500</v>
      </c>
      <c r="O11" s="43">
        <f t="shared" si="2"/>
        <v>454.39292251372791</v>
      </c>
      <c r="P11" s="10"/>
    </row>
    <row r="12" spans="1:133">
      <c r="A12" s="12"/>
      <c r="B12" s="44">
        <v>521</v>
      </c>
      <c r="C12" s="20" t="s">
        <v>25</v>
      </c>
      <c r="D12" s="46">
        <v>961209</v>
      </c>
      <c r="E12" s="46">
        <v>792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962001</v>
      </c>
      <c r="O12" s="47">
        <f t="shared" si="2"/>
        <v>293.47193410616228</v>
      </c>
      <c r="P12" s="9"/>
    </row>
    <row r="13" spans="1:133">
      <c r="A13" s="12"/>
      <c r="B13" s="44">
        <v>522</v>
      </c>
      <c r="C13" s="20" t="s">
        <v>26</v>
      </c>
      <c r="D13" s="46">
        <v>527499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527499</v>
      </c>
      <c r="O13" s="47">
        <f t="shared" si="2"/>
        <v>160.9209884075656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273477</v>
      </c>
      <c r="E14" s="31">
        <f t="shared" si="4"/>
        <v>393853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2481274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3148604</v>
      </c>
      <c r="O14" s="43">
        <f t="shared" si="2"/>
        <v>960.52593044539356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689211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689211</v>
      </c>
      <c r="O15" s="47">
        <f t="shared" si="2"/>
        <v>210.25350823672972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245423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245423</v>
      </c>
      <c r="O16" s="47">
        <f t="shared" si="2"/>
        <v>74.869737644905427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1546640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1546640</v>
      </c>
      <c r="O17" s="47">
        <f t="shared" si="2"/>
        <v>471.82428309945089</v>
      </c>
      <c r="P17" s="9"/>
    </row>
    <row r="18" spans="1:119">
      <c r="A18" s="12"/>
      <c r="B18" s="44">
        <v>539</v>
      </c>
      <c r="C18" s="20" t="s">
        <v>31</v>
      </c>
      <c r="D18" s="46">
        <v>273477</v>
      </c>
      <c r="E18" s="46">
        <v>393853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667330</v>
      </c>
      <c r="O18" s="47">
        <f t="shared" si="2"/>
        <v>203.57840146430752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403025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403025</v>
      </c>
      <c r="O19" s="43">
        <f t="shared" si="2"/>
        <v>122.94844417327639</v>
      </c>
      <c r="P19" s="10"/>
    </row>
    <row r="20" spans="1:119">
      <c r="A20" s="12"/>
      <c r="B20" s="44">
        <v>541</v>
      </c>
      <c r="C20" s="20" t="s">
        <v>33</v>
      </c>
      <c r="D20" s="46">
        <v>403025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403025</v>
      </c>
      <c r="O20" s="47">
        <f t="shared" si="2"/>
        <v>122.94844417327639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7781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7781</v>
      </c>
      <c r="O21" s="43">
        <f t="shared" si="2"/>
        <v>2.3737034777303232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7781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7781</v>
      </c>
      <c r="O22" s="47">
        <f t="shared" si="2"/>
        <v>2.3737034777303232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171737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171737</v>
      </c>
      <c r="O23" s="43">
        <f t="shared" si="2"/>
        <v>52.39078706528371</v>
      </c>
      <c r="P23" s="9"/>
    </row>
    <row r="24" spans="1:119">
      <c r="A24" s="12"/>
      <c r="B24" s="44">
        <v>571</v>
      </c>
      <c r="C24" s="20" t="s">
        <v>37</v>
      </c>
      <c r="D24" s="46">
        <v>171737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171737</v>
      </c>
      <c r="O24" s="47">
        <f t="shared" si="2"/>
        <v>52.39078706528371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144849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965759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1110608</v>
      </c>
      <c r="O25" s="43">
        <f t="shared" si="2"/>
        <v>338.80658938377059</v>
      </c>
      <c r="P25" s="9"/>
    </row>
    <row r="26" spans="1:119">
      <c r="A26" s="12"/>
      <c r="B26" s="44">
        <v>581</v>
      </c>
      <c r="C26" s="20" t="s">
        <v>38</v>
      </c>
      <c r="D26" s="46">
        <v>144849</v>
      </c>
      <c r="E26" s="46">
        <v>0</v>
      </c>
      <c r="F26" s="46">
        <v>0</v>
      </c>
      <c r="G26" s="46">
        <v>0</v>
      </c>
      <c r="H26" s="46">
        <v>0</v>
      </c>
      <c r="I26" s="46">
        <v>782844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927693</v>
      </c>
      <c r="O26" s="47">
        <f t="shared" si="2"/>
        <v>283.00579621720561</v>
      </c>
      <c r="P26" s="9"/>
    </row>
    <row r="27" spans="1:119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182915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182915</v>
      </c>
      <c r="O27" s="47">
        <f t="shared" si="2"/>
        <v>55.800793166564979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2957403</v>
      </c>
      <c r="E28" s="15">
        <f t="shared" ref="E28:M28" si="9">SUM(E5,E11,E14,E19,E21,E23,E25)</f>
        <v>430491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3447033</v>
      </c>
      <c r="J28" s="15">
        <f t="shared" si="9"/>
        <v>194902</v>
      </c>
      <c r="K28" s="15">
        <f t="shared" si="9"/>
        <v>210350</v>
      </c>
      <c r="L28" s="15">
        <f t="shared" si="9"/>
        <v>0</v>
      </c>
      <c r="M28" s="15">
        <f t="shared" si="9"/>
        <v>0</v>
      </c>
      <c r="N28" s="15">
        <f t="shared" si="1"/>
        <v>7240179</v>
      </c>
      <c r="O28" s="37">
        <f t="shared" si="2"/>
        <v>2208.7184258694324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3278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564670</v>
      </c>
      <c r="E5" s="26">
        <f t="shared" si="0"/>
        <v>32755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245578</v>
      </c>
      <c r="K5" s="26">
        <f t="shared" si="0"/>
        <v>234491</v>
      </c>
      <c r="L5" s="26">
        <f t="shared" si="0"/>
        <v>0</v>
      </c>
      <c r="M5" s="26">
        <f t="shared" si="0"/>
        <v>0</v>
      </c>
      <c r="N5" s="27">
        <f t="shared" ref="N5:N28" si="1">SUM(D5:M5)</f>
        <v>1077494</v>
      </c>
      <c r="O5" s="32">
        <f t="shared" ref="O5:O28" si="2">(N5/O$30)</f>
        <v>349.26871961102108</v>
      </c>
      <c r="P5" s="6"/>
    </row>
    <row r="6" spans="1:133">
      <c r="A6" s="12"/>
      <c r="B6" s="44">
        <v>511</v>
      </c>
      <c r="C6" s="20" t="s">
        <v>19</v>
      </c>
      <c r="D6" s="46">
        <v>43566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43566</v>
      </c>
      <c r="O6" s="47">
        <f t="shared" si="2"/>
        <v>14.121880064829822</v>
      </c>
      <c r="P6" s="9"/>
    </row>
    <row r="7" spans="1:133">
      <c r="A7" s="12"/>
      <c r="B7" s="44">
        <v>512</v>
      </c>
      <c r="C7" s="20" t="s">
        <v>20</v>
      </c>
      <c r="D7" s="46">
        <v>119589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119589</v>
      </c>
      <c r="O7" s="47">
        <f t="shared" si="2"/>
        <v>38.764667747163692</v>
      </c>
      <c r="P7" s="9"/>
    </row>
    <row r="8" spans="1:133">
      <c r="A8" s="12"/>
      <c r="B8" s="44">
        <v>513</v>
      </c>
      <c r="C8" s="20" t="s">
        <v>21</v>
      </c>
      <c r="D8" s="46">
        <v>346592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245578</v>
      </c>
      <c r="K8" s="46">
        <v>0</v>
      </c>
      <c r="L8" s="46">
        <v>0</v>
      </c>
      <c r="M8" s="46">
        <v>0</v>
      </c>
      <c r="N8" s="46">
        <f t="shared" si="1"/>
        <v>592170</v>
      </c>
      <c r="O8" s="47">
        <f t="shared" si="2"/>
        <v>191.9513776337115</v>
      </c>
      <c r="P8" s="9"/>
    </row>
    <row r="9" spans="1:133">
      <c r="A9" s="12"/>
      <c r="B9" s="44">
        <v>517</v>
      </c>
      <c r="C9" s="20" t="s">
        <v>22</v>
      </c>
      <c r="D9" s="46">
        <v>54923</v>
      </c>
      <c r="E9" s="46">
        <v>32755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87678</v>
      </c>
      <c r="O9" s="47">
        <f t="shared" si="2"/>
        <v>28.420745542949756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234491</v>
      </c>
      <c r="L10" s="46">
        <v>0</v>
      </c>
      <c r="M10" s="46">
        <v>0</v>
      </c>
      <c r="N10" s="46">
        <f t="shared" si="1"/>
        <v>234491</v>
      </c>
      <c r="O10" s="47">
        <f t="shared" si="2"/>
        <v>76.010048622366284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1260032</v>
      </c>
      <c r="E11" s="31">
        <f t="shared" si="3"/>
        <v>1415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1261447</v>
      </c>
      <c r="O11" s="43">
        <f t="shared" si="2"/>
        <v>408.89692058346839</v>
      </c>
      <c r="P11" s="10"/>
    </row>
    <row r="12" spans="1:133">
      <c r="A12" s="12"/>
      <c r="B12" s="44">
        <v>521</v>
      </c>
      <c r="C12" s="20" t="s">
        <v>25</v>
      </c>
      <c r="D12" s="46">
        <v>794294</v>
      </c>
      <c r="E12" s="46">
        <v>1415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795709</v>
      </c>
      <c r="O12" s="47">
        <f t="shared" si="2"/>
        <v>257.9283630470016</v>
      </c>
      <c r="P12" s="9"/>
    </row>
    <row r="13" spans="1:133">
      <c r="A13" s="12"/>
      <c r="B13" s="44">
        <v>522</v>
      </c>
      <c r="C13" s="20" t="s">
        <v>26</v>
      </c>
      <c r="D13" s="46">
        <v>465738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465738</v>
      </c>
      <c r="O13" s="47">
        <f t="shared" si="2"/>
        <v>150.96855753646676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226442</v>
      </c>
      <c r="E14" s="31">
        <f t="shared" si="4"/>
        <v>1795188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2745149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4766779</v>
      </c>
      <c r="O14" s="43">
        <f t="shared" si="2"/>
        <v>1545.1471636952999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852665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852665</v>
      </c>
      <c r="O15" s="47">
        <f t="shared" si="2"/>
        <v>276.39059967585086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263789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263789</v>
      </c>
      <c r="O16" s="47">
        <f t="shared" si="2"/>
        <v>85.506969205834679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1628695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1628695</v>
      </c>
      <c r="O17" s="47">
        <f t="shared" si="2"/>
        <v>527.94003241491089</v>
      </c>
      <c r="P17" s="9"/>
    </row>
    <row r="18" spans="1:119">
      <c r="A18" s="12"/>
      <c r="B18" s="44">
        <v>539</v>
      </c>
      <c r="C18" s="20" t="s">
        <v>31</v>
      </c>
      <c r="D18" s="46">
        <v>226442</v>
      </c>
      <c r="E18" s="46">
        <v>1795188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2021630</v>
      </c>
      <c r="O18" s="47">
        <f t="shared" si="2"/>
        <v>655.30956239870341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374172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374172</v>
      </c>
      <c r="O19" s="43">
        <f t="shared" si="2"/>
        <v>121.28752025931929</v>
      </c>
      <c r="P19" s="10"/>
    </row>
    <row r="20" spans="1:119">
      <c r="A20" s="12"/>
      <c r="B20" s="44">
        <v>541</v>
      </c>
      <c r="C20" s="20" t="s">
        <v>33</v>
      </c>
      <c r="D20" s="46">
        <v>374172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374172</v>
      </c>
      <c r="O20" s="47">
        <f t="shared" si="2"/>
        <v>121.28752025931929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149041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149041</v>
      </c>
      <c r="O21" s="43">
        <f t="shared" si="2"/>
        <v>48.311507293354943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149041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149041</v>
      </c>
      <c r="O22" s="47">
        <f t="shared" si="2"/>
        <v>48.311507293354943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191859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191859</v>
      </c>
      <c r="O23" s="43">
        <f t="shared" si="2"/>
        <v>62.190923824959484</v>
      </c>
      <c r="P23" s="9"/>
    </row>
    <row r="24" spans="1:119">
      <c r="A24" s="12"/>
      <c r="B24" s="44">
        <v>572</v>
      </c>
      <c r="C24" s="20" t="s">
        <v>44</v>
      </c>
      <c r="D24" s="46">
        <v>191859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191859</v>
      </c>
      <c r="O24" s="47">
        <f t="shared" si="2"/>
        <v>62.190923824959484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405013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1295639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1700652</v>
      </c>
      <c r="O25" s="43">
        <f t="shared" si="2"/>
        <v>551.26482982171797</v>
      </c>
      <c r="P25" s="9"/>
    </row>
    <row r="26" spans="1:119">
      <c r="A26" s="12"/>
      <c r="B26" s="44">
        <v>581</v>
      </c>
      <c r="C26" s="20" t="s">
        <v>38</v>
      </c>
      <c r="D26" s="46">
        <v>405013</v>
      </c>
      <c r="E26" s="46">
        <v>0</v>
      </c>
      <c r="F26" s="46">
        <v>0</v>
      </c>
      <c r="G26" s="46">
        <v>0</v>
      </c>
      <c r="H26" s="46">
        <v>0</v>
      </c>
      <c r="I26" s="46">
        <v>1087765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1492778</v>
      </c>
      <c r="O26" s="47">
        <f t="shared" si="2"/>
        <v>483.88265802269046</v>
      </c>
      <c r="P26" s="9"/>
    </row>
    <row r="27" spans="1:119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207874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207874</v>
      </c>
      <c r="O27" s="47">
        <f t="shared" si="2"/>
        <v>67.382171799027546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3022188</v>
      </c>
      <c r="E28" s="15">
        <f t="shared" ref="E28:M28" si="9">SUM(E5,E11,E14,E19,E21,E23,E25)</f>
        <v>1978399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4040788</v>
      </c>
      <c r="J28" s="15">
        <f t="shared" si="9"/>
        <v>245578</v>
      </c>
      <c r="K28" s="15">
        <f t="shared" si="9"/>
        <v>234491</v>
      </c>
      <c r="L28" s="15">
        <f t="shared" si="9"/>
        <v>0</v>
      </c>
      <c r="M28" s="15">
        <f t="shared" si="9"/>
        <v>0</v>
      </c>
      <c r="N28" s="15">
        <f t="shared" si="1"/>
        <v>9521444</v>
      </c>
      <c r="O28" s="37">
        <f t="shared" si="2"/>
        <v>3086.3675850891409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58</v>
      </c>
      <c r="M30" s="93"/>
      <c r="N30" s="93"/>
      <c r="O30" s="41">
        <v>3085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648577</v>
      </c>
      <c r="E5" s="26">
        <f t="shared" si="0"/>
        <v>37692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244327</v>
      </c>
      <c r="K5" s="26">
        <f t="shared" si="0"/>
        <v>202532</v>
      </c>
      <c r="L5" s="26">
        <f t="shared" si="0"/>
        <v>0</v>
      </c>
      <c r="M5" s="26">
        <f t="shared" si="0"/>
        <v>0</v>
      </c>
      <c r="N5" s="27">
        <f t="shared" ref="N5:N28" si="1">SUM(D5:M5)</f>
        <v>1133128</v>
      </c>
      <c r="O5" s="32">
        <f t="shared" ref="O5:O28" si="2">(N5/O$30)</f>
        <v>367.42153047989626</v>
      </c>
      <c r="P5" s="6"/>
    </row>
    <row r="6" spans="1:133">
      <c r="A6" s="12"/>
      <c r="B6" s="44">
        <v>511</v>
      </c>
      <c r="C6" s="20" t="s">
        <v>19</v>
      </c>
      <c r="D6" s="46">
        <v>43508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43508</v>
      </c>
      <c r="O6" s="47">
        <f t="shared" si="2"/>
        <v>14.107652399481193</v>
      </c>
      <c r="P6" s="9"/>
    </row>
    <row r="7" spans="1:133">
      <c r="A7" s="12"/>
      <c r="B7" s="44">
        <v>512</v>
      </c>
      <c r="C7" s="20" t="s">
        <v>20</v>
      </c>
      <c r="D7" s="46">
        <v>114934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114934</v>
      </c>
      <c r="O7" s="47">
        <f t="shared" si="2"/>
        <v>37.267833981841761</v>
      </c>
      <c r="P7" s="9"/>
    </row>
    <row r="8" spans="1:133">
      <c r="A8" s="12"/>
      <c r="B8" s="44">
        <v>513</v>
      </c>
      <c r="C8" s="20" t="s">
        <v>21</v>
      </c>
      <c r="D8" s="46">
        <v>433874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244327</v>
      </c>
      <c r="K8" s="46">
        <v>0</v>
      </c>
      <c r="L8" s="46">
        <v>0</v>
      </c>
      <c r="M8" s="46">
        <v>0</v>
      </c>
      <c r="N8" s="46">
        <f t="shared" si="1"/>
        <v>678201</v>
      </c>
      <c r="O8" s="47">
        <f t="shared" si="2"/>
        <v>219.90953307392996</v>
      </c>
      <c r="P8" s="9"/>
    </row>
    <row r="9" spans="1:133">
      <c r="A9" s="12"/>
      <c r="B9" s="44">
        <v>517</v>
      </c>
      <c r="C9" s="20" t="s">
        <v>22</v>
      </c>
      <c r="D9" s="46">
        <v>56261</v>
      </c>
      <c r="E9" s="46">
        <v>37692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93953</v>
      </c>
      <c r="O9" s="47">
        <f t="shared" si="2"/>
        <v>30.464656290531778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202532</v>
      </c>
      <c r="L10" s="46">
        <v>0</v>
      </c>
      <c r="M10" s="46">
        <v>0</v>
      </c>
      <c r="N10" s="46">
        <f t="shared" si="1"/>
        <v>202532</v>
      </c>
      <c r="O10" s="47">
        <f t="shared" si="2"/>
        <v>65.671854734111548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1508714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1508714</v>
      </c>
      <c r="O11" s="43">
        <f t="shared" si="2"/>
        <v>489.20687418936444</v>
      </c>
      <c r="P11" s="10"/>
    </row>
    <row r="12" spans="1:133">
      <c r="A12" s="12"/>
      <c r="B12" s="44">
        <v>521</v>
      </c>
      <c r="C12" s="20" t="s">
        <v>25</v>
      </c>
      <c r="D12" s="46">
        <v>951514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951514</v>
      </c>
      <c r="O12" s="47">
        <f t="shared" si="2"/>
        <v>308.53242542153049</v>
      </c>
      <c r="P12" s="9"/>
    </row>
    <row r="13" spans="1:133">
      <c r="A13" s="12"/>
      <c r="B13" s="44">
        <v>522</v>
      </c>
      <c r="C13" s="20" t="s">
        <v>26</v>
      </c>
      <c r="D13" s="46">
        <v>557200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557200</v>
      </c>
      <c r="O13" s="47">
        <f t="shared" si="2"/>
        <v>180.67444876783398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156968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2831913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2988881</v>
      </c>
      <c r="O14" s="43">
        <f t="shared" si="2"/>
        <v>969.15726329442282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799000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799000</v>
      </c>
      <c r="O15" s="47">
        <f t="shared" si="2"/>
        <v>259.07911802853437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253955</v>
      </c>
      <c r="O16" s="47">
        <f t="shared" si="2"/>
        <v>82.345979247730227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1778958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1778958</v>
      </c>
      <c r="O17" s="47">
        <f t="shared" si="2"/>
        <v>576.83463035019452</v>
      </c>
      <c r="P17" s="9"/>
    </row>
    <row r="18" spans="1:119">
      <c r="A18" s="12"/>
      <c r="B18" s="44">
        <v>539</v>
      </c>
      <c r="C18" s="20" t="s">
        <v>31</v>
      </c>
      <c r="D18" s="46">
        <v>156968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156968</v>
      </c>
      <c r="O18" s="47">
        <f t="shared" si="2"/>
        <v>50.89753566796368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437868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437868</v>
      </c>
      <c r="O19" s="43">
        <f t="shared" si="2"/>
        <v>141.98054474708172</v>
      </c>
      <c r="P19" s="10"/>
    </row>
    <row r="20" spans="1:119">
      <c r="A20" s="12"/>
      <c r="B20" s="44">
        <v>541</v>
      </c>
      <c r="C20" s="20" t="s">
        <v>33</v>
      </c>
      <c r="D20" s="46">
        <v>437868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437868</v>
      </c>
      <c r="O20" s="47">
        <f t="shared" si="2"/>
        <v>141.98054474708172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163510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163510</v>
      </c>
      <c r="O21" s="43">
        <f t="shared" si="2"/>
        <v>53.018806744487676</v>
      </c>
      <c r="P21" s="10"/>
    </row>
    <row r="22" spans="1:119">
      <c r="A22" s="13"/>
      <c r="B22" s="45">
        <v>554</v>
      </c>
      <c r="C22" s="21" t="s">
        <v>35</v>
      </c>
      <c r="D22" s="46">
        <v>0</v>
      </c>
      <c r="E22" s="46">
        <v>163510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163510</v>
      </c>
      <c r="O22" s="47">
        <f t="shared" si="2"/>
        <v>53.018806744487676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111778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111778</v>
      </c>
      <c r="O23" s="43">
        <f t="shared" si="2"/>
        <v>36.244487678339816</v>
      </c>
      <c r="P23" s="9"/>
    </row>
    <row r="24" spans="1:119">
      <c r="A24" s="12"/>
      <c r="B24" s="44">
        <v>572</v>
      </c>
      <c r="C24" s="20" t="s">
        <v>44</v>
      </c>
      <c r="D24" s="46">
        <v>111778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111778</v>
      </c>
      <c r="O24" s="47">
        <f t="shared" si="2"/>
        <v>36.244487678339816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32615</v>
      </c>
      <c r="E25" s="31">
        <f t="shared" si="8"/>
        <v>512465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856870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1401950</v>
      </c>
      <c r="O25" s="43">
        <f t="shared" si="2"/>
        <v>454.58819714656289</v>
      </c>
      <c r="P25" s="9"/>
    </row>
    <row r="26" spans="1:119">
      <c r="A26" s="12"/>
      <c r="B26" s="44">
        <v>581</v>
      </c>
      <c r="C26" s="20" t="s">
        <v>38</v>
      </c>
      <c r="D26" s="46">
        <v>32615</v>
      </c>
      <c r="E26" s="46">
        <v>512465</v>
      </c>
      <c r="F26" s="46">
        <v>0</v>
      </c>
      <c r="G26" s="46">
        <v>0</v>
      </c>
      <c r="H26" s="46">
        <v>0</v>
      </c>
      <c r="I26" s="46">
        <v>648034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1193114</v>
      </c>
      <c r="O26" s="47">
        <f t="shared" si="2"/>
        <v>386.87224383916993</v>
      </c>
      <c r="P26" s="9"/>
    </row>
    <row r="27" spans="1:119" ht="15.75" thickBot="1">
      <c r="A27" s="12"/>
      <c r="B27" s="44">
        <v>591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208836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208836</v>
      </c>
      <c r="O27" s="47">
        <f t="shared" si="2"/>
        <v>67.715953307392994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SUM(D5,D11,D14,D19,D21,D23,D25)</f>
        <v>2896520</v>
      </c>
      <c r="E28" s="15">
        <f t="shared" ref="E28:M28" si="9">SUM(E5,E11,E14,E19,E21,E23,E25)</f>
        <v>713667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3688783</v>
      </c>
      <c r="J28" s="15">
        <f t="shared" si="9"/>
        <v>244327</v>
      </c>
      <c r="K28" s="15">
        <f t="shared" si="9"/>
        <v>202532</v>
      </c>
      <c r="L28" s="15">
        <f t="shared" si="9"/>
        <v>0</v>
      </c>
      <c r="M28" s="15">
        <f t="shared" si="9"/>
        <v>0</v>
      </c>
      <c r="N28" s="15">
        <f t="shared" si="1"/>
        <v>7745829</v>
      </c>
      <c r="O28" s="37">
        <f t="shared" si="2"/>
        <v>2511.6177042801555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72</v>
      </c>
      <c r="M30" s="93"/>
      <c r="N30" s="93"/>
      <c r="O30" s="41">
        <v>3084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485437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-13563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471874</v>
      </c>
      <c r="P5" s="32">
        <f t="shared" ref="P5:P23" si="2">(O5/P$25)</f>
        <v>158.50655021834061</v>
      </c>
      <c r="Q5" s="6"/>
    </row>
    <row r="6" spans="1:134">
      <c r="A6" s="12"/>
      <c r="B6" s="44">
        <v>511</v>
      </c>
      <c r="C6" s="20" t="s">
        <v>19</v>
      </c>
      <c r="D6" s="46">
        <v>50093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50093</v>
      </c>
      <c r="P6" s="47">
        <f t="shared" si="2"/>
        <v>16.826671145448437</v>
      </c>
      <c r="Q6" s="9"/>
    </row>
    <row r="7" spans="1:134">
      <c r="A7" s="12"/>
      <c r="B7" s="44">
        <v>512</v>
      </c>
      <c r="C7" s="20" t="s">
        <v>20</v>
      </c>
      <c r="D7" s="46">
        <v>126305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126305</v>
      </c>
      <c r="P7" s="47">
        <f t="shared" si="2"/>
        <v>42.426939872354723</v>
      </c>
      <c r="Q7" s="9"/>
    </row>
    <row r="8" spans="1:134">
      <c r="A8" s="12"/>
      <c r="B8" s="44">
        <v>513</v>
      </c>
      <c r="C8" s="20" t="s">
        <v>21</v>
      </c>
      <c r="D8" s="46">
        <v>212157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212157</v>
      </c>
      <c r="P8" s="47">
        <f t="shared" si="2"/>
        <v>71.265367819952971</v>
      </c>
      <c r="Q8" s="9"/>
    </row>
    <row r="9" spans="1:134">
      <c r="A9" s="12"/>
      <c r="B9" s="44">
        <v>519</v>
      </c>
      <c r="C9" s="20" t="s">
        <v>48</v>
      </c>
      <c r="D9" s="46">
        <v>96882</v>
      </c>
      <c r="E9" s="46">
        <v>0</v>
      </c>
      <c r="F9" s="46">
        <v>0</v>
      </c>
      <c r="G9" s="46">
        <v>0</v>
      </c>
      <c r="H9" s="46">
        <v>0</v>
      </c>
      <c r="I9" s="46">
        <v>-13563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83319</v>
      </c>
      <c r="P9" s="47">
        <f t="shared" si="2"/>
        <v>27.98757138058448</v>
      </c>
      <c r="Q9" s="9"/>
    </row>
    <row r="10" spans="1:134" ht="15.75">
      <c r="A10" s="28" t="s">
        <v>24</v>
      </c>
      <c r="B10" s="29"/>
      <c r="C10" s="30"/>
      <c r="D10" s="31">
        <f t="shared" ref="D10:N10" si="3">SUM(D11:D12)</f>
        <v>2941542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2941542</v>
      </c>
      <c r="P10" s="43">
        <f t="shared" si="2"/>
        <v>988.08935169633855</v>
      </c>
      <c r="Q10" s="10"/>
    </row>
    <row r="11" spans="1:134">
      <c r="A11" s="12"/>
      <c r="B11" s="44">
        <v>521</v>
      </c>
      <c r="C11" s="20" t="s">
        <v>25</v>
      </c>
      <c r="D11" s="46">
        <v>1579478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1579478</v>
      </c>
      <c r="P11" s="47">
        <f t="shared" si="2"/>
        <v>530.56029559959688</v>
      </c>
      <c r="Q11" s="9"/>
    </row>
    <row r="12" spans="1:134">
      <c r="A12" s="12"/>
      <c r="B12" s="44">
        <v>522</v>
      </c>
      <c r="C12" s="20" t="s">
        <v>26</v>
      </c>
      <c r="D12" s="46">
        <v>1362064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1362064</v>
      </c>
      <c r="P12" s="47">
        <f t="shared" si="2"/>
        <v>457.52905609674167</v>
      </c>
      <c r="Q12" s="9"/>
    </row>
    <row r="13" spans="1:134" ht="15.75">
      <c r="A13" s="28" t="s">
        <v>27</v>
      </c>
      <c r="B13" s="29"/>
      <c r="C13" s="30"/>
      <c r="D13" s="31">
        <f t="shared" ref="D13:N13" si="4">SUM(D14:D18)</f>
        <v>1649082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3895587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42">
        <f t="shared" si="1"/>
        <v>5544669</v>
      </c>
      <c r="P13" s="43">
        <f t="shared" si="2"/>
        <v>1862.5021834061135</v>
      </c>
      <c r="Q13" s="10"/>
    </row>
    <row r="14" spans="1:134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801776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801776</v>
      </c>
      <c r="P14" s="47">
        <f t="shared" si="2"/>
        <v>269.32348001343632</v>
      </c>
      <c r="Q14" s="9"/>
    </row>
    <row r="15" spans="1:134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801291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801291</v>
      </c>
      <c r="P15" s="47">
        <f t="shared" si="2"/>
        <v>269.16056432650316</v>
      </c>
      <c r="Q15" s="9"/>
    </row>
    <row r="16" spans="1:134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615821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615821</v>
      </c>
      <c r="P16" s="47">
        <f t="shared" si="2"/>
        <v>206.85959019146793</v>
      </c>
      <c r="Q16" s="9"/>
    </row>
    <row r="17" spans="1:120">
      <c r="A17" s="12"/>
      <c r="B17" s="44">
        <v>535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1608890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1608890</v>
      </c>
      <c r="P17" s="47">
        <f t="shared" si="2"/>
        <v>540.44004030903591</v>
      </c>
      <c r="Q17" s="9"/>
    </row>
    <row r="18" spans="1:120">
      <c r="A18" s="12"/>
      <c r="B18" s="44">
        <v>539</v>
      </c>
      <c r="C18" s="20" t="s">
        <v>31</v>
      </c>
      <c r="D18" s="46">
        <v>1649082</v>
      </c>
      <c r="E18" s="46">
        <v>0</v>
      </c>
      <c r="F18" s="46">
        <v>0</v>
      </c>
      <c r="G18" s="46">
        <v>0</v>
      </c>
      <c r="H18" s="46">
        <v>0</v>
      </c>
      <c r="I18" s="46">
        <v>67809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1716891</v>
      </c>
      <c r="P18" s="47">
        <f t="shared" si="2"/>
        <v>576.71850856567016</v>
      </c>
      <c r="Q18" s="9"/>
    </row>
    <row r="19" spans="1:120" ht="15.75">
      <c r="A19" s="28" t="s">
        <v>34</v>
      </c>
      <c r="B19" s="29"/>
      <c r="C19" s="30"/>
      <c r="D19" s="31">
        <f t="shared" ref="D19:N19" si="5">SUM(D20:D20)</f>
        <v>178240</v>
      </c>
      <c r="E19" s="31">
        <f t="shared" si="5"/>
        <v>25386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203626</v>
      </c>
      <c r="P19" s="43">
        <f t="shared" si="2"/>
        <v>68.399731273093721</v>
      </c>
      <c r="Q19" s="10"/>
    </row>
    <row r="20" spans="1:120">
      <c r="A20" s="13"/>
      <c r="B20" s="45">
        <v>559</v>
      </c>
      <c r="C20" s="21" t="s">
        <v>51</v>
      </c>
      <c r="D20" s="46">
        <v>178240</v>
      </c>
      <c r="E20" s="46">
        <v>25386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203626</v>
      </c>
      <c r="P20" s="47">
        <f t="shared" si="2"/>
        <v>68.399731273093721</v>
      </c>
      <c r="Q20" s="9"/>
    </row>
    <row r="21" spans="1:120" ht="15.75">
      <c r="A21" s="28" t="s">
        <v>40</v>
      </c>
      <c r="B21" s="29"/>
      <c r="C21" s="30"/>
      <c r="D21" s="31">
        <f t="shared" ref="D21:N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989701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989701</v>
      </c>
      <c r="P21" s="43">
        <f t="shared" si="2"/>
        <v>332.44910984212294</v>
      </c>
      <c r="Q21" s="9"/>
    </row>
    <row r="22" spans="1:120" ht="15.75" thickBot="1">
      <c r="A22" s="12"/>
      <c r="B22" s="44">
        <v>581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989701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989701</v>
      </c>
      <c r="P22" s="47">
        <f t="shared" si="2"/>
        <v>332.44910984212294</v>
      </c>
      <c r="Q22" s="9"/>
    </row>
    <row r="23" spans="1:120" ht="16.5" thickBot="1">
      <c r="A23" s="14" t="s">
        <v>10</v>
      </c>
      <c r="B23" s="23"/>
      <c r="C23" s="22"/>
      <c r="D23" s="15">
        <f>SUM(D5,D10,D13,D19,D21)</f>
        <v>5254301</v>
      </c>
      <c r="E23" s="15">
        <f t="shared" ref="E23:N23" si="7">SUM(E5,E10,E13,E19,E21)</f>
        <v>25386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4871725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7"/>
        <v>0</v>
      </c>
      <c r="O23" s="15">
        <f t="shared" si="1"/>
        <v>10151412</v>
      </c>
      <c r="P23" s="37">
        <f t="shared" si="2"/>
        <v>3409.9469264360096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92</v>
      </c>
      <c r="N25" s="93"/>
      <c r="O25" s="93"/>
      <c r="P25" s="41">
        <v>2977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415164</v>
      </c>
      <c r="E5" s="26">
        <f t="shared" si="0"/>
        <v>237083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652247</v>
      </c>
      <c r="O5" s="32">
        <f t="shared" ref="O5:O25" si="2">(N5/O$27)</f>
        <v>224.99034149706796</v>
      </c>
      <c r="P5" s="6"/>
    </row>
    <row r="6" spans="1:133">
      <c r="A6" s="12"/>
      <c r="B6" s="44">
        <v>511</v>
      </c>
      <c r="C6" s="20" t="s">
        <v>19</v>
      </c>
      <c r="D6" s="46">
        <v>50093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50093</v>
      </c>
      <c r="O6" s="47">
        <f t="shared" si="2"/>
        <v>17.279406691962745</v>
      </c>
      <c r="P6" s="9"/>
    </row>
    <row r="7" spans="1:133">
      <c r="A7" s="12"/>
      <c r="B7" s="44">
        <v>512</v>
      </c>
      <c r="C7" s="20" t="s">
        <v>20</v>
      </c>
      <c r="D7" s="46">
        <v>187589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187589</v>
      </c>
      <c r="O7" s="47">
        <f t="shared" si="2"/>
        <v>64.708175232838911</v>
      </c>
      <c r="P7" s="9"/>
    </row>
    <row r="8" spans="1:133">
      <c r="A8" s="12"/>
      <c r="B8" s="44">
        <v>513</v>
      </c>
      <c r="C8" s="20" t="s">
        <v>21</v>
      </c>
      <c r="D8" s="46">
        <v>168068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168068</v>
      </c>
      <c r="O8" s="47">
        <f t="shared" si="2"/>
        <v>57.974473956536734</v>
      </c>
      <c r="P8" s="9"/>
    </row>
    <row r="9" spans="1:133">
      <c r="A9" s="12"/>
      <c r="B9" s="44">
        <v>519</v>
      </c>
      <c r="C9" s="20" t="s">
        <v>81</v>
      </c>
      <c r="D9" s="46">
        <v>9414</v>
      </c>
      <c r="E9" s="46">
        <v>237083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246497</v>
      </c>
      <c r="O9" s="47">
        <f t="shared" si="2"/>
        <v>85.028285615729558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2034849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2034849</v>
      </c>
      <c r="O10" s="43">
        <f t="shared" si="2"/>
        <v>701.9141083132115</v>
      </c>
      <c r="P10" s="10"/>
    </row>
    <row r="11" spans="1:133">
      <c r="A11" s="12"/>
      <c r="B11" s="44">
        <v>521</v>
      </c>
      <c r="C11" s="20" t="s">
        <v>25</v>
      </c>
      <c r="D11" s="46">
        <v>1253249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1253249</v>
      </c>
      <c r="O11" s="47">
        <f t="shared" si="2"/>
        <v>432.30389789582614</v>
      </c>
      <c r="P11" s="9"/>
    </row>
    <row r="12" spans="1:133">
      <c r="A12" s="12"/>
      <c r="B12" s="44">
        <v>522</v>
      </c>
      <c r="C12" s="20" t="s">
        <v>26</v>
      </c>
      <c r="D12" s="46">
        <v>781600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781600</v>
      </c>
      <c r="O12" s="47">
        <f t="shared" si="2"/>
        <v>269.6102104173853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4191558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4191558</v>
      </c>
      <c r="O13" s="43">
        <f t="shared" si="2"/>
        <v>1445.8634011728182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1138323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1138323</v>
      </c>
      <c r="O14" s="47">
        <f t="shared" si="2"/>
        <v>392.66057261124524</v>
      </c>
      <c r="P14" s="9"/>
    </row>
    <row r="15" spans="1:133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706272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706272</v>
      </c>
      <c r="O15" s="47">
        <f t="shared" si="2"/>
        <v>243.62607795791652</v>
      </c>
      <c r="P15" s="9"/>
    </row>
    <row r="16" spans="1:133">
      <c r="A16" s="12"/>
      <c r="B16" s="44">
        <v>535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1868072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1868072</v>
      </c>
      <c r="O16" s="47">
        <f t="shared" si="2"/>
        <v>644.3849603311487</v>
      </c>
      <c r="P16" s="9"/>
    </row>
    <row r="17" spans="1:119">
      <c r="A17" s="12"/>
      <c r="B17" s="44">
        <v>539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478891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478891</v>
      </c>
      <c r="O17" s="47">
        <f t="shared" si="2"/>
        <v>165.19179027250777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1173182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1173182</v>
      </c>
      <c r="O18" s="43">
        <f t="shared" si="2"/>
        <v>404.68506381510866</v>
      </c>
      <c r="P18" s="10"/>
    </row>
    <row r="19" spans="1:119">
      <c r="A19" s="12"/>
      <c r="B19" s="44">
        <v>541</v>
      </c>
      <c r="C19" s="20" t="s">
        <v>63</v>
      </c>
      <c r="D19" s="46">
        <v>1173182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1173182</v>
      </c>
      <c r="O19" s="47">
        <f t="shared" si="2"/>
        <v>404.68506381510866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SUM(D21:D22)</f>
        <v>158044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81541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239585</v>
      </c>
      <c r="O20" s="43">
        <f t="shared" si="2"/>
        <v>82.644015177647461</v>
      </c>
      <c r="P20" s="10"/>
    </row>
    <row r="21" spans="1:119">
      <c r="A21" s="13"/>
      <c r="B21" s="45">
        <v>552</v>
      </c>
      <c r="C21" s="21" t="s">
        <v>85</v>
      </c>
      <c r="D21" s="46">
        <v>158044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158044</v>
      </c>
      <c r="O21" s="47">
        <f t="shared" si="2"/>
        <v>54.516729906864434</v>
      </c>
      <c r="P21" s="9"/>
    </row>
    <row r="22" spans="1:119">
      <c r="A22" s="13"/>
      <c r="B22" s="45">
        <v>559</v>
      </c>
      <c r="C22" s="21" t="s">
        <v>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81541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81541</v>
      </c>
      <c r="O22" s="47">
        <f t="shared" si="2"/>
        <v>28.12728527078303</v>
      </c>
      <c r="P22" s="9"/>
    </row>
    <row r="23" spans="1:119" ht="15.75">
      <c r="A23" s="28" t="s">
        <v>65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1048898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1048898</v>
      </c>
      <c r="O23" s="43">
        <f t="shared" si="2"/>
        <v>361.81372887202485</v>
      </c>
      <c r="P23" s="9"/>
    </row>
    <row r="24" spans="1:119" ht="15.75" thickBot="1">
      <c r="A24" s="12"/>
      <c r="B24" s="44">
        <v>581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1048898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1048898</v>
      </c>
      <c r="O24" s="47">
        <f t="shared" si="2"/>
        <v>361.81372887202485</v>
      </c>
      <c r="P24" s="9"/>
    </row>
    <row r="25" spans="1:119" ht="16.5" thickBot="1">
      <c r="A25" s="14" t="s">
        <v>10</v>
      </c>
      <c r="B25" s="23"/>
      <c r="C25" s="22"/>
      <c r="D25" s="15">
        <f>SUM(D5,D10,D13,D18,D20,D23)</f>
        <v>3781239</v>
      </c>
      <c r="E25" s="15">
        <f t="shared" ref="E25:M25" si="8">SUM(E5,E10,E13,E18,E20,E23)</f>
        <v>237083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5321997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9340319</v>
      </c>
      <c r="O25" s="37">
        <f t="shared" si="2"/>
        <v>3221.9106588478785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86</v>
      </c>
      <c r="M27" s="93"/>
      <c r="N27" s="93"/>
      <c r="O27" s="41">
        <v>2899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347845</v>
      </c>
      <c r="E5" s="26">
        <f t="shared" si="0"/>
        <v>336204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684049</v>
      </c>
      <c r="O5" s="32">
        <f t="shared" ref="O5:O26" si="2">(N5/O$28)</f>
        <v>228.16844563042028</v>
      </c>
      <c r="P5" s="6"/>
    </row>
    <row r="6" spans="1:133">
      <c r="A6" s="12"/>
      <c r="B6" s="44">
        <v>511</v>
      </c>
      <c r="C6" s="20" t="s">
        <v>19</v>
      </c>
      <c r="D6" s="46">
        <v>50143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50143</v>
      </c>
      <c r="O6" s="47">
        <f t="shared" si="2"/>
        <v>16.725483655770514</v>
      </c>
      <c r="P6" s="9"/>
    </row>
    <row r="7" spans="1:133">
      <c r="A7" s="12"/>
      <c r="B7" s="44">
        <v>512</v>
      </c>
      <c r="C7" s="20" t="s">
        <v>20</v>
      </c>
      <c r="D7" s="46">
        <v>165487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165487</v>
      </c>
      <c r="O7" s="47">
        <f t="shared" si="2"/>
        <v>55.199132755170112</v>
      </c>
      <c r="P7" s="9"/>
    </row>
    <row r="8" spans="1:133">
      <c r="A8" s="12"/>
      <c r="B8" s="44">
        <v>513</v>
      </c>
      <c r="C8" s="20" t="s">
        <v>21</v>
      </c>
      <c r="D8" s="46">
        <v>132215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132215</v>
      </c>
      <c r="O8" s="47">
        <f t="shared" si="2"/>
        <v>44.101067378252168</v>
      </c>
      <c r="P8" s="9"/>
    </row>
    <row r="9" spans="1:133">
      <c r="A9" s="12"/>
      <c r="B9" s="44">
        <v>519</v>
      </c>
      <c r="C9" s="20" t="s">
        <v>81</v>
      </c>
      <c r="D9" s="46">
        <v>0</v>
      </c>
      <c r="E9" s="46">
        <v>336204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336204</v>
      </c>
      <c r="O9" s="47">
        <f t="shared" si="2"/>
        <v>112.14276184122748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2028384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2028384</v>
      </c>
      <c r="O10" s="43">
        <f t="shared" si="2"/>
        <v>676.57905270180117</v>
      </c>
      <c r="P10" s="10"/>
    </row>
    <row r="11" spans="1:133">
      <c r="A11" s="12"/>
      <c r="B11" s="44">
        <v>521</v>
      </c>
      <c r="C11" s="20" t="s">
        <v>25</v>
      </c>
      <c r="D11" s="46">
        <v>1246764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1246764</v>
      </c>
      <c r="O11" s="47">
        <f t="shared" si="2"/>
        <v>415.86524349566378</v>
      </c>
      <c r="P11" s="9"/>
    </row>
    <row r="12" spans="1:133">
      <c r="A12" s="12"/>
      <c r="B12" s="44">
        <v>522</v>
      </c>
      <c r="C12" s="20" t="s">
        <v>26</v>
      </c>
      <c r="D12" s="46">
        <v>781620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781620</v>
      </c>
      <c r="O12" s="47">
        <f t="shared" si="2"/>
        <v>260.7138092061374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3225213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3225213</v>
      </c>
      <c r="O13" s="43">
        <f t="shared" si="2"/>
        <v>1075.7881921280855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749885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749885</v>
      </c>
      <c r="O14" s="47">
        <f t="shared" si="2"/>
        <v>250.12841894596397</v>
      </c>
      <c r="P14" s="9"/>
    </row>
    <row r="15" spans="1:133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742596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742596</v>
      </c>
      <c r="O15" s="47">
        <f t="shared" si="2"/>
        <v>247.6971314209473</v>
      </c>
      <c r="P15" s="9"/>
    </row>
    <row r="16" spans="1:133">
      <c r="A16" s="12"/>
      <c r="B16" s="44">
        <v>535</v>
      </c>
      <c r="C16" s="20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1225777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1225777</v>
      </c>
      <c r="O16" s="47">
        <f t="shared" si="2"/>
        <v>408.86490993996</v>
      </c>
      <c r="P16" s="9"/>
    </row>
    <row r="17" spans="1:119">
      <c r="A17" s="12"/>
      <c r="B17" s="44">
        <v>537</v>
      </c>
      <c r="C17" s="20" t="s">
        <v>82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67618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67618</v>
      </c>
      <c r="O17" s="47">
        <f t="shared" si="2"/>
        <v>22.554369579719815</v>
      </c>
      <c r="P17" s="9"/>
    </row>
    <row r="18" spans="1:119">
      <c r="A18" s="12"/>
      <c r="B18" s="44">
        <v>539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439337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439337</v>
      </c>
      <c r="O18" s="47">
        <f t="shared" si="2"/>
        <v>146.54336224149432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1003959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1003959</v>
      </c>
      <c r="O19" s="43">
        <f t="shared" si="2"/>
        <v>334.87625083388929</v>
      </c>
      <c r="P19" s="10"/>
    </row>
    <row r="20" spans="1:119">
      <c r="A20" s="12"/>
      <c r="B20" s="44">
        <v>541</v>
      </c>
      <c r="C20" s="20" t="s">
        <v>63</v>
      </c>
      <c r="D20" s="46">
        <v>1003959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1003959</v>
      </c>
      <c r="O20" s="47">
        <f t="shared" si="2"/>
        <v>334.87625083388929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188609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188609</v>
      </c>
      <c r="O21" s="43">
        <f t="shared" si="2"/>
        <v>62.911607738492329</v>
      </c>
      <c r="P21" s="10"/>
    </row>
    <row r="22" spans="1:119">
      <c r="A22" s="13"/>
      <c r="B22" s="45">
        <v>559</v>
      </c>
      <c r="C22" s="21" t="s">
        <v>51</v>
      </c>
      <c r="D22" s="46">
        <v>188609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188609</v>
      </c>
      <c r="O22" s="47">
        <f t="shared" si="2"/>
        <v>62.911607738492329</v>
      </c>
      <c r="P22" s="9"/>
    </row>
    <row r="23" spans="1:119" ht="15.75">
      <c r="A23" s="28" t="s">
        <v>65</v>
      </c>
      <c r="B23" s="29"/>
      <c r="C23" s="30"/>
      <c r="D23" s="31">
        <f t="shared" ref="D23:M23" si="7">SUM(D24:D25)</f>
        <v>0</v>
      </c>
      <c r="E23" s="31">
        <f t="shared" si="7"/>
        <v>24831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1051401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1076232</v>
      </c>
      <c r="O23" s="43">
        <f t="shared" si="2"/>
        <v>358.98332221480985</v>
      </c>
      <c r="P23" s="9"/>
    </row>
    <row r="24" spans="1:119">
      <c r="A24" s="12"/>
      <c r="B24" s="44">
        <v>581</v>
      </c>
      <c r="C24" s="20" t="s">
        <v>66</v>
      </c>
      <c r="D24" s="46">
        <v>0</v>
      </c>
      <c r="E24" s="46">
        <v>24831</v>
      </c>
      <c r="F24" s="46">
        <v>0</v>
      </c>
      <c r="G24" s="46">
        <v>0</v>
      </c>
      <c r="H24" s="46">
        <v>0</v>
      </c>
      <c r="I24" s="46">
        <v>867200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892031</v>
      </c>
      <c r="O24" s="47">
        <f t="shared" si="2"/>
        <v>297.5420280186791</v>
      </c>
      <c r="P24" s="9"/>
    </row>
    <row r="25" spans="1:119" ht="15.75" thickBot="1">
      <c r="A25" s="12"/>
      <c r="B25" s="44">
        <v>591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184201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184201</v>
      </c>
      <c r="O25" s="47">
        <f t="shared" si="2"/>
        <v>61.441294196130755</v>
      </c>
      <c r="P25" s="9"/>
    </row>
    <row r="26" spans="1:119" ht="16.5" thickBot="1">
      <c r="A26" s="14" t="s">
        <v>10</v>
      </c>
      <c r="B26" s="23"/>
      <c r="C26" s="22"/>
      <c r="D26" s="15">
        <f>SUM(D5,D10,D13,D19,D21,D23)</f>
        <v>3568797</v>
      </c>
      <c r="E26" s="15">
        <f t="shared" ref="E26:M26" si="8">SUM(E5,E10,E13,E19,E21,E23)</f>
        <v>361035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4276614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8206446</v>
      </c>
      <c r="O26" s="37">
        <f t="shared" si="2"/>
        <v>2737.3068712474983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83</v>
      </c>
      <c r="M28" s="93"/>
      <c r="N28" s="93"/>
      <c r="O28" s="41">
        <v>2998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389549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389549</v>
      </c>
      <c r="O5" s="32">
        <f t="shared" ref="O5:O26" si="2">(N5/O$28)</f>
        <v>126.43589743589743</v>
      </c>
      <c r="P5" s="6"/>
    </row>
    <row r="6" spans="1:133">
      <c r="A6" s="12"/>
      <c r="B6" s="44">
        <v>511</v>
      </c>
      <c r="C6" s="20" t="s">
        <v>19</v>
      </c>
      <c r="D6" s="46">
        <v>48230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48230</v>
      </c>
      <c r="O6" s="47">
        <f t="shared" si="2"/>
        <v>15.654008438818565</v>
      </c>
      <c r="P6" s="9"/>
    </row>
    <row r="7" spans="1:133">
      <c r="A7" s="12"/>
      <c r="B7" s="44">
        <v>512</v>
      </c>
      <c r="C7" s="20" t="s">
        <v>20</v>
      </c>
      <c r="D7" s="46">
        <v>174356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174356</v>
      </c>
      <c r="O7" s="47">
        <f t="shared" si="2"/>
        <v>56.59071729957806</v>
      </c>
      <c r="P7" s="9"/>
    </row>
    <row r="8" spans="1:133">
      <c r="A8" s="12"/>
      <c r="B8" s="44">
        <v>513</v>
      </c>
      <c r="C8" s="20" t="s">
        <v>21</v>
      </c>
      <c r="D8" s="46">
        <v>166963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166963</v>
      </c>
      <c r="O8" s="47">
        <f t="shared" si="2"/>
        <v>54.191171697500813</v>
      </c>
      <c r="P8" s="9"/>
    </row>
    <row r="9" spans="1:133" ht="15.75">
      <c r="A9" s="28" t="s">
        <v>24</v>
      </c>
      <c r="B9" s="29"/>
      <c r="C9" s="30"/>
      <c r="D9" s="31">
        <f t="shared" ref="D9:M9" si="3">SUM(D10:D11)</f>
        <v>2076478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2076478</v>
      </c>
      <c r="O9" s="43">
        <f t="shared" si="2"/>
        <v>673.96234988640049</v>
      </c>
      <c r="P9" s="10"/>
    </row>
    <row r="10" spans="1:133">
      <c r="A10" s="12"/>
      <c r="B10" s="44">
        <v>521</v>
      </c>
      <c r="C10" s="20" t="s">
        <v>25</v>
      </c>
      <c r="D10" s="46">
        <v>1272469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1272469</v>
      </c>
      <c r="O10" s="47">
        <f t="shared" si="2"/>
        <v>413.00519311911717</v>
      </c>
      <c r="P10" s="9"/>
    </row>
    <row r="11" spans="1:133">
      <c r="A11" s="12"/>
      <c r="B11" s="44">
        <v>522</v>
      </c>
      <c r="C11" s="20" t="s">
        <v>26</v>
      </c>
      <c r="D11" s="46">
        <v>804009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804009</v>
      </c>
      <c r="O11" s="47">
        <f t="shared" si="2"/>
        <v>260.95715676728332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SUM(D13:D16)</f>
        <v>0</v>
      </c>
      <c r="E12" s="31">
        <f t="shared" si="4"/>
        <v>3144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3129551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3132695</v>
      </c>
      <c r="O12" s="43">
        <f t="shared" si="2"/>
        <v>1016.7786432976307</v>
      </c>
      <c r="P12" s="10"/>
    </row>
    <row r="13" spans="1:133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773803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773803</v>
      </c>
      <c r="O13" s="47">
        <f t="shared" si="2"/>
        <v>251.15319701395651</v>
      </c>
      <c r="P13" s="9"/>
    </row>
    <row r="14" spans="1:133">
      <c r="A14" s="12"/>
      <c r="B14" s="44">
        <v>533</v>
      </c>
      <c r="C14" s="20" t="s">
        <v>60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686148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686148</v>
      </c>
      <c r="O14" s="47">
        <f t="shared" si="2"/>
        <v>222.70301850048685</v>
      </c>
      <c r="P14" s="9"/>
    </row>
    <row r="15" spans="1:133">
      <c r="A15" s="12"/>
      <c r="B15" s="44">
        <v>535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1172954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1172954</v>
      </c>
      <c r="O15" s="47">
        <f t="shared" si="2"/>
        <v>380.70561506004543</v>
      </c>
      <c r="P15" s="9"/>
    </row>
    <row r="16" spans="1:133">
      <c r="A16" s="12"/>
      <c r="B16" s="44">
        <v>539</v>
      </c>
      <c r="C16" s="20" t="s">
        <v>31</v>
      </c>
      <c r="D16" s="46">
        <v>0</v>
      </c>
      <c r="E16" s="46">
        <v>3144</v>
      </c>
      <c r="F16" s="46">
        <v>0</v>
      </c>
      <c r="G16" s="46">
        <v>0</v>
      </c>
      <c r="H16" s="46">
        <v>0</v>
      </c>
      <c r="I16" s="46">
        <v>496646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499790</v>
      </c>
      <c r="O16" s="47">
        <f t="shared" si="2"/>
        <v>162.21681272314183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SUM(D18:D18)</f>
        <v>617650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617650</v>
      </c>
      <c r="O17" s="43">
        <f t="shared" si="2"/>
        <v>200.47062641999352</v>
      </c>
      <c r="P17" s="10"/>
    </row>
    <row r="18" spans="1:119">
      <c r="A18" s="12"/>
      <c r="B18" s="44">
        <v>549</v>
      </c>
      <c r="C18" s="20" t="s">
        <v>78</v>
      </c>
      <c r="D18" s="46">
        <v>617650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617650</v>
      </c>
      <c r="O18" s="47">
        <f t="shared" si="2"/>
        <v>200.47062641999352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179600</v>
      </c>
      <c r="E19" s="31">
        <f t="shared" si="6"/>
        <v>17863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197463</v>
      </c>
      <c r="O19" s="43">
        <f t="shared" si="2"/>
        <v>64.090555014605641</v>
      </c>
      <c r="P19" s="10"/>
    </row>
    <row r="20" spans="1:119">
      <c r="A20" s="13"/>
      <c r="B20" s="45">
        <v>559</v>
      </c>
      <c r="C20" s="21" t="s">
        <v>51</v>
      </c>
      <c r="D20" s="46">
        <v>179600</v>
      </c>
      <c r="E20" s="46">
        <v>17863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197463</v>
      </c>
      <c r="O20" s="47">
        <f t="shared" si="2"/>
        <v>64.090555014605641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7185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7185</v>
      </c>
      <c r="O21" s="43">
        <f t="shared" si="2"/>
        <v>2.3320350535540411</v>
      </c>
      <c r="P21" s="9"/>
    </row>
    <row r="22" spans="1:119">
      <c r="A22" s="12"/>
      <c r="B22" s="44">
        <v>572</v>
      </c>
      <c r="C22" s="20" t="s">
        <v>64</v>
      </c>
      <c r="D22" s="46">
        <v>7185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7185</v>
      </c>
      <c r="O22" s="47">
        <f t="shared" si="2"/>
        <v>2.3320350535540411</v>
      </c>
      <c r="P22" s="9"/>
    </row>
    <row r="23" spans="1:119" ht="15.75">
      <c r="A23" s="28" t="s">
        <v>65</v>
      </c>
      <c r="B23" s="29"/>
      <c r="C23" s="30"/>
      <c r="D23" s="31">
        <f t="shared" ref="D23:M23" si="8">SUM(D24:D25)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901736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901736</v>
      </c>
      <c r="O23" s="43">
        <f t="shared" si="2"/>
        <v>292.67640376501134</v>
      </c>
      <c r="P23" s="9"/>
    </row>
    <row r="24" spans="1:119">
      <c r="A24" s="12"/>
      <c r="B24" s="44">
        <v>581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735611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735611</v>
      </c>
      <c r="O24" s="47">
        <f t="shared" si="2"/>
        <v>238.75722168127231</v>
      </c>
      <c r="P24" s="9"/>
    </row>
    <row r="25" spans="1:119" ht="15.75" thickBot="1">
      <c r="A25" s="12"/>
      <c r="B25" s="44">
        <v>591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166125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166125</v>
      </c>
      <c r="O25" s="47">
        <f t="shared" si="2"/>
        <v>53.919182083739045</v>
      </c>
      <c r="P25" s="9"/>
    </row>
    <row r="26" spans="1:119" ht="16.5" thickBot="1">
      <c r="A26" s="14" t="s">
        <v>10</v>
      </c>
      <c r="B26" s="23"/>
      <c r="C26" s="22"/>
      <c r="D26" s="15">
        <f>SUM(D5,D9,D12,D17,D19,D21,D23)</f>
        <v>3270462</v>
      </c>
      <c r="E26" s="15">
        <f t="shared" ref="E26:M26" si="9">SUM(E5,E9,E12,E17,E19,E21,E23)</f>
        <v>21007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4031287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7322756</v>
      </c>
      <c r="O26" s="37">
        <f t="shared" si="2"/>
        <v>2376.746510873093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79</v>
      </c>
      <c r="M28" s="93"/>
      <c r="N28" s="93"/>
      <c r="O28" s="41">
        <v>3081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371287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74061</v>
      </c>
      <c r="J5" s="26">
        <f t="shared" si="0"/>
        <v>0</v>
      </c>
      <c r="K5" s="26">
        <f t="shared" si="0"/>
        <v>435338</v>
      </c>
      <c r="L5" s="26">
        <f t="shared" si="0"/>
        <v>0</v>
      </c>
      <c r="M5" s="26">
        <f t="shared" si="0"/>
        <v>0</v>
      </c>
      <c r="N5" s="27">
        <f t="shared" ref="N5:N28" si="1">SUM(D5:M5)</f>
        <v>880686</v>
      </c>
      <c r="O5" s="32">
        <f t="shared" ref="O5:O28" si="2">(N5/O$30)</f>
        <v>291.52135054617679</v>
      </c>
      <c r="P5" s="6"/>
    </row>
    <row r="6" spans="1:133">
      <c r="A6" s="12"/>
      <c r="B6" s="44">
        <v>511</v>
      </c>
      <c r="C6" s="20" t="s">
        <v>19</v>
      </c>
      <c r="D6" s="46">
        <v>47449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47449</v>
      </c>
      <c r="O6" s="47">
        <f t="shared" si="2"/>
        <v>15.706388613042039</v>
      </c>
      <c r="P6" s="9"/>
    </row>
    <row r="7" spans="1:133">
      <c r="A7" s="12"/>
      <c r="B7" s="44">
        <v>512</v>
      </c>
      <c r="C7" s="20" t="s">
        <v>20</v>
      </c>
      <c r="D7" s="46">
        <v>174586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174586</v>
      </c>
      <c r="O7" s="47">
        <f t="shared" si="2"/>
        <v>57.790797749089705</v>
      </c>
      <c r="P7" s="9"/>
    </row>
    <row r="8" spans="1:133">
      <c r="A8" s="12"/>
      <c r="B8" s="44">
        <v>513</v>
      </c>
      <c r="C8" s="20" t="s">
        <v>21</v>
      </c>
      <c r="D8" s="46">
        <v>149252</v>
      </c>
      <c r="E8" s="46">
        <v>0</v>
      </c>
      <c r="F8" s="46">
        <v>0</v>
      </c>
      <c r="G8" s="46">
        <v>0</v>
      </c>
      <c r="H8" s="46">
        <v>0</v>
      </c>
      <c r="I8" s="46">
        <v>74061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223313</v>
      </c>
      <c r="O8" s="47">
        <f t="shared" si="2"/>
        <v>73.920225091029465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435338</v>
      </c>
      <c r="L9" s="46">
        <v>0</v>
      </c>
      <c r="M9" s="46">
        <v>0</v>
      </c>
      <c r="N9" s="46">
        <f t="shared" si="1"/>
        <v>435338</v>
      </c>
      <c r="O9" s="47">
        <f t="shared" si="2"/>
        <v>144.10393909301555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2024119</v>
      </c>
      <c r="E10" s="31">
        <f t="shared" si="3"/>
        <v>208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2024327</v>
      </c>
      <c r="O10" s="43">
        <f t="shared" si="2"/>
        <v>670.08507116848727</v>
      </c>
      <c r="P10" s="10"/>
    </row>
    <row r="11" spans="1:133">
      <c r="A11" s="12"/>
      <c r="B11" s="44">
        <v>521</v>
      </c>
      <c r="C11" s="20" t="s">
        <v>25</v>
      </c>
      <c r="D11" s="46">
        <v>1298221</v>
      </c>
      <c r="E11" s="46">
        <v>208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1298429</v>
      </c>
      <c r="O11" s="47">
        <f t="shared" si="2"/>
        <v>429.80105925190333</v>
      </c>
      <c r="P11" s="9"/>
    </row>
    <row r="12" spans="1:133">
      <c r="A12" s="12"/>
      <c r="B12" s="44">
        <v>522</v>
      </c>
      <c r="C12" s="20" t="s">
        <v>26</v>
      </c>
      <c r="D12" s="46">
        <v>725898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725898</v>
      </c>
      <c r="O12" s="47">
        <f t="shared" si="2"/>
        <v>240.28401191658392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SUM(D14:D17)</f>
        <v>0</v>
      </c>
      <c r="E13" s="31">
        <f t="shared" si="4"/>
        <v>25673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2957897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2983570</v>
      </c>
      <c r="O13" s="43">
        <f t="shared" si="2"/>
        <v>987.61006289308182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708604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708604</v>
      </c>
      <c r="O14" s="47">
        <f t="shared" si="2"/>
        <v>234.55941741145315</v>
      </c>
      <c r="P14" s="9"/>
    </row>
    <row r="15" spans="1:133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663512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663512</v>
      </c>
      <c r="O15" s="47">
        <f t="shared" si="2"/>
        <v>219.6332340284674</v>
      </c>
      <c r="P15" s="9"/>
    </row>
    <row r="16" spans="1:133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361296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361296</v>
      </c>
      <c r="O16" s="47">
        <f t="shared" si="2"/>
        <v>119.5948361469712</v>
      </c>
      <c r="P16" s="9"/>
    </row>
    <row r="17" spans="1:119">
      <c r="A17" s="12"/>
      <c r="B17" s="44">
        <v>535</v>
      </c>
      <c r="C17" s="20" t="s">
        <v>62</v>
      </c>
      <c r="D17" s="46">
        <v>0</v>
      </c>
      <c r="E17" s="46">
        <v>25673</v>
      </c>
      <c r="F17" s="46">
        <v>0</v>
      </c>
      <c r="G17" s="46">
        <v>0</v>
      </c>
      <c r="H17" s="46">
        <v>0</v>
      </c>
      <c r="I17" s="46">
        <v>1224485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1250158</v>
      </c>
      <c r="O17" s="47">
        <f t="shared" si="2"/>
        <v>413.82257530619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568644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568644</v>
      </c>
      <c r="O18" s="43">
        <f t="shared" si="2"/>
        <v>188.23038728897717</v>
      </c>
      <c r="P18" s="10"/>
    </row>
    <row r="19" spans="1:119">
      <c r="A19" s="12"/>
      <c r="B19" s="44">
        <v>541</v>
      </c>
      <c r="C19" s="20" t="s">
        <v>63</v>
      </c>
      <c r="D19" s="46">
        <v>568644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568644</v>
      </c>
      <c r="O19" s="47">
        <f t="shared" si="2"/>
        <v>188.23038728897717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SUM(D21:D22)</f>
        <v>207057</v>
      </c>
      <c r="E20" s="31">
        <f t="shared" si="6"/>
        <v>116808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323865</v>
      </c>
      <c r="O20" s="43">
        <f t="shared" si="2"/>
        <v>107.20456802383316</v>
      </c>
      <c r="P20" s="10"/>
    </row>
    <row r="21" spans="1:119">
      <c r="A21" s="13"/>
      <c r="B21" s="45">
        <v>554</v>
      </c>
      <c r="C21" s="21" t="s">
        <v>35</v>
      </c>
      <c r="D21" s="46">
        <v>207057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207057</v>
      </c>
      <c r="O21" s="47">
        <f t="shared" si="2"/>
        <v>68.539225422045675</v>
      </c>
      <c r="P21" s="9"/>
    </row>
    <row r="22" spans="1:119">
      <c r="A22" s="13"/>
      <c r="B22" s="45">
        <v>559</v>
      </c>
      <c r="C22" s="21" t="s">
        <v>51</v>
      </c>
      <c r="D22" s="46">
        <v>0</v>
      </c>
      <c r="E22" s="46">
        <v>116808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116808</v>
      </c>
      <c r="O22" s="47">
        <f t="shared" si="2"/>
        <v>38.665342601787486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77341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77341</v>
      </c>
      <c r="O23" s="43">
        <f t="shared" si="2"/>
        <v>25.601125455147301</v>
      </c>
      <c r="P23" s="9"/>
    </row>
    <row r="24" spans="1:119">
      <c r="A24" s="12"/>
      <c r="B24" s="44">
        <v>572</v>
      </c>
      <c r="C24" s="20" t="s">
        <v>64</v>
      </c>
      <c r="D24" s="46">
        <v>77341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77341</v>
      </c>
      <c r="O24" s="47">
        <f t="shared" si="2"/>
        <v>25.601125455147301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SUM(D26:D27)</f>
        <v>0</v>
      </c>
      <c r="E25" s="31">
        <f t="shared" si="8"/>
        <v>80853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1458509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1539362</v>
      </c>
      <c r="O25" s="43">
        <f t="shared" si="2"/>
        <v>509.55379013571667</v>
      </c>
      <c r="P25" s="9"/>
    </row>
    <row r="26" spans="1:119">
      <c r="A26" s="12"/>
      <c r="B26" s="44">
        <v>581</v>
      </c>
      <c r="C26" s="20" t="s">
        <v>66</v>
      </c>
      <c r="D26" s="46">
        <v>0</v>
      </c>
      <c r="E26" s="46">
        <v>80853</v>
      </c>
      <c r="F26" s="46">
        <v>0</v>
      </c>
      <c r="G26" s="46">
        <v>0</v>
      </c>
      <c r="H26" s="46">
        <v>0</v>
      </c>
      <c r="I26" s="46">
        <v>1294567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1375420</v>
      </c>
      <c r="O26" s="47">
        <f t="shared" si="2"/>
        <v>455.28632903012249</v>
      </c>
      <c r="P26" s="9"/>
    </row>
    <row r="27" spans="1:119" ht="15.75" thickBot="1">
      <c r="A27" s="12"/>
      <c r="B27" s="44">
        <v>591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163942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163942</v>
      </c>
      <c r="O27" s="47">
        <f t="shared" si="2"/>
        <v>54.267461105594172</v>
      </c>
      <c r="P27" s="9"/>
    </row>
    <row r="28" spans="1:119" ht="16.5" thickBot="1">
      <c r="A28" s="14" t="s">
        <v>10</v>
      </c>
      <c r="B28" s="23"/>
      <c r="C28" s="22"/>
      <c r="D28" s="15">
        <f>SUM(D5,D10,D13,D18,D20,D23,D25)</f>
        <v>3248448</v>
      </c>
      <c r="E28" s="15">
        <f t="shared" ref="E28:M28" si="9">SUM(E5,E10,E13,E18,E20,E23,E25)</f>
        <v>223542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4490467</v>
      </c>
      <c r="J28" s="15">
        <f t="shared" si="9"/>
        <v>0</v>
      </c>
      <c r="K28" s="15">
        <f t="shared" si="9"/>
        <v>435338</v>
      </c>
      <c r="L28" s="15">
        <f t="shared" si="9"/>
        <v>0</v>
      </c>
      <c r="M28" s="15">
        <f t="shared" si="9"/>
        <v>0</v>
      </c>
      <c r="N28" s="15">
        <f t="shared" si="1"/>
        <v>8397795</v>
      </c>
      <c r="O28" s="37">
        <f t="shared" si="2"/>
        <v>2779.80635551142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76</v>
      </c>
      <c r="M30" s="93"/>
      <c r="N30" s="93"/>
      <c r="O30" s="41">
        <v>3021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474992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64374</v>
      </c>
      <c r="J5" s="26">
        <f t="shared" si="0"/>
        <v>0</v>
      </c>
      <c r="K5" s="26">
        <f t="shared" si="0"/>
        <v>543171</v>
      </c>
      <c r="L5" s="26">
        <f t="shared" si="0"/>
        <v>0</v>
      </c>
      <c r="M5" s="26">
        <f t="shared" si="0"/>
        <v>0</v>
      </c>
      <c r="N5" s="27">
        <f t="shared" ref="N5:N18" si="1">SUM(D5:M5)</f>
        <v>1082537</v>
      </c>
      <c r="O5" s="32">
        <f t="shared" ref="O5:O31" si="2">(N5/O$33)</f>
        <v>355.62976346911955</v>
      </c>
      <c r="P5" s="6"/>
    </row>
    <row r="6" spans="1:133">
      <c r="A6" s="12"/>
      <c r="B6" s="44">
        <v>511</v>
      </c>
      <c r="C6" s="20" t="s">
        <v>19</v>
      </c>
      <c r="D6" s="46">
        <v>47682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47682</v>
      </c>
      <c r="O6" s="47">
        <f t="shared" si="2"/>
        <v>15.66425755584757</v>
      </c>
      <c r="P6" s="9"/>
    </row>
    <row r="7" spans="1:133">
      <c r="A7" s="12"/>
      <c r="B7" s="44">
        <v>512</v>
      </c>
      <c r="C7" s="20" t="s">
        <v>20</v>
      </c>
      <c r="D7" s="46">
        <v>123142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123142</v>
      </c>
      <c r="O7" s="47">
        <f t="shared" si="2"/>
        <v>40.454007884362682</v>
      </c>
      <c r="P7" s="9"/>
    </row>
    <row r="8" spans="1:133">
      <c r="A8" s="12"/>
      <c r="B8" s="44">
        <v>513</v>
      </c>
      <c r="C8" s="20" t="s">
        <v>21</v>
      </c>
      <c r="D8" s="46">
        <v>304168</v>
      </c>
      <c r="E8" s="46">
        <v>0</v>
      </c>
      <c r="F8" s="46">
        <v>0</v>
      </c>
      <c r="G8" s="46">
        <v>0</v>
      </c>
      <c r="H8" s="46">
        <v>0</v>
      </c>
      <c r="I8" s="46">
        <v>64374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368542</v>
      </c>
      <c r="O8" s="47">
        <f t="shared" si="2"/>
        <v>121.07161629434954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543171</v>
      </c>
      <c r="L9" s="46">
        <v>0</v>
      </c>
      <c r="M9" s="46">
        <v>0</v>
      </c>
      <c r="N9" s="46">
        <f t="shared" si="1"/>
        <v>543171</v>
      </c>
      <c r="O9" s="47">
        <f t="shared" si="2"/>
        <v>178.43988173455978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1847904</v>
      </c>
      <c r="E10" s="31">
        <f t="shared" si="3"/>
        <v>3233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1851137</v>
      </c>
      <c r="O10" s="43">
        <f t="shared" si="2"/>
        <v>608.12647831800268</v>
      </c>
      <c r="P10" s="10"/>
    </row>
    <row r="11" spans="1:133">
      <c r="A11" s="12"/>
      <c r="B11" s="44">
        <v>521</v>
      </c>
      <c r="C11" s="20" t="s">
        <v>25</v>
      </c>
      <c r="D11" s="46">
        <v>1123906</v>
      </c>
      <c r="E11" s="46">
        <v>3233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1127139</v>
      </c>
      <c r="O11" s="47">
        <f t="shared" si="2"/>
        <v>370.28219448094615</v>
      </c>
      <c r="P11" s="9"/>
    </row>
    <row r="12" spans="1:133">
      <c r="A12" s="12"/>
      <c r="B12" s="44">
        <v>522</v>
      </c>
      <c r="C12" s="20" t="s">
        <v>26</v>
      </c>
      <c r="D12" s="46">
        <v>723998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723998</v>
      </c>
      <c r="O12" s="47">
        <f t="shared" si="2"/>
        <v>237.84428383705651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163008</v>
      </c>
      <c r="E13" s="31">
        <f t="shared" si="4"/>
        <v>17394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2688829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2869231</v>
      </c>
      <c r="O13" s="43">
        <f t="shared" si="2"/>
        <v>942.5857424441524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663405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663405</v>
      </c>
      <c r="O14" s="47">
        <f t="shared" si="2"/>
        <v>217.93856767411302</v>
      </c>
      <c r="P14" s="9"/>
    </row>
    <row r="15" spans="1:133">
      <c r="A15" s="12"/>
      <c r="B15" s="44">
        <v>533</v>
      </c>
      <c r="C15" s="20" t="s">
        <v>60</v>
      </c>
      <c r="D15" s="46">
        <v>0</v>
      </c>
      <c r="E15" s="46">
        <v>17394</v>
      </c>
      <c r="F15" s="46">
        <v>0</v>
      </c>
      <c r="G15" s="46">
        <v>0</v>
      </c>
      <c r="H15" s="46">
        <v>0</v>
      </c>
      <c r="I15" s="46">
        <v>624702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642096</v>
      </c>
      <c r="O15" s="47">
        <f t="shared" si="2"/>
        <v>210.93823915900131</v>
      </c>
      <c r="P15" s="9"/>
    </row>
    <row r="16" spans="1:133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253176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253176</v>
      </c>
      <c r="O16" s="47">
        <f t="shared" si="2"/>
        <v>83.172141918528254</v>
      </c>
      <c r="P16" s="9"/>
    </row>
    <row r="17" spans="1:119">
      <c r="A17" s="12"/>
      <c r="B17" s="44">
        <v>535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1147546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1147546</v>
      </c>
      <c r="O17" s="47">
        <f t="shared" si="2"/>
        <v>376.98620236530883</v>
      </c>
      <c r="P17" s="9"/>
    </row>
    <row r="18" spans="1:119">
      <c r="A18" s="12"/>
      <c r="B18" s="44">
        <v>539</v>
      </c>
      <c r="C18" s="20" t="s">
        <v>31</v>
      </c>
      <c r="D18" s="46">
        <v>163008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163008</v>
      </c>
      <c r="O18" s="47">
        <f t="shared" si="2"/>
        <v>53.550591327201055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558455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558455</v>
      </c>
      <c r="O19" s="43">
        <f t="shared" si="2"/>
        <v>183.46090670170827</v>
      </c>
      <c r="P19" s="10"/>
    </row>
    <row r="20" spans="1:119">
      <c r="A20" s="12"/>
      <c r="B20" s="44">
        <v>541</v>
      </c>
      <c r="C20" s="20" t="s">
        <v>63</v>
      </c>
      <c r="D20" s="46">
        <v>558455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558455</v>
      </c>
      <c r="O20" s="47">
        <f t="shared" si="2"/>
        <v>183.46090670170827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176786</v>
      </c>
      <c r="E21" s="31">
        <f t="shared" si="7"/>
        <v>234353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411139</v>
      </c>
      <c r="O21" s="43">
        <f t="shared" si="2"/>
        <v>135.06537450722735</v>
      </c>
      <c r="P21" s="10"/>
    </row>
    <row r="22" spans="1:119">
      <c r="A22" s="13"/>
      <c r="B22" s="45">
        <v>554</v>
      </c>
      <c r="C22" s="21" t="s">
        <v>35</v>
      </c>
      <c r="D22" s="46">
        <v>176786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176786</v>
      </c>
      <c r="O22" s="47">
        <f t="shared" si="2"/>
        <v>58.076872536136662</v>
      </c>
      <c r="P22" s="9"/>
    </row>
    <row r="23" spans="1:119">
      <c r="A23" s="13"/>
      <c r="B23" s="45">
        <v>559</v>
      </c>
      <c r="C23" s="21" t="s">
        <v>51</v>
      </c>
      <c r="D23" s="46">
        <v>0</v>
      </c>
      <c r="E23" s="46">
        <v>234353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234353</v>
      </c>
      <c r="O23" s="47">
        <f t="shared" si="2"/>
        <v>76.98850197109067</v>
      </c>
      <c r="P23" s="9"/>
    </row>
    <row r="24" spans="1:119" ht="15.75">
      <c r="A24" s="28" t="s">
        <v>54</v>
      </c>
      <c r="B24" s="29"/>
      <c r="C24" s="30"/>
      <c r="D24" s="31">
        <f t="shared" ref="D24:M24" si="8">SUM(D25:D25)</f>
        <v>0</v>
      </c>
      <c r="E24" s="31">
        <f t="shared" si="8"/>
        <v>43754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43754</v>
      </c>
      <c r="O24" s="43">
        <f t="shared" si="2"/>
        <v>14.373850197109068</v>
      </c>
      <c r="P24" s="10"/>
    </row>
    <row r="25" spans="1:119">
      <c r="A25" s="12"/>
      <c r="B25" s="44">
        <v>569</v>
      </c>
      <c r="C25" s="20" t="s">
        <v>55</v>
      </c>
      <c r="D25" s="46">
        <v>0</v>
      </c>
      <c r="E25" s="46">
        <v>43754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9">SUM(D25:M25)</f>
        <v>43754</v>
      </c>
      <c r="O25" s="47">
        <f t="shared" si="2"/>
        <v>14.373850197109068</v>
      </c>
      <c r="P25" s="9"/>
    </row>
    <row r="26" spans="1:119" ht="15.75">
      <c r="A26" s="28" t="s">
        <v>36</v>
      </c>
      <c r="B26" s="29"/>
      <c r="C26" s="30"/>
      <c r="D26" s="31">
        <f t="shared" ref="D26:M26" si="10">SUM(D27:D27)</f>
        <v>116025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116025</v>
      </c>
      <c r="O26" s="43">
        <f t="shared" si="2"/>
        <v>38.115965834428387</v>
      </c>
      <c r="P26" s="9"/>
    </row>
    <row r="27" spans="1:119">
      <c r="A27" s="12"/>
      <c r="B27" s="44">
        <v>572</v>
      </c>
      <c r="C27" s="20" t="s">
        <v>64</v>
      </c>
      <c r="D27" s="46">
        <v>116025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116025</v>
      </c>
      <c r="O27" s="47">
        <f t="shared" si="2"/>
        <v>38.115965834428387</v>
      </c>
      <c r="P27" s="9"/>
    </row>
    <row r="28" spans="1:119" ht="15.75">
      <c r="A28" s="28" t="s">
        <v>65</v>
      </c>
      <c r="B28" s="29"/>
      <c r="C28" s="30"/>
      <c r="D28" s="31">
        <f t="shared" ref="D28:M28" si="11">SUM(D29:D30)</f>
        <v>0</v>
      </c>
      <c r="E28" s="31">
        <f t="shared" si="11"/>
        <v>1912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1288500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1290412</v>
      </c>
      <c r="O28" s="43">
        <f t="shared" si="2"/>
        <v>423.91984231274637</v>
      </c>
      <c r="P28" s="9"/>
    </row>
    <row r="29" spans="1:119">
      <c r="A29" s="12"/>
      <c r="B29" s="44">
        <v>581</v>
      </c>
      <c r="C29" s="20" t="s">
        <v>66</v>
      </c>
      <c r="D29" s="46">
        <v>0</v>
      </c>
      <c r="E29" s="46">
        <v>1912</v>
      </c>
      <c r="F29" s="46">
        <v>0</v>
      </c>
      <c r="G29" s="46">
        <v>0</v>
      </c>
      <c r="H29" s="46">
        <v>0</v>
      </c>
      <c r="I29" s="46">
        <v>1121892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1123804</v>
      </c>
      <c r="O29" s="47">
        <f t="shared" si="2"/>
        <v>369.18659658344285</v>
      </c>
      <c r="P29" s="9"/>
    </row>
    <row r="30" spans="1:119" ht="15.75" thickBot="1">
      <c r="A30" s="12"/>
      <c r="B30" s="44">
        <v>591</v>
      </c>
      <c r="C30" s="20" t="s">
        <v>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166608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166608</v>
      </c>
      <c r="O30" s="47">
        <f t="shared" si="2"/>
        <v>54.733245729303547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SUM(D5,D10,D13,D19,D21,D24,D26,D28)</f>
        <v>3337170</v>
      </c>
      <c r="E31" s="15">
        <f t="shared" si="12"/>
        <v>300646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4041703</v>
      </c>
      <c r="J31" s="15">
        <f t="shared" si="12"/>
        <v>0</v>
      </c>
      <c r="K31" s="15">
        <f t="shared" si="12"/>
        <v>543171</v>
      </c>
      <c r="L31" s="15">
        <f t="shared" si="12"/>
        <v>0</v>
      </c>
      <c r="M31" s="15">
        <f t="shared" si="12"/>
        <v>0</v>
      </c>
      <c r="N31" s="15">
        <f t="shared" si="9"/>
        <v>8222690</v>
      </c>
      <c r="O31" s="37">
        <f t="shared" si="2"/>
        <v>2701.2779237844943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3044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517739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213387</v>
      </c>
      <c r="K5" s="26">
        <f t="shared" si="0"/>
        <v>468961</v>
      </c>
      <c r="L5" s="26">
        <f t="shared" si="0"/>
        <v>0</v>
      </c>
      <c r="M5" s="26">
        <f t="shared" si="0"/>
        <v>0</v>
      </c>
      <c r="N5" s="27">
        <f t="shared" ref="N5:N30" si="1">SUM(D5:M5)</f>
        <v>1200087</v>
      </c>
      <c r="O5" s="32">
        <f t="shared" ref="O5:O30" si="2">(N5/O$32)</f>
        <v>392.05717085919633</v>
      </c>
      <c r="P5" s="6"/>
    </row>
    <row r="6" spans="1:133">
      <c r="A6" s="12"/>
      <c r="B6" s="44">
        <v>511</v>
      </c>
      <c r="C6" s="20" t="s">
        <v>19</v>
      </c>
      <c r="D6" s="46">
        <v>47682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47682</v>
      </c>
      <c r="O6" s="47">
        <f t="shared" si="2"/>
        <v>15.577262332571054</v>
      </c>
      <c r="P6" s="9"/>
    </row>
    <row r="7" spans="1:133">
      <c r="A7" s="12"/>
      <c r="B7" s="44">
        <v>512</v>
      </c>
      <c r="C7" s="20" t="s">
        <v>20</v>
      </c>
      <c r="D7" s="46">
        <v>123216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123216</v>
      </c>
      <c r="O7" s="47">
        <f t="shared" si="2"/>
        <v>40.253511924207778</v>
      </c>
      <c r="P7" s="9"/>
    </row>
    <row r="8" spans="1:133">
      <c r="A8" s="12"/>
      <c r="B8" s="44">
        <v>513</v>
      </c>
      <c r="C8" s="20" t="s">
        <v>21</v>
      </c>
      <c r="D8" s="46">
        <v>346841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213387</v>
      </c>
      <c r="K8" s="46">
        <v>0</v>
      </c>
      <c r="L8" s="46">
        <v>0</v>
      </c>
      <c r="M8" s="46">
        <v>0</v>
      </c>
      <c r="N8" s="46">
        <f t="shared" si="1"/>
        <v>560228</v>
      </c>
      <c r="O8" s="47">
        <f t="shared" si="2"/>
        <v>183.02123489055865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468961</v>
      </c>
      <c r="L9" s="46">
        <v>0</v>
      </c>
      <c r="M9" s="46">
        <v>0</v>
      </c>
      <c r="N9" s="46">
        <f t="shared" si="1"/>
        <v>468961</v>
      </c>
      <c r="O9" s="47">
        <f t="shared" si="2"/>
        <v>153.20516171185886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1731184</v>
      </c>
      <c r="E10" s="31">
        <f t="shared" si="3"/>
        <v>2607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1733791</v>
      </c>
      <c r="O10" s="43">
        <f t="shared" si="2"/>
        <v>566.41326363933354</v>
      </c>
      <c r="P10" s="10"/>
    </row>
    <row r="11" spans="1:133">
      <c r="A11" s="12"/>
      <c r="B11" s="44">
        <v>521</v>
      </c>
      <c r="C11" s="20" t="s">
        <v>25</v>
      </c>
      <c r="D11" s="46">
        <v>977560</v>
      </c>
      <c r="E11" s="46">
        <v>2607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980167</v>
      </c>
      <c r="O11" s="47">
        <f t="shared" si="2"/>
        <v>320.21136883371446</v>
      </c>
      <c r="P11" s="9"/>
    </row>
    <row r="12" spans="1:133">
      <c r="A12" s="12"/>
      <c r="B12" s="44">
        <v>522</v>
      </c>
      <c r="C12" s="20" t="s">
        <v>26</v>
      </c>
      <c r="D12" s="46">
        <v>753624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753624</v>
      </c>
      <c r="O12" s="47">
        <f t="shared" si="2"/>
        <v>246.20189480561908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262899</v>
      </c>
      <c r="E13" s="31">
        <f t="shared" si="4"/>
        <v>6875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2795534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3065308</v>
      </c>
      <c r="O13" s="43">
        <f t="shared" si="2"/>
        <v>1001.4073832081019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737553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737553</v>
      </c>
      <c r="O14" s="47">
        <f t="shared" si="2"/>
        <v>240.95164978765109</v>
      </c>
      <c r="P14" s="9"/>
    </row>
    <row r="15" spans="1:133">
      <c r="A15" s="12"/>
      <c r="B15" s="44">
        <v>533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562889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562889</v>
      </c>
      <c r="O15" s="47">
        <f t="shared" si="2"/>
        <v>183.89055864096701</v>
      </c>
      <c r="P15" s="9"/>
    </row>
    <row r="16" spans="1:133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276615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276615</v>
      </c>
      <c r="O16" s="47">
        <f t="shared" si="2"/>
        <v>90.367526951976473</v>
      </c>
      <c r="P16" s="9"/>
    </row>
    <row r="17" spans="1:119">
      <c r="A17" s="12"/>
      <c r="B17" s="44">
        <v>535</v>
      </c>
      <c r="C17" s="20" t="s">
        <v>62</v>
      </c>
      <c r="D17" s="46">
        <v>0</v>
      </c>
      <c r="E17" s="46">
        <v>6875</v>
      </c>
      <c r="F17" s="46">
        <v>0</v>
      </c>
      <c r="G17" s="46">
        <v>0</v>
      </c>
      <c r="H17" s="46">
        <v>0</v>
      </c>
      <c r="I17" s="46">
        <v>1218477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1225352</v>
      </c>
      <c r="O17" s="47">
        <f t="shared" si="2"/>
        <v>400.31100947402808</v>
      </c>
      <c r="P17" s="9"/>
    </row>
    <row r="18" spans="1:119">
      <c r="A18" s="12"/>
      <c r="B18" s="44">
        <v>539</v>
      </c>
      <c r="C18" s="20" t="s">
        <v>31</v>
      </c>
      <c r="D18" s="46">
        <v>262899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262899</v>
      </c>
      <c r="O18" s="47">
        <f t="shared" si="2"/>
        <v>85.886638353479256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542501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542501</v>
      </c>
      <c r="O19" s="43">
        <f t="shared" si="2"/>
        <v>177.22999019928127</v>
      </c>
      <c r="P19" s="10"/>
    </row>
    <row r="20" spans="1:119">
      <c r="A20" s="12"/>
      <c r="B20" s="44">
        <v>541</v>
      </c>
      <c r="C20" s="20" t="s">
        <v>63</v>
      </c>
      <c r="D20" s="46">
        <v>542501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542501</v>
      </c>
      <c r="O20" s="47">
        <f t="shared" si="2"/>
        <v>177.22999019928127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230494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230494</v>
      </c>
      <c r="O21" s="43">
        <f t="shared" si="2"/>
        <v>75.300228683436785</v>
      </c>
      <c r="P21" s="10"/>
    </row>
    <row r="22" spans="1:119">
      <c r="A22" s="13"/>
      <c r="B22" s="45">
        <v>559</v>
      </c>
      <c r="C22" s="21" t="s">
        <v>51</v>
      </c>
      <c r="D22" s="46">
        <v>0</v>
      </c>
      <c r="E22" s="46">
        <v>230494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230494</v>
      </c>
      <c r="O22" s="47">
        <f t="shared" si="2"/>
        <v>75.300228683436785</v>
      </c>
      <c r="P22" s="9"/>
    </row>
    <row r="23" spans="1:119" ht="15.75">
      <c r="A23" s="28" t="s">
        <v>54</v>
      </c>
      <c r="B23" s="29"/>
      <c r="C23" s="30"/>
      <c r="D23" s="31">
        <f t="shared" ref="D23:M23" si="7">SUM(D24:D24)</f>
        <v>0</v>
      </c>
      <c r="E23" s="31">
        <f t="shared" si="7"/>
        <v>153265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153265</v>
      </c>
      <c r="O23" s="43">
        <f t="shared" si="2"/>
        <v>50.070238484155503</v>
      </c>
      <c r="P23" s="10"/>
    </row>
    <row r="24" spans="1:119">
      <c r="A24" s="12"/>
      <c r="B24" s="44">
        <v>569</v>
      </c>
      <c r="C24" s="20" t="s">
        <v>55</v>
      </c>
      <c r="D24" s="46">
        <v>0</v>
      </c>
      <c r="E24" s="46">
        <v>153265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153265</v>
      </c>
      <c r="O24" s="47">
        <f t="shared" si="2"/>
        <v>50.070238484155503</v>
      </c>
      <c r="P24" s="9"/>
    </row>
    <row r="25" spans="1:119" ht="15.75">
      <c r="A25" s="28" t="s">
        <v>36</v>
      </c>
      <c r="B25" s="29"/>
      <c r="C25" s="30"/>
      <c r="D25" s="31">
        <f t="shared" ref="D25:M25" si="8">SUM(D26:D26)</f>
        <v>180969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180969</v>
      </c>
      <c r="O25" s="43">
        <f t="shared" si="2"/>
        <v>59.120875530872262</v>
      </c>
      <c r="P25" s="9"/>
    </row>
    <row r="26" spans="1:119">
      <c r="A26" s="12"/>
      <c r="B26" s="44">
        <v>572</v>
      </c>
      <c r="C26" s="20" t="s">
        <v>64</v>
      </c>
      <c r="D26" s="46">
        <v>180969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180969</v>
      </c>
      <c r="O26" s="47">
        <f t="shared" si="2"/>
        <v>59.120875530872262</v>
      </c>
      <c r="P26" s="9"/>
    </row>
    <row r="27" spans="1:119" ht="15.75">
      <c r="A27" s="28" t="s">
        <v>65</v>
      </c>
      <c r="B27" s="29"/>
      <c r="C27" s="30"/>
      <c r="D27" s="31">
        <f t="shared" ref="D27:M27" si="9">SUM(D28:D29)</f>
        <v>0</v>
      </c>
      <c r="E27" s="31">
        <f t="shared" si="9"/>
        <v>13221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1264331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1277552</v>
      </c>
      <c r="O27" s="43">
        <f t="shared" si="2"/>
        <v>417.36426004573667</v>
      </c>
      <c r="P27" s="9"/>
    </row>
    <row r="28" spans="1:119">
      <c r="A28" s="12"/>
      <c r="B28" s="44">
        <v>581</v>
      </c>
      <c r="C28" s="20" t="s">
        <v>66</v>
      </c>
      <c r="D28" s="46">
        <v>0</v>
      </c>
      <c r="E28" s="46">
        <v>13221</v>
      </c>
      <c r="F28" s="46">
        <v>0</v>
      </c>
      <c r="G28" s="46">
        <v>0</v>
      </c>
      <c r="H28" s="46">
        <v>0</v>
      </c>
      <c r="I28" s="46">
        <v>1094378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1107599</v>
      </c>
      <c r="O28" s="47">
        <f t="shared" si="2"/>
        <v>361.84220842861811</v>
      </c>
      <c r="P28" s="9"/>
    </row>
    <row r="29" spans="1:119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169953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169953</v>
      </c>
      <c r="O29" s="47">
        <f t="shared" si="2"/>
        <v>55.522051617118592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SUM(D5,D10,D13,D19,D21,D23,D25,D27)</f>
        <v>3235292</v>
      </c>
      <c r="E30" s="15">
        <f t="shared" si="10"/>
        <v>406462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4059865</v>
      </c>
      <c r="J30" s="15">
        <f t="shared" si="10"/>
        <v>213387</v>
      </c>
      <c r="K30" s="15">
        <f t="shared" si="10"/>
        <v>468961</v>
      </c>
      <c r="L30" s="15">
        <f t="shared" si="10"/>
        <v>0</v>
      </c>
      <c r="M30" s="15">
        <f t="shared" si="10"/>
        <v>0</v>
      </c>
      <c r="N30" s="15">
        <f t="shared" si="1"/>
        <v>8383967</v>
      </c>
      <c r="O30" s="37">
        <f t="shared" si="2"/>
        <v>2738.9634106501144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3061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498769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227650</v>
      </c>
      <c r="K5" s="59">
        <f t="shared" si="0"/>
        <v>407499</v>
      </c>
      <c r="L5" s="59">
        <f t="shared" si="0"/>
        <v>0</v>
      </c>
      <c r="M5" s="59">
        <f t="shared" si="0"/>
        <v>0</v>
      </c>
      <c r="N5" s="60">
        <f t="shared" ref="N5:N30" si="1">SUM(D5:M5)</f>
        <v>1133918</v>
      </c>
      <c r="O5" s="61">
        <f t="shared" ref="O5:O30" si="2">(N5/O$32)</f>
        <v>365.54416505480333</v>
      </c>
      <c r="P5" s="62"/>
    </row>
    <row r="6" spans="1:133">
      <c r="A6" s="64"/>
      <c r="B6" s="65">
        <v>511</v>
      </c>
      <c r="C6" s="66" t="s">
        <v>19</v>
      </c>
      <c r="D6" s="67">
        <v>46277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46277</v>
      </c>
      <c r="O6" s="68">
        <f t="shared" si="2"/>
        <v>14.918439716312056</v>
      </c>
      <c r="P6" s="69"/>
    </row>
    <row r="7" spans="1:133">
      <c r="A7" s="64"/>
      <c r="B7" s="65">
        <v>512</v>
      </c>
      <c r="C7" s="66" t="s">
        <v>20</v>
      </c>
      <c r="D7" s="67">
        <v>113661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113661</v>
      </c>
      <c r="O7" s="68">
        <f t="shared" si="2"/>
        <v>36.641199226305609</v>
      </c>
      <c r="P7" s="69"/>
    </row>
    <row r="8" spans="1:133">
      <c r="A8" s="64"/>
      <c r="B8" s="65">
        <v>513</v>
      </c>
      <c r="C8" s="66" t="s">
        <v>21</v>
      </c>
      <c r="D8" s="67">
        <v>338831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227650</v>
      </c>
      <c r="K8" s="67">
        <v>0</v>
      </c>
      <c r="L8" s="67">
        <v>0</v>
      </c>
      <c r="M8" s="67">
        <v>0</v>
      </c>
      <c r="N8" s="67">
        <f t="shared" si="1"/>
        <v>566481</v>
      </c>
      <c r="O8" s="68">
        <f t="shared" si="2"/>
        <v>182.61798839458413</v>
      </c>
      <c r="P8" s="69"/>
    </row>
    <row r="9" spans="1:133">
      <c r="A9" s="64"/>
      <c r="B9" s="65">
        <v>518</v>
      </c>
      <c r="C9" s="66" t="s">
        <v>23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407499</v>
      </c>
      <c r="L9" s="67">
        <v>0</v>
      </c>
      <c r="M9" s="67">
        <v>0</v>
      </c>
      <c r="N9" s="67">
        <f t="shared" si="1"/>
        <v>407499</v>
      </c>
      <c r="O9" s="68">
        <f t="shared" si="2"/>
        <v>131.36653771760155</v>
      </c>
      <c r="P9" s="69"/>
    </row>
    <row r="10" spans="1:133" ht="15.75">
      <c r="A10" s="70" t="s">
        <v>24</v>
      </c>
      <c r="B10" s="71"/>
      <c r="C10" s="72"/>
      <c r="D10" s="73">
        <f t="shared" ref="D10:M10" si="3">SUM(D11:D12)</f>
        <v>2085876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2085876</v>
      </c>
      <c r="O10" s="75">
        <f t="shared" si="2"/>
        <v>672.42940038684719</v>
      </c>
      <c r="P10" s="76"/>
    </row>
    <row r="11" spans="1:133">
      <c r="A11" s="64"/>
      <c r="B11" s="65">
        <v>521</v>
      </c>
      <c r="C11" s="66" t="s">
        <v>25</v>
      </c>
      <c r="D11" s="67">
        <v>1426547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1426547</v>
      </c>
      <c r="O11" s="68">
        <f t="shared" si="2"/>
        <v>459.87975499677628</v>
      </c>
      <c r="P11" s="69"/>
    </row>
    <row r="12" spans="1:133">
      <c r="A12" s="64"/>
      <c r="B12" s="65">
        <v>522</v>
      </c>
      <c r="C12" s="66" t="s">
        <v>26</v>
      </c>
      <c r="D12" s="67">
        <v>659329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659329</v>
      </c>
      <c r="O12" s="68">
        <f t="shared" si="2"/>
        <v>212.54964539007094</v>
      </c>
      <c r="P12" s="69"/>
    </row>
    <row r="13" spans="1:133" ht="15.75">
      <c r="A13" s="70" t="s">
        <v>27</v>
      </c>
      <c r="B13" s="71"/>
      <c r="C13" s="72"/>
      <c r="D13" s="73">
        <f t="shared" ref="D13:M13" si="4">SUM(D14:D18)</f>
        <v>162635</v>
      </c>
      <c r="E13" s="73">
        <f t="shared" si="4"/>
        <v>18685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2878222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3059542</v>
      </c>
      <c r="O13" s="75">
        <f t="shared" si="2"/>
        <v>986.31270148291424</v>
      </c>
      <c r="P13" s="76"/>
    </row>
    <row r="14" spans="1:133">
      <c r="A14" s="64"/>
      <c r="B14" s="65">
        <v>532</v>
      </c>
      <c r="C14" s="66" t="s">
        <v>28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805209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805209</v>
      </c>
      <c r="O14" s="68">
        <f t="shared" si="2"/>
        <v>259.57736943907156</v>
      </c>
      <c r="P14" s="69"/>
    </row>
    <row r="15" spans="1:133">
      <c r="A15" s="64"/>
      <c r="B15" s="65">
        <v>533</v>
      </c>
      <c r="C15" s="66" t="s">
        <v>60</v>
      </c>
      <c r="D15" s="67">
        <v>0</v>
      </c>
      <c r="E15" s="67">
        <v>14535</v>
      </c>
      <c r="F15" s="67">
        <v>0</v>
      </c>
      <c r="G15" s="67">
        <v>0</v>
      </c>
      <c r="H15" s="67">
        <v>0</v>
      </c>
      <c r="I15" s="67">
        <v>732440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746975</v>
      </c>
      <c r="O15" s="68">
        <f t="shared" si="2"/>
        <v>240.80431979368149</v>
      </c>
      <c r="P15" s="69"/>
    </row>
    <row r="16" spans="1:133">
      <c r="A16" s="64"/>
      <c r="B16" s="65">
        <v>534</v>
      </c>
      <c r="C16" s="66" t="s">
        <v>61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291674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291674</v>
      </c>
      <c r="O16" s="68">
        <f t="shared" si="2"/>
        <v>94.027724049000639</v>
      </c>
      <c r="P16" s="69"/>
    </row>
    <row r="17" spans="1:119">
      <c r="A17" s="64"/>
      <c r="B17" s="65">
        <v>535</v>
      </c>
      <c r="C17" s="66" t="s">
        <v>62</v>
      </c>
      <c r="D17" s="67">
        <v>0</v>
      </c>
      <c r="E17" s="67">
        <v>4150</v>
      </c>
      <c r="F17" s="67">
        <v>0</v>
      </c>
      <c r="G17" s="67">
        <v>0</v>
      </c>
      <c r="H17" s="67">
        <v>0</v>
      </c>
      <c r="I17" s="67">
        <v>1048899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1053049</v>
      </c>
      <c r="O17" s="68">
        <f t="shared" si="2"/>
        <v>339.47421018697617</v>
      </c>
      <c r="P17" s="69"/>
    </row>
    <row r="18" spans="1:119">
      <c r="A18" s="64"/>
      <c r="B18" s="65">
        <v>539</v>
      </c>
      <c r="C18" s="66" t="s">
        <v>31</v>
      </c>
      <c r="D18" s="67">
        <v>162635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162635</v>
      </c>
      <c r="O18" s="68">
        <f t="shared" si="2"/>
        <v>52.429078014184398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SUM(D20:D20)</f>
        <v>580864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580864</v>
      </c>
      <c r="O19" s="75">
        <f t="shared" si="2"/>
        <v>187.25467440361058</v>
      </c>
      <c r="P19" s="76"/>
    </row>
    <row r="20" spans="1:119">
      <c r="A20" s="64"/>
      <c r="B20" s="65">
        <v>541</v>
      </c>
      <c r="C20" s="66" t="s">
        <v>63</v>
      </c>
      <c r="D20" s="67">
        <v>580864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580864</v>
      </c>
      <c r="O20" s="68">
        <f t="shared" si="2"/>
        <v>187.25467440361058</v>
      </c>
      <c r="P20" s="69"/>
    </row>
    <row r="21" spans="1:119" ht="15.75">
      <c r="A21" s="70" t="s">
        <v>34</v>
      </c>
      <c r="B21" s="71"/>
      <c r="C21" s="72"/>
      <c r="D21" s="73">
        <f t="shared" ref="D21:M21" si="6">SUM(D22:D22)</f>
        <v>0</v>
      </c>
      <c r="E21" s="73">
        <f t="shared" si="6"/>
        <v>141245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141245</v>
      </c>
      <c r="O21" s="75">
        <f t="shared" si="2"/>
        <v>45.53352675693101</v>
      </c>
      <c r="P21" s="76"/>
    </row>
    <row r="22" spans="1:119">
      <c r="A22" s="64"/>
      <c r="B22" s="65">
        <v>559</v>
      </c>
      <c r="C22" s="66" t="s">
        <v>51</v>
      </c>
      <c r="D22" s="67">
        <v>0</v>
      </c>
      <c r="E22" s="67">
        <v>141245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141245</v>
      </c>
      <c r="O22" s="68">
        <f t="shared" si="2"/>
        <v>45.53352675693101</v>
      </c>
      <c r="P22" s="69"/>
    </row>
    <row r="23" spans="1:119" ht="15.75">
      <c r="A23" s="70" t="s">
        <v>54</v>
      </c>
      <c r="B23" s="71"/>
      <c r="C23" s="72"/>
      <c r="D23" s="73">
        <f t="shared" ref="D23:M23" si="7">SUM(D24:D24)</f>
        <v>0</v>
      </c>
      <c r="E23" s="73">
        <f t="shared" si="7"/>
        <v>44739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44739</v>
      </c>
      <c r="O23" s="75">
        <f t="shared" si="2"/>
        <v>14.422630560928432</v>
      </c>
      <c r="P23" s="76"/>
    </row>
    <row r="24" spans="1:119">
      <c r="A24" s="64"/>
      <c r="B24" s="65">
        <v>569</v>
      </c>
      <c r="C24" s="66" t="s">
        <v>55</v>
      </c>
      <c r="D24" s="67">
        <v>0</v>
      </c>
      <c r="E24" s="67">
        <v>44739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44739</v>
      </c>
      <c r="O24" s="68">
        <f t="shared" si="2"/>
        <v>14.422630560928432</v>
      </c>
      <c r="P24" s="69"/>
    </row>
    <row r="25" spans="1:119" ht="15.75">
      <c r="A25" s="70" t="s">
        <v>36</v>
      </c>
      <c r="B25" s="71"/>
      <c r="C25" s="72"/>
      <c r="D25" s="73">
        <f t="shared" ref="D25:M25" si="8">SUM(D26:D26)</f>
        <v>171328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171328</v>
      </c>
      <c r="O25" s="75">
        <f t="shared" si="2"/>
        <v>55.231463571889101</v>
      </c>
      <c r="P25" s="69"/>
    </row>
    <row r="26" spans="1:119">
      <c r="A26" s="64"/>
      <c r="B26" s="65">
        <v>572</v>
      </c>
      <c r="C26" s="66" t="s">
        <v>64</v>
      </c>
      <c r="D26" s="67">
        <v>171328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171328</v>
      </c>
      <c r="O26" s="68">
        <f t="shared" si="2"/>
        <v>55.231463571889101</v>
      </c>
      <c r="P26" s="69"/>
    </row>
    <row r="27" spans="1:119" ht="15.75">
      <c r="A27" s="70" t="s">
        <v>65</v>
      </c>
      <c r="B27" s="71"/>
      <c r="C27" s="72"/>
      <c r="D27" s="73">
        <f t="shared" ref="D27:M27" si="9">SUM(D28:D29)</f>
        <v>0</v>
      </c>
      <c r="E27" s="73">
        <f t="shared" si="9"/>
        <v>28000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1494352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1"/>
        <v>1522352</v>
      </c>
      <c r="O27" s="75">
        <f t="shared" si="2"/>
        <v>490.76466795615733</v>
      </c>
      <c r="P27" s="69"/>
    </row>
    <row r="28" spans="1:119">
      <c r="A28" s="64"/>
      <c r="B28" s="65">
        <v>581</v>
      </c>
      <c r="C28" s="66" t="s">
        <v>66</v>
      </c>
      <c r="D28" s="67">
        <v>0</v>
      </c>
      <c r="E28" s="67">
        <v>28000</v>
      </c>
      <c r="F28" s="67">
        <v>0</v>
      </c>
      <c r="G28" s="67">
        <v>0</v>
      </c>
      <c r="H28" s="67">
        <v>0</v>
      </c>
      <c r="I28" s="67">
        <v>1321156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1349156</v>
      </c>
      <c r="O28" s="68">
        <f t="shared" si="2"/>
        <v>434.93101225016119</v>
      </c>
      <c r="P28" s="69"/>
    </row>
    <row r="29" spans="1:119" ht="15.75" thickBot="1">
      <c r="A29" s="64"/>
      <c r="B29" s="65">
        <v>591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173196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173196</v>
      </c>
      <c r="O29" s="68">
        <f t="shared" si="2"/>
        <v>55.833655705996129</v>
      </c>
      <c r="P29" s="69"/>
    </row>
    <row r="30" spans="1:119" ht="16.5" thickBot="1">
      <c r="A30" s="77" t="s">
        <v>10</v>
      </c>
      <c r="B30" s="78"/>
      <c r="C30" s="79"/>
      <c r="D30" s="80">
        <f t="shared" ref="D30:M30" si="10">SUM(D5,D10,D13,D19,D21,D23,D25,D27)</f>
        <v>3499472</v>
      </c>
      <c r="E30" s="80">
        <f t="shared" si="10"/>
        <v>232669</v>
      </c>
      <c r="F30" s="80">
        <f t="shared" si="10"/>
        <v>0</v>
      </c>
      <c r="G30" s="80">
        <f t="shared" si="10"/>
        <v>0</v>
      </c>
      <c r="H30" s="80">
        <f t="shared" si="10"/>
        <v>0</v>
      </c>
      <c r="I30" s="80">
        <f t="shared" si="10"/>
        <v>4372574</v>
      </c>
      <c r="J30" s="80">
        <f t="shared" si="10"/>
        <v>227650</v>
      </c>
      <c r="K30" s="80">
        <f t="shared" si="10"/>
        <v>407499</v>
      </c>
      <c r="L30" s="80">
        <f t="shared" si="10"/>
        <v>0</v>
      </c>
      <c r="M30" s="80">
        <f t="shared" si="10"/>
        <v>0</v>
      </c>
      <c r="N30" s="80">
        <f t="shared" si="1"/>
        <v>8739864</v>
      </c>
      <c r="O30" s="81">
        <f t="shared" si="2"/>
        <v>2817.4932301740814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68</v>
      </c>
      <c r="M32" s="117"/>
      <c r="N32" s="117"/>
      <c r="O32" s="91">
        <v>3102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2023-11-20T22:13:23Z</cp:lastPrinted>
  <dcterms:created xsi:type="dcterms:W3CDTF">2000-08-31T21:26:31Z</dcterms:created>
  <dcterms:modified xsi:type="dcterms:W3CDTF">2023-11-20T22:13:31Z</dcterms:modified>
</cp:coreProperties>
</file>