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'2007'!$A$1:$O$31</definedName>
    <definedName name="_xlnm.Print_Area" localSheetId="13">'2008'!$A$1:$O$27</definedName>
    <definedName name="_xlnm.Print_Area" localSheetId="12">'2009'!$A$1:$O$27</definedName>
    <definedName name="_xlnm.Print_Area" localSheetId="11">'2010'!$A$1:$O$27</definedName>
    <definedName name="_xlnm.Print_Area" localSheetId="10">'2011'!$A$1:$O$26</definedName>
    <definedName name="_xlnm.Print_Area" localSheetId="9">'2012'!$A$1:$O$26</definedName>
    <definedName name="_xlnm.Print_Area" localSheetId="8">'2013'!$A$1:$O$27</definedName>
    <definedName name="_xlnm.Print_Area" localSheetId="7">'2014'!$A$1:$O$28</definedName>
    <definedName name="_xlnm.Print_Area" localSheetId="6">'2015'!$A$1:$O$33</definedName>
    <definedName name="_xlnm.Print_Area" localSheetId="5">'2016'!$A$1:$O$29</definedName>
    <definedName name="_xlnm.Print_Area" localSheetId="4">'2017'!$A$1:$O$27</definedName>
    <definedName name="_xlnm.Print_Area" localSheetId="3">'2018'!$A$1:$O$30</definedName>
    <definedName name="_xlnm.Print_Area" localSheetId="2">'2019'!$A$1:$O$79</definedName>
    <definedName name="_xlnm.Print_Area" localSheetId="1">'2020'!$A$1:$O$25</definedName>
    <definedName name="_xlnm.Print_Area" localSheetId="0">'2021'!$A$1:$P$25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<sst xmlns="http://schemas.openxmlformats.org/spreadsheetml/2006/main" count="648" uniqueCount="128">
  <si>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</si>
  <si>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</si>
  <si>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</si>
  <si>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</si>
  <si>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</si>
  <si>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</si>
  <si>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</si>
  <si>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</si>
  <si>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</si>
  <si>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</si>
  <si>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</si>
  <si>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</si>
  <si>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</si>
  <si>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</si>
  <si>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</si>
  <si>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</si>
  <si>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</si>
  <si>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</si>
  <si>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</si>
  <si>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</si>
  <si>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</si>
  <si>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</si>
  <si>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</si>
  <si>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</si>
  <si>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</si>
  <si>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</si>
  <si>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</si>
  <si>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</si>
  <si>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</si>
  <si>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</si>
  <si>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</si>
  <si>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</si>
  <si>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Human Services</t>
  </si>
  <si>
    <t>Other Human Services</t>
  </si>
  <si>
    <t>Culture / Recreation</t>
  </si>
  <si>
    <t>Parks and Recreation</t>
  </si>
  <si>
    <t>2009 Municipal Population:</t>
  </si>
  <si>
    <t>Mayo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</si>
  <si>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</si>
  <si>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</si>
  <si>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</si>
  <si>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</si>
  <si>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Government Services</t>
  </si>
  <si>
    <t>2011 Municipal Population:</t>
  </si>
  <si>
    <t>Local Fiscal Year Ended September 30, 2012</t>
  </si>
  <si>
    <t>2012 Municipal Population:</t>
  </si>
  <si>
    <t>Local Fiscal Year Ended September 30, 2013</t>
  </si>
  <si>
    <t>Executive</t>
  </si>
  <si>
    <t>Other Uses and Non-Operating</t>
  </si>
  <si>
    <t>Inter-Fund Group Transfers Out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</si>
  <si>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</si>
  <si>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</si>
  <si>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</si>
  <si>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</si>
  <si>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</si>
  <si>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</si>
  <si>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</si>
  <si>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</si>
  <si>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</si>
  <si>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Non-Operating Interest Expense</t>
  </si>
  <si>
    <t>2014 Municipal Population:</t>
  </si>
  <si>
    <t>Local Fiscal Year Ended September 30, 2015</t>
  </si>
  <si>
    <t>Other Physical Environment</t>
  </si>
  <si>
    <t>Economic Environment</t>
  </si>
  <si>
    <t>Housing and Urban Development</t>
  </si>
  <si>
    <t>Health</t>
  </si>
  <si>
    <t>Interfund Transfers Out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</si>
  <si>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</si>
  <si>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</si>
  <si>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</si>
  <si>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</si>
  <si>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</si>
  <si>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</si>
  <si>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</si>
  <si>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</si>
  <si>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Water / Sewer Services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</si>
  <si>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</si>
  <si>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</si>
  <si>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</si>
  <si>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</si>
  <si>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</si>
  <si>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</si>
  <si>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</si>
  <si>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</si>
  <si>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</si>
  <si>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</si>
  <si>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Comprehensive Planning</t>
  </si>
  <si>
    <t>Non-Court Information Systems</t>
  </si>
  <si>
    <t>Debt Service Payments</t>
  </si>
  <si>
    <t>Pension Benefits</t>
  </si>
  <si>
    <t>Detention / Corrections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</si>
  <si>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</si>
  <si>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</si>
  <si>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</si>
  <si>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</si>
  <si>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</si>
  <si>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Electric Utility Services</t>
  </si>
  <si>
    <t>Gas Utility Services</t>
  </si>
  <si>
    <t>Conservation / Resource Management</t>
  </si>
  <si>
    <t>Flood Control / Stormwater Control</t>
  </si>
  <si>
    <t>Airports</t>
  </si>
  <si>
    <t>Water</t>
  </si>
  <si>
    <t>Mass Transit</t>
  </si>
  <si>
    <t>Parking Facilities</t>
  </si>
  <si>
    <t>Other Transportation</t>
  </si>
  <si>
    <t>Employment Development</t>
  </si>
  <si>
    <t>Industry Development</t>
  </si>
  <si>
    <t>Veterans Services</t>
  </si>
  <si>
    <t>Other Economic Environment</t>
  </si>
  <si>
    <t>Hospitals</t>
  </si>
  <si>
    <t>Mental Health</t>
  </si>
  <si>
    <t>Public Assistance</t>
  </si>
  <si>
    <t>Developmental Disabilities</t>
  </si>
  <si>
    <t>Libraries</t>
  </si>
  <si>
    <t>Cultural Services</t>
  </si>
  <si>
    <t>Special Events</t>
  </si>
  <si>
    <t>Special Facilities</t>
  </si>
  <si>
    <t>Charter Schools</t>
  </si>
  <si>
    <t>Other Culture / Recreation</t>
  </si>
  <si>
    <t>Installment Purchase Acquisitions</t>
  </si>
  <si>
    <t>Capital Lease Acquisitions</t>
  </si>
  <si>
    <t>Payment to Refunded Bond Escrow Agent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</si>
  <si>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</si>
  <si>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</si>
  <si>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</si>
  <si>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</si>
  <si>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Extraordinary Items (Loss)</t>
  </si>
  <si>
    <t>Special Items (Loss)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</si>
</sst>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82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83</v>
      </c>
      <c r="N4" s="32" t="s">
        <v>5</v>
      </c>
      <c r="O4" s="32" t="s">
        <v>84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 aca="true" t="shared" si="0" ref="D5:N5">SUM(D6:D9)</f>
        <v>276031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aca="true" t="shared" si="1" ref="O5:O21">SUM(D5:N5)</f>
        <v>276031</v>
      </c>
      <c r="P5" s="30">
        <f aca="true" t="shared" si="2" ref="P5:P21">(O5/P$23)</f>
        <v>259.42763157894734</v>
      </c>
      <c r="Q5" s="6"/>
    </row>
    <row r="6" spans="1:17" ht="15">
      <c r="A6" s="12"/>
      <c r="B6" s="42">
        <v>511</v>
      </c>
      <c r="C6" s="19" t="s">
        <v>19</v>
      </c>
      <c r="D6" s="43">
        <v>102937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102937</v>
      </c>
      <c r="P6" s="44">
        <f t="shared" si="2"/>
        <v>96.7453007518797</v>
      </c>
      <c r="Q6" s="9"/>
    </row>
    <row r="7" spans="1:17" ht="15">
      <c r="A7" s="12"/>
      <c r="B7" s="42">
        <v>513</v>
      </c>
      <c r="C7" s="19" t="s">
        <v>20</v>
      </c>
      <c r="D7" s="43">
        <v>114939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114939</v>
      </c>
      <c r="P7" s="44">
        <f t="shared" si="2"/>
        <v>108.02537593984962</v>
      </c>
      <c r="Q7" s="9"/>
    </row>
    <row r="8" spans="1:17" ht="15">
      <c r="A8" s="12"/>
      <c r="B8" s="42">
        <v>514</v>
      </c>
      <c r="C8" s="19" t="s">
        <v>21</v>
      </c>
      <c r="D8" s="43">
        <v>10522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10522</v>
      </c>
      <c r="P8" s="44">
        <f t="shared" si="2"/>
        <v>9.889097744360901</v>
      </c>
      <c r="Q8" s="9"/>
    </row>
    <row r="9" spans="1:17" ht="15">
      <c r="A9" s="12"/>
      <c r="B9" s="42">
        <v>519</v>
      </c>
      <c r="C9" s="19" t="s">
        <v>42</v>
      </c>
      <c r="D9" s="43">
        <v>47633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47633</v>
      </c>
      <c r="P9" s="44">
        <f t="shared" si="2"/>
        <v>44.767857142857146</v>
      </c>
      <c r="Q9" s="9"/>
    </row>
    <row r="10" spans="1:17" ht="15.75">
      <c r="A10" s="26" t="s">
        <v>22</v>
      </c>
      <c r="B10" s="27"/>
      <c r="C10" s="28"/>
      <c r="D10" s="29">
        <f aca="true" t="shared" si="3" ref="D10:N10">SUM(D11:D12)</f>
        <v>47475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47475</v>
      </c>
      <c r="P10" s="41">
        <f t="shared" si="2"/>
        <v>44.619360902255636</v>
      </c>
      <c r="Q10" s="10"/>
    </row>
    <row r="11" spans="1:17" ht="15">
      <c r="A11" s="12"/>
      <c r="B11" s="42">
        <v>521</v>
      </c>
      <c r="C11" s="19" t="s">
        <v>23</v>
      </c>
      <c r="D11" s="43">
        <v>32000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32000</v>
      </c>
      <c r="P11" s="44">
        <f t="shared" si="2"/>
        <v>30.075187969924812</v>
      </c>
      <c r="Q11" s="9"/>
    </row>
    <row r="12" spans="1:17" ht="15">
      <c r="A12" s="12"/>
      <c r="B12" s="42">
        <v>524</v>
      </c>
      <c r="C12" s="19" t="s">
        <v>25</v>
      </c>
      <c r="D12" s="43">
        <v>15475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15475</v>
      </c>
      <c r="P12" s="44">
        <f t="shared" si="2"/>
        <v>14.544172932330827</v>
      </c>
      <c r="Q12" s="9"/>
    </row>
    <row r="13" spans="1:17" ht="15.75">
      <c r="A13" s="26" t="s">
        <v>26</v>
      </c>
      <c r="B13" s="27"/>
      <c r="C13" s="28"/>
      <c r="D13" s="29">
        <f aca="true" t="shared" si="4" ref="D13:N13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507543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40">
        <f t="shared" si="1"/>
        <v>507543</v>
      </c>
      <c r="P13" s="41">
        <f t="shared" si="2"/>
        <v>477.0140977443609</v>
      </c>
      <c r="Q13" s="10"/>
    </row>
    <row r="14" spans="1:17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136129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136129</v>
      </c>
      <c r="P14" s="44">
        <f t="shared" si="2"/>
        <v>127.9407894736842</v>
      </c>
      <c r="Q14" s="9"/>
    </row>
    <row r="15" spans="1:17" ht="15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138000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138000</v>
      </c>
      <c r="P15" s="44">
        <f t="shared" si="2"/>
        <v>129.69924812030075</v>
      </c>
      <c r="Q15" s="9"/>
    </row>
    <row r="16" spans="1:17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233414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233414</v>
      </c>
      <c r="P16" s="44">
        <f t="shared" si="2"/>
        <v>219.37406015037595</v>
      </c>
      <c r="Q16" s="9"/>
    </row>
    <row r="17" spans="1:17" ht="15.75">
      <c r="A17" s="26" t="s">
        <v>30</v>
      </c>
      <c r="B17" s="27"/>
      <c r="C17" s="28"/>
      <c r="D17" s="29">
        <f aca="true" t="shared" si="5" ref="D17:N17">SUM(D18:D18)</f>
        <v>184764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791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185555</v>
      </c>
      <c r="P17" s="41">
        <f t="shared" si="2"/>
        <v>174.3937969924812</v>
      </c>
      <c r="Q17" s="10"/>
    </row>
    <row r="18" spans="1:17" ht="15">
      <c r="A18" s="12"/>
      <c r="B18" s="42">
        <v>541</v>
      </c>
      <c r="C18" s="19" t="s">
        <v>31</v>
      </c>
      <c r="D18" s="43">
        <v>184764</v>
      </c>
      <c r="E18" s="43">
        <v>0</v>
      </c>
      <c r="F18" s="43">
        <v>0</v>
      </c>
      <c r="G18" s="43">
        <v>0</v>
      </c>
      <c r="H18" s="43">
        <v>0</v>
      </c>
      <c r="I18" s="43">
        <v>791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185555</v>
      </c>
      <c r="P18" s="44">
        <f t="shared" si="2"/>
        <v>174.3937969924812</v>
      </c>
      <c r="Q18" s="9"/>
    </row>
    <row r="19" spans="1:17" ht="15.75">
      <c r="A19" s="26" t="s">
        <v>34</v>
      </c>
      <c r="B19" s="27"/>
      <c r="C19" s="28"/>
      <c r="D19" s="29">
        <f aca="true" t="shared" si="6" ref="D19:N19">SUM(D20:D20)</f>
        <v>12110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1"/>
        <v>12110</v>
      </c>
      <c r="P19" s="41">
        <f t="shared" si="2"/>
        <v>11.381578947368421</v>
      </c>
      <c r="Q19" s="9"/>
    </row>
    <row r="20" spans="1:17" ht="15.75" thickBot="1">
      <c r="A20" s="12"/>
      <c r="B20" s="42">
        <v>572</v>
      </c>
      <c r="C20" s="19" t="s">
        <v>35</v>
      </c>
      <c r="D20" s="43">
        <v>12110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12110</v>
      </c>
      <c r="P20" s="44">
        <f t="shared" si="2"/>
        <v>11.381578947368421</v>
      </c>
      <c r="Q20" s="9"/>
    </row>
    <row r="21" spans="1:120" ht="16.5" thickBot="1">
      <c r="A21" s="13" t="s">
        <v>10</v>
      </c>
      <c r="B21" s="21"/>
      <c r="C21" s="20"/>
      <c r="D21" s="14">
        <f>SUM(D5,D10,D13,D17,D19)</f>
        <v>520380</v>
      </c>
      <c r="E21" s="14">
        <f aca="true" t="shared" si="7" ref="E21:N21">SUM(E5,E10,E13,E17,E19)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508334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7"/>
        <v>0</v>
      </c>
      <c r="O21" s="14">
        <f t="shared" si="1"/>
        <v>1028714</v>
      </c>
      <c r="P21" s="35">
        <f t="shared" si="2"/>
        <v>966.8364661654135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6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6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93" t="s">
        <v>85</v>
      </c>
      <c r="N23" s="93"/>
      <c r="O23" s="93"/>
      <c r="P23" s="39">
        <v>1064</v>
      </c>
    </row>
    <row r="24" spans="1:16" ht="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1:16" ht="15.75" customHeight="1" thickBot="1">
      <c r="A25" s="97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</row>
  </sheetData>
  <sheetProtection/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234448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234448</v>
      </c>
      <c r="O5" s="30">
        <f aca="true" t="shared" si="2" ref="O5:O22">(N5/O$24)</f>
        <v>191.85597381342063</v>
      </c>
      <c r="P5" s="6"/>
    </row>
    <row r="6" spans="1:16" ht="15">
      <c r="A6" s="12"/>
      <c r="B6" s="42">
        <v>511</v>
      </c>
      <c r="C6" s="19" t="s">
        <v>19</v>
      </c>
      <c r="D6" s="43">
        <v>59755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59755</v>
      </c>
      <c r="O6" s="44">
        <f t="shared" si="2"/>
        <v>48.89934533551555</v>
      </c>
      <c r="P6" s="9"/>
    </row>
    <row r="7" spans="1:16" ht="15">
      <c r="A7" s="12"/>
      <c r="B7" s="42">
        <v>513</v>
      </c>
      <c r="C7" s="19" t="s">
        <v>20</v>
      </c>
      <c r="D7" s="43">
        <v>164121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164121</v>
      </c>
      <c r="O7" s="44">
        <f t="shared" si="2"/>
        <v>134.30523731587562</v>
      </c>
      <c r="P7" s="9"/>
    </row>
    <row r="8" spans="1:16" ht="15">
      <c r="A8" s="12"/>
      <c r="B8" s="42">
        <v>514</v>
      </c>
      <c r="C8" s="19" t="s">
        <v>21</v>
      </c>
      <c r="D8" s="43">
        <v>4572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4572</v>
      </c>
      <c r="O8" s="44">
        <f t="shared" si="2"/>
        <v>3.741407528641571</v>
      </c>
      <c r="P8" s="9"/>
    </row>
    <row r="9" spans="1:16" ht="15">
      <c r="A9" s="12"/>
      <c r="B9" s="42">
        <v>519</v>
      </c>
      <c r="C9" s="19" t="s">
        <v>42</v>
      </c>
      <c r="D9" s="43">
        <v>6000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6000</v>
      </c>
      <c r="O9" s="44">
        <f t="shared" si="2"/>
        <v>4.909983633387888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SUM(D11:D13)</f>
        <v>48339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48339</v>
      </c>
      <c r="O10" s="41">
        <f t="shared" si="2"/>
        <v>39.55728314238952</v>
      </c>
      <c r="P10" s="10"/>
    </row>
    <row r="11" spans="1:16" ht="15">
      <c r="A11" s="12"/>
      <c r="B11" s="42">
        <v>521</v>
      </c>
      <c r="C11" s="19" t="s">
        <v>23</v>
      </c>
      <c r="D11" s="43">
        <v>32000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32000</v>
      </c>
      <c r="O11" s="44">
        <f t="shared" si="2"/>
        <v>26.18657937806874</v>
      </c>
      <c r="P11" s="9"/>
    </row>
    <row r="12" spans="1:16" ht="15">
      <c r="A12" s="12"/>
      <c r="B12" s="42">
        <v>522</v>
      </c>
      <c r="C12" s="19" t="s">
        <v>24</v>
      </c>
      <c r="D12" s="43">
        <v>864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864</v>
      </c>
      <c r="O12" s="44">
        <f t="shared" si="2"/>
        <v>0.707037643207856</v>
      </c>
      <c r="P12" s="9"/>
    </row>
    <row r="13" spans="1:16" ht="15">
      <c r="A13" s="12"/>
      <c r="B13" s="42">
        <v>524</v>
      </c>
      <c r="C13" s="19" t="s">
        <v>25</v>
      </c>
      <c r="D13" s="43">
        <v>15475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15475</v>
      </c>
      <c r="O13" s="44">
        <f t="shared" si="2"/>
        <v>12.66366612111293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451823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451823</v>
      </c>
      <c r="O14" s="41">
        <f t="shared" si="2"/>
        <v>369.740589198036</v>
      </c>
      <c r="P14" s="10"/>
    </row>
    <row r="15" spans="1:16" ht="15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131437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131437</v>
      </c>
      <c r="O15" s="44">
        <f t="shared" si="2"/>
        <v>107.55891980360066</v>
      </c>
      <c r="P15" s="9"/>
    </row>
    <row r="16" spans="1:16" ht="15">
      <c r="A16" s="12"/>
      <c r="B16" s="42">
        <v>534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138000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138000</v>
      </c>
      <c r="O16" s="44">
        <f t="shared" si="2"/>
        <v>112.92962356792144</v>
      </c>
      <c r="P16" s="9"/>
    </row>
    <row r="17" spans="1:16" ht="15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182386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182386</v>
      </c>
      <c r="O17" s="44">
        <f t="shared" si="2"/>
        <v>149.25204582651392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SUM(D19:D19)</f>
        <v>69556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69556</v>
      </c>
      <c r="O18" s="41">
        <f t="shared" si="2"/>
        <v>56.91980360065467</v>
      </c>
      <c r="P18" s="10"/>
    </row>
    <row r="19" spans="1:16" ht="15">
      <c r="A19" s="12"/>
      <c r="B19" s="42">
        <v>541</v>
      </c>
      <c r="C19" s="19" t="s">
        <v>31</v>
      </c>
      <c r="D19" s="43">
        <v>69556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69556</v>
      </c>
      <c r="O19" s="44">
        <f t="shared" si="2"/>
        <v>56.91980360065467</v>
      </c>
      <c r="P19" s="9"/>
    </row>
    <row r="20" spans="1:16" ht="15.75">
      <c r="A20" s="26" t="s">
        <v>34</v>
      </c>
      <c r="B20" s="27"/>
      <c r="C20" s="28"/>
      <c r="D20" s="29">
        <f aca="true" t="shared" si="6" ref="D20:M20">SUM(D21:D21)</f>
        <v>306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306</v>
      </c>
      <c r="O20" s="41">
        <f t="shared" si="2"/>
        <v>0.25040916530278234</v>
      </c>
      <c r="P20" s="9"/>
    </row>
    <row r="21" spans="1:16" ht="15.75" thickBot="1">
      <c r="A21" s="12"/>
      <c r="B21" s="42">
        <v>572</v>
      </c>
      <c r="C21" s="19" t="s">
        <v>35</v>
      </c>
      <c r="D21" s="43">
        <v>306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306</v>
      </c>
      <c r="O21" s="44">
        <f t="shared" si="2"/>
        <v>0.25040916530278234</v>
      </c>
      <c r="P21" s="9"/>
    </row>
    <row r="22" spans="1:119" ht="16.5" thickBot="1">
      <c r="A22" s="13" t="s">
        <v>10</v>
      </c>
      <c r="B22" s="21"/>
      <c r="C22" s="20"/>
      <c r="D22" s="14">
        <f>SUM(D5,D10,D14,D18,D20)</f>
        <v>352649</v>
      </c>
      <c r="E22" s="14">
        <f aca="true" t="shared" si="7" ref="E22:M22">SUM(E5,E10,E14,E18,E20)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451823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804472</v>
      </c>
      <c r="O22" s="35">
        <f t="shared" si="2"/>
        <v>658.3240589198036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45</v>
      </c>
      <c r="M24" s="93"/>
      <c r="N24" s="93"/>
      <c r="O24" s="39">
        <v>1222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261474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261474</v>
      </c>
      <c r="O5" s="30">
        <f aca="true" t="shared" si="2" ref="O5:O22">(N5/O$24)</f>
        <v>213.44816326530614</v>
      </c>
      <c r="P5" s="6"/>
    </row>
    <row r="6" spans="1:16" ht="15">
      <c r="A6" s="12"/>
      <c r="B6" s="42">
        <v>511</v>
      </c>
      <c r="C6" s="19" t="s">
        <v>19</v>
      </c>
      <c r="D6" s="43">
        <v>65104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65104</v>
      </c>
      <c r="O6" s="44">
        <f t="shared" si="2"/>
        <v>53.14612244897959</v>
      </c>
      <c r="P6" s="9"/>
    </row>
    <row r="7" spans="1:16" ht="15">
      <c r="A7" s="12"/>
      <c r="B7" s="42">
        <v>513</v>
      </c>
      <c r="C7" s="19" t="s">
        <v>20</v>
      </c>
      <c r="D7" s="43">
        <v>174798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174798</v>
      </c>
      <c r="O7" s="44">
        <f t="shared" si="2"/>
        <v>142.69224489795917</v>
      </c>
      <c r="P7" s="9"/>
    </row>
    <row r="8" spans="1:16" ht="15">
      <c r="A8" s="12"/>
      <c r="B8" s="42">
        <v>514</v>
      </c>
      <c r="C8" s="19" t="s">
        <v>21</v>
      </c>
      <c r="D8" s="43">
        <v>3572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3572</v>
      </c>
      <c r="O8" s="44">
        <f t="shared" si="2"/>
        <v>2.9159183673469387</v>
      </c>
      <c r="P8" s="9"/>
    </row>
    <row r="9" spans="1:16" ht="15">
      <c r="A9" s="12"/>
      <c r="B9" s="42">
        <v>519</v>
      </c>
      <c r="C9" s="19" t="s">
        <v>42</v>
      </c>
      <c r="D9" s="43">
        <v>18000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18000</v>
      </c>
      <c r="O9" s="44">
        <f t="shared" si="2"/>
        <v>14.693877551020408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SUM(D11:D13)</f>
        <v>44407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44407</v>
      </c>
      <c r="O10" s="41">
        <f t="shared" si="2"/>
        <v>36.25061224489796</v>
      </c>
      <c r="P10" s="10"/>
    </row>
    <row r="11" spans="1:16" ht="15">
      <c r="A11" s="12"/>
      <c r="B11" s="42">
        <v>521</v>
      </c>
      <c r="C11" s="19" t="s">
        <v>23</v>
      </c>
      <c r="D11" s="43">
        <v>29333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29333</v>
      </c>
      <c r="O11" s="44">
        <f t="shared" si="2"/>
        <v>23.94530612244898</v>
      </c>
      <c r="P11" s="9"/>
    </row>
    <row r="12" spans="1:16" ht="15">
      <c r="A12" s="12"/>
      <c r="B12" s="42">
        <v>522</v>
      </c>
      <c r="C12" s="19" t="s">
        <v>24</v>
      </c>
      <c r="D12" s="43">
        <v>889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889</v>
      </c>
      <c r="O12" s="44">
        <f t="shared" si="2"/>
        <v>0.7257142857142858</v>
      </c>
      <c r="P12" s="9"/>
    </row>
    <row r="13" spans="1:16" ht="15">
      <c r="A13" s="12"/>
      <c r="B13" s="42">
        <v>524</v>
      </c>
      <c r="C13" s="19" t="s">
        <v>25</v>
      </c>
      <c r="D13" s="43">
        <v>14185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14185</v>
      </c>
      <c r="O13" s="44">
        <f t="shared" si="2"/>
        <v>11.579591836734695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413303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413303</v>
      </c>
      <c r="O14" s="41">
        <f t="shared" si="2"/>
        <v>337.39020408163265</v>
      </c>
      <c r="P14" s="10"/>
    </row>
    <row r="15" spans="1:16" ht="15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100612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100612</v>
      </c>
      <c r="O15" s="44">
        <f t="shared" si="2"/>
        <v>82.13224489795918</v>
      </c>
      <c r="P15" s="9"/>
    </row>
    <row r="16" spans="1:16" ht="15">
      <c r="A16" s="12"/>
      <c r="B16" s="42">
        <v>534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114000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114000</v>
      </c>
      <c r="O16" s="44">
        <f t="shared" si="2"/>
        <v>93.06122448979592</v>
      </c>
      <c r="P16" s="9"/>
    </row>
    <row r="17" spans="1:16" ht="15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198691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198691</v>
      </c>
      <c r="O17" s="44">
        <f t="shared" si="2"/>
        <v>162.19673469387754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SUM(D19:D19)</f>
        <v>60516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60516</v>
      </c>
      <c r="O18" s="41">
        <f t="shared" si="2"/>
        <v>49.40081632653061</v>
      </c>
      <c r="P18" s="10"/>
    </row>
    <row r="19" spans="1:16" ht="15">
      <c r="A19" s="12"/>
      <c r="B19" s="42">
        <v>541</v>
      </c>
      <c r="C19" s="19" t="s">
        <v>31</v>
      </c>
      <c r="D19" s="43">
        <v>60516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60516</v>
      </c>
      <c r="O19" s="44">
        <f t="shared" si="2"/>
        <v>49.40081632653061</v>
      </c>
      <c r="P19" s="9"/>
    </row>
    <row r="20" spans="1:16" ht="15.75">
      <c r="A20" s="26" t="s">
        <v>34</v>
      </c>
      <c r="B20" s="27"/>
      <c r="C20" s="28"/>
      <c r="D20" s="29">
        <f aca="true" t="shared" si="6" ref="D20:M20">SUM(D21:D21)</f>
        <v>733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733</v>
      </c>
      <c r="O20" s="41">
        <f t="shared" si="2"/>
        <v>0.5983673469387755</v>
      </c>
      <c r="P20" s="9"/>
    </row>
    <row r="21" spans="1:16" ht="15.75" thickBot="1">
      <c r="A21" s="12"/>
      <c r="B21" s="42">
        <v>572</v>
      </c>
      <c r="C21" s="19" t="s">
        <v>35</v>
      </c>
      <c r="D21" s="43">
        <v>733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733</v>
      </c>
      <c r="O21" s="44">
        <f t="shared" si="2"/>
        <v>0.5983673469387755</v>
      </c>
      <c r="P21" s="9"/>
    </row>
    <row r="22" spans="1:119" ht="16.5" thickBot="1">
      <c r="A22" s="13" t="s">
        <v>10</v>
      </c>
      <c r="B22" s="21"/>
      <c r="C22" s="20"/>
      <c r="D22" s="14">
        <f>SUM(D5,D10,D14,D18,D20)</f>
        <v>367130</v>
      </c>
      <c r="E22" s="14">
        <f aca="true" t="shared" si="7" ref="E22:M22">SUM(E5,E10,E14,E18,E20)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413303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780433</v>
      </c>
      <c r="O22" s="35">
        <f t="shared" si="2"/>
        <v>637.0881632653061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43</v>
      </c>
      <c r="M24" s="93"/>
      <c r="N24" s="93"/>
      <c r="O24" s="39">
        <v>1225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213807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213807</v>
      </c>
      <c r="O5" s="30">
        <f aca="true" t="shared" si="2" ref="O5:O23">(N5/O$25)</f>
        <v>172.8431689571544</v>
      </c>
      <c r="P5" s="6"/>
    </row>
    <row r="6" spans="1:16" ht="15">
      <c r="A6" s="12"/>
      <c r="B6" s="42">
        <v>511</v>
      </c>
      <c r="C6" s="19" t="s">
        <v>19</v>
      </c>
      <c r="D6" s="43">
        <v>67721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67721</v>
      </c>
      <c r="O6" s="44">
        <f t="shared" si="2"/>
        <v>54.746160064672594</v>
      </c>
      <c r="P6" s="9"/>
    </row>
    <row r="7" spans="1:16" ht="15">
      <c r="A7" s="12"/>
      <c r="B7" s="42">
        <v>513</v>
      </c>
      <c r="C7" s="19" t="s">
        <v>20</v>
      </c>
      <c r="D7" s="43">
        <v>142502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142502</v>
      </c>
      <c r="O7" s="44">
        <f t="shared" si="2"/>
        <v>115.19967663702506</v>
      </c>
      <c r="P7" s="9"/>
    </row>
    <row r="8" spans="1:16" ht="15">
      <c r="A8" s="12"/>
      <c r="B8" s="42">
        <v>514</v>
      </c>
      <c r="C8" s="19" t="s">
        <v>21</v>
      </c>
      <c r="D8" s="43">
        <v>3584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3584</v>
      </c>
      <c r="O8" s="44">
        <f t="shared" si="2"/>
        <v>2.89733225545675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SUM(D10:D12)</f>
        <v>49438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49438</v>
      </c>
      <c r="O9" s="41">
        <f t="shared" si="2"/>
        <v>39.966046887631364</v>
      </c>
      <c r="P9" s="10"/>
    </row>
    <row r="10" spans="1:16" ht="15">
      <c r="A10" s="12"/>
      <c r="B10" s="42">
        <v>521</v>
      </c>
      <c r="C10" s="19" t="s">
        <v>23</v>
      </c>
      <c r="D10" s="43">
        <v>32000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32000</v>
      </c>
      <c r="O10" s="44">
        <f t="shared" si="2"/>
        <v>25.869037995149554</v>
      </c>
      <c r="P10" s="9"/>
    </row>
    <row r="11" spans="1:16" ht="15">
      <c r="A11" s="12"/>
      <c r="B11" s="42">
        <v>522</v>
      </c>
      <c r="C11" s="19" t="s">
        <v>24</v>
      </c>
      <c r="D11" s="43">
        <v>1964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1964</v>
      </c>
      <c r="O11" s="44">
        <f t="shared" si="2"/>
        <v>1.587712206952304</v>
      </c>
      <c r="P11" s="9"/>
    </row>
    <row r="12" spans="1:16" ht="15">
      <c r="A12" s="12"/>
      <c r="B12" s="42">
        <v>524</v>
      </c>
      <c r="C12" s="19" t="s">
        <v>25</v>
      </c>
      <c r="D12" s="43">
        <v>15474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15474</v>
      </c>
      <c r="O12" s="44">
        <f t="shared" si="2"/>
        <v>12.509296685529506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436644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436644</v>
      </c>
      <c r="O13" s="41">
        <f t="shared" si="2"/>
        <v>352.98625707356507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109406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109406</v>
      </c>
      <c r="O14" s="44">
        <f t="shared" si="2"/>
        <v>88.44462409054164</v>
      </c>
      <c r="P14" s="9"/>
    </row>
    <row r="15" spans="1:16" ht="15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144000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144000</v>
      </c>
      <c r="O15" s="44">
        <f t="shared" si="2"/>
        <v>116.410670978173</v>
      </c>
      <c r="P15" s="9"/>
    </row>
    <row r="16" spans="1:16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183238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183238</v>
      </c>
      <c r="O16" s="44">
        <f t="shared" si="2"/>
        <v>148.13096200485043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74679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74679</v>
      </c>
      <c r="O17" s="41">
        <f t="shared" si="2"/>
        <v>60.37105901374293</v>
      </c>
      <c r="P17" s="10"/>
    </row>
    <row r="18" spans="1:16" ht="15">
      <c r="A18" s="12"/>
      <c r="B18" s="42">
        <v>541</v>
      </c>
      <c r="C18" s="19" t="s">
        <v>31</v>
      </c>
      <c r="D18" s="43">
        <v>74679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74679</v>
      </c>
      <c r="O18" s="44">
        <f t="shared" si="2"/>
        <v>60.37105901374293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17384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17384</v>
      </c>
      <c r="O19" s="41">
        <f t="shared" si="2"/>
        <v>14.053354890864997</v>
      </c>
      <c r="P19" s="10"/>
    </row>
    <row r="20" spans="1:16" ht="15">
      <c r="A20" s="12"/>
      <c r="B20" s="42">
        <v>569</v>
      </c>
      <c r="C20" s="19" t="s">
        <v>33</v>
      </c>
      <c r="D20" s="43">
        <v>17384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17384</v>
      </c>
      <c r="O20" s="44">
        <f t="shared" si="2"/>
        <v>14.053354890864997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185920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185920</v>
      </c>
      <c r="O21" s="41">
        <f t="shared" si="2"/>
        <v>150.29911075181892</v>
      </c>
      <c r="P21" s="9"/>
    </row>
    <row r="22" spans="1:16" ht="15.75" thickBot="1">
      <c r="A22" s="12"/>
      <c r="B22" s="42">
        <v>572</v>
      </c>
      <c r="C22" s="19" t="s">
        <v>35</v>
      </c>
      <c r="D22" s="43">
        <v>185920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185920</v>
      </c>
      <c r="O22" s="44">
        <f t="shared" si="2"/>
        <v>150.29911075181892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541228</v>
      </c>
      <c r="E23" s="14">
        <f aca="true" t="shared" si="8" ref="E23:M23">SUM(E5,E9,E13,E17,E19,E21)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436644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977872</v>
      </c>
      <c r="O23" s="35">
        <f t="shared" si="2"/>
        <v>790.5189975747777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39</v>
      </c>
      <c r="M25" s="93"/>
      <c r="N25" s="93"/>
      <c r="O25" s="39">
        <v>1237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226202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226202</v>
      </c>
      <c r="O5" s="30">
        <f aca="true" t="shared" si="2" ref="O5:O23">(N5/O$25)</f>
        <v>226.65531062124248</v>
      </c>
      <c r="P5" s="6"/>
    </row>
    <row r="6" spans="1:16" ht="15">
      <c r="A6" s="12"/>
      <c r="B6" s="42">
        <v>511</v>
      </c>
      <c r="C6" s="19" t="s">
        <v>19</v>
      </c>
      <c r="D6" s="43">
        <v>64747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64747</v>
      </c>
      <c r="O6" s="44">
        <f t="shared" si="2"/>
        <v>64.87675350701403</v>
      </c>
      <c r="P6" s="9"/>
    </row>
    <row r="7" spans="1:16" ht="15">
      <c r="A7" s="12"/>
      <c r="B7" s="42">
        <v>513</v>
      </c>
      <c r="C7" s="19" t="s">
        <v>20</v>
      </c>
      <c r="D7" s="43">
        <v>157721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157721</v>
      </c>
      <c r="O7" s="44">
        <f t="shared" si="2"/>
        <v>158.0370741482966</v>
      </c>
      <c r="P7" s="9"/>
    </row>
    <row r="8" spans="1:16" ht="15">
      <c r="A8" s="12"/>
      <c r="B8" s="42">
        <v>514</v>
      </c>
      <c r="C8" s="19" t="s">
        <v>21</v>
      </c>
      <c r="D8" s="43">
        <v>3734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3734</v>
      </c>
      <c r="O8" s="44">
        <f t="shared" si="2"/>
        <v>3.741482965931864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SUM(D10:D12)</f>
        <v>47752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47752</v>
      </c>
      <c r="O9" s="41">
        <f t="shared" si="2"/>
        <v>47.84769539078156</v>
      </c>
      <c r="P9" s="10"/>
    </row>
    <row r="10" spans="1:16" ht="15">
      <c r="A10" s="12"/>
      <c r="B10" s="42">
        <v>521</v>
      </c>
      <c r="C10" s="19" t="s">
        <v>23</v>
      </c>
      <c r="D10" s="43">
        <v>32000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32000</v>
      </c>
      <c r="O10" s="44">
        <f t="shared" si="2"/>
        <v>32.06412825651302</v>
      </c>
      <c r="P10" s="9"/>
    </row>
    <row r="11" spans="1:16" ht="15">
      <c r="A11" s="12"/>
      <c r="B11" s="42">
        <v>522</v>
      </c>
      <c r="C11" s="19" t="s">
        <v>24</v>
      </c>
      <c r="D11" s="43">
        <v>278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278</v>
      </c>
      <c r="O11" s="44">
        <f t="shared" si="2"/>
        <v>0.2785571142284569</v>
      </c>
      <c r="P11" s="9"/>
    </row>
    <row r="12" spans="1:16" ht="15">
      <c r="A12" s="12"/>
      <c r="B12" s="42">
        <v>524</v>
      </c>
      <c r="C12" s="19" t="s">
        <v>25</v>
      </c>
      <c r="D12" s="43">
        <v>15474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15474</v>
      </c>
      <c r="O12" s="44">
        <f t="shared" si="2"/>
        <v>15.50501002004008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468805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468805</v>
      </c>
      <c r="O13" s="41">
        <f t="shared" si="2"/>
        <v>469.74448897795594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129020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129020</v>
      </c>
      <c r="O14" s="44">
        <f t="shared" si="2"/>
        <v>129.27855711422845</v>
      </c>
      <c r="P14" s="9"/>
    </row>
    <row r="15" spans="1:16" ht="15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146230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146230</v>
      </c>
      <c r="O15" s="44">
        <f t="shared" si="2"/>
        <v>146.52304609218436</v>
      </c>
      <c r="P15" s="9"/>
    </row>
    <row r="16" spans="1:16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193555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193555</v>
      </c>
      <c r="O16" s="44">
        <f t="shared" si="2"/>
        <v>193.94288577154308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43303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43303</v>
      </c>
      <c r="O17" s="41">
        <f t="shared" si="2"/>
        <v>43.38977955911824</v>
      </c>
      <c r="P17" s="10"/>
    </row>
    <row r="18" spans="1:16" ht="15">
      <c r="A18" s="12"/>
      <c r="B18" s="42">
        <v>541</v>
      </c>
      <c r="C18" s="19" t="s">
        <v>31</v>
      </c>
      <c r="D18" s="43">
        <v>43303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43303</v>
      </c>
      <c r="O18" s="44">
        <f t="shared" si="2"/>
        <v>43.38977955911824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22323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22323</v>
      </c>
      <c r="O19" s="41">
        <f t="shared" si="2"/>
        <v>22.367735470941884</v>
      </c>
      <c r="P19" s="10"/>
    </row>
    <row r="20" spans="1:16" ht="15">
      <c r="A20" s="12"/>
      <c r="B20" s="42">
        <v>569</v>
      </c>
      <c r="C20" s="19" t="s">
        <v>33</v>
      </c>
      <c r="D20" s="43">
        <v>22323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22323</v>
      </c>
      <c r="O20" s="44">
        <f t="shared" si="2"/>
        <v>22.367735470941884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14939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14939</v>
      </c>
      <c r="O21" s="41">
        <f t="shared" si="2"/>
        <v>14.968937875751504</v>
      </c>
      <c r="P21" s="9"/>
    </row>
    <row r="22" spans="1:16" ht="15.75" thickBot="1">
      <c r="A22" s="12"/>
      <c r="B22" s="42">
        <v>572</v>
      </c>
      <c r="C22" s="19" t="s">
        <v>35</v>
      </c>
      <c r="D22" s="43">
        <v>14939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14939</v>
      </c>
      <c r="O22" s="44">
        <f t="shared" si="2"/>
        <v>14.968937875751504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354519</v>
      </c>
      <c r="E23" s="14">
        <f aca="true" t="shared" si="8" ref="E23:M23">SUM(E5,E9,E13,E17,E19,E21)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468805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823324</v>
      </c>
      <c r="O23" s="35">
        <f t="shared" si="2"/>
        <v>824.9739478957916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36</v>
      </c>
      <c r="M25" s="93"/>
      <c r="N25" s="93"/>
      <c r="O25" s="39">
        <v>998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A27:O27"/>
    <mergeCell ref="A1:O1"/>
    <mergeCell ref="D3:H3"/>
    <mergeCell ref="I3:J3"/>
    <mergeCell ref="K3:L3"/>
    <mergeCell ref="O3:O4"/>
    <mergeCell ref="A2:O2"/>
    <mergeCell ref="A3:C4"/>
    <mergeCell ref="A26:O26"/>
    <mergeCell ref="L25:N25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203413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203413</v>
      </c>
      <c r="O5" s="30">
        <f aca="true" t="shared" si="2" ref="O5:O23">(N5/O$25)</f>
        <v>201.5986124876115</v>
      </c>
      <c r="P5" s="6"/>
    </row>
    <row r="6" spans="1:16" ht="15">
      <c r="A6" s="12"/>
      <c r="B6" s="42">
        <v>511</v>
      </c>
      <c r="C6" s="19" t="s">
        <v>19</v>
      </c>
      <c r="D6" s="43">
        <v>64648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64648</v>
      </c>
      <c r="O6" s="44">
        <f t="shared" si="2"/>
        <v>64.07135777998018</v>
      </c>
      <c r="P6" s="9"/>
    </row>
    <row r="7" spans="1:16" ht="15">
      <c r="A7" s="12"/>
      <c r="B7" s="42">
        <v>513</v>
      </c>
      <c r="C7" s="19" t="s">
        <v>20</v>
      </c>
      <c r="D7" s="43">
        <v>135734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135734</v>
      </c>
      <c r="O7" s="44">
        <f t="shared" si="2"/>
        <v>134.5232903865213</v>
      </c>
      <c r="P7" s="9"/>
    </row>
    <row r="8" spans="1:16" ht="15">
      <c r="A8" s="12"/>
      <c r="B8" s="42">
        <v>514</v>
      </c>
      <c r="C8" s="19" t="s">
        <v>21</v>
      </c>
      <c r="D8" s="43">
        <v>3031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3031</v>
      </c>
      <c r="O8" s="44">
        <f t="shared" si="2"/>
        <v>3.00396432111001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SUM(D10:D12)</f>
        <v>48934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48934</v>
      </c>
      <c r="O9" s="41">
        <f t="shared" si="2"/>
        <v>48.49752229930624</v>
      </c>
      <c r="P9" s="10"/>
    </row>
    <row r="10" spans="1:16" ht="15">
      <c r="A10" s="12"/>
      <c r="B10" s="42">
        <v>521</v>
      </c>
      <c r="C10" s="19" t="s">
        <v>23</v>
      </c>
      <c r="D10" s="43">
        <v>32000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32000</v>
      </c>
      <c r="O10" s="44">
        <f t="shared" si="2"/>
        <v>31.714568880079288</v>
      </c>
      <c r="P10" s="9"/>
    </row>
    <row r="11" spans="1:16" ht="15">
      <c r="A11" s="12"/>
      <c r="B11" s="42">
        <v>522</v>
      </c>
      <c r="C11" s="19" t="s">
        <v>24</v>
      </c>
      <c r="D11" s="43">
        <v>1460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1460</v>
      </c>
      <c r="O11" s="44">
        <f t="shared" si="2"/>
        <v>1.4469772051536174</v>
      </c>
      <c r="P11" s="9"/>
    </row>
    <row r="12" spans="1:16" ht="15">
      <c r="A12" s="12"/>
      <c r="B12" s="42">
        <v>524</v>
      </c>
      <c r="C12" s="19" t="s">
        <v>25</v>
      </c>
      <c r="D12" s="43">
        <v>15474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15474</v>
      </c>
      <c r="O12" s="44">
        <f t="shared" si="2"/>
        <v>15.335976214073339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471243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471243</v>
      </c>
      <c r="O13" s="41">
        <f t="shared" si="2"/>
        <v>467.0396432111001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139896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139896</v>
      </c>
      <c r="O14" s="44">
        <f t="shared" si="2"/>
        <v>138.64816650148663</v>
      </c>
      <c r="P14" s="9"/>
    </row>
    <row r="15" spans="1:16" ht="15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131214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131214</v>
      </c>
      <c r="O15" s="44">
        <f t="shared" si="2"/>
        <v>130.0436075322101</v>
      </c>
      <c r="P15" s="9"/>
    </row>
    <row r="16" spans="1:16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200133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200133</v>
      </c>
      <c r="O16" s="44">
        <f t="shared" si="2"/>
        <v>198.34786917740337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36420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36420</v>
      </c>
      <c r="O17" s="41">
        <f t="shared" si="2"/>
        <v>36.095143706640236</v>
      </c>
      <c r="P17" s="10"/>
    </row>
    <row r="18" spans="1:16" ht="15">
      <c r="A18" s="12"/>
      <c r="B18" s="42">
        <v>541</v>
      </c>
      <c r="C18" s="19" t="s">
        <v>31</v>
      </c>
      <c r="D18" s="43">
        <v>36420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36420</v>
      </c>
      <c r="O18" s="44">
        <f t="shared" si="2"/>
        <v>36.095143706640236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26072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26072</v>
      </c>
      <c r="O19" s="41">
        <f t="shared" si="2"/>
        <v>25.839444995044598</v>
      </c>
      <c r="P19" s="10"/>
    </row>
    <row r="20" spans="1:16" ht="15">
      <c r="A20" s="12"/>
      <c r="B20" s="42">
        <v>569</v>
      </c>
      <c r="C20" s="19" t="s">
        <v>33</v>
      </c>
      <c r="D20" s="43">
        <v>26072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26072</v>
      </c>
      <c r="O20" s="44">
        <f t="shared" si="2"/>
        <v>25.839444995044598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8980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8980</v>
      </c>
      <c r="O21" s="41">
        <f t="shared" si="2"/>
        <v>8.89990089197225</v>
      </c>
      <c r="P21" s="9"/>
    </row>
    <row r="22" spans="1:16" ht="15.75" thickBot="1">
      <c r="A22" s="12"/>
      <c r="B22" s="42">
        <v>572</v>
      </c>
      <c r="C22" s="19" t="s">
        <v>35</v>
      </c>
      <c r="D22" s="43">
        <v>8980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8980</v>
      </c>
      <c r="O22" s="44">
        <f t="shared" si="2"/>
        <v>8.89990089197225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323819</v>
      </c>
      <c r="E23" s="14">
        <f aca="true" t="shared" si="8" ref="E23:M23">SUM(E5,E9,E13,E17,E19,E21)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471243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795062</v>
      </c>
      <c r="O23" s="35">
        <f t="shared" si="2"/>
        <v>787.9702675916749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52</v>
      </c>
      <c r="M25" s="93"/>
      <c r="N25" s="93"/>
      <c r="O25" s="39">
        <v>1009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200887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200887</v>
      </c>
      <c r="O5" s="30">
        <f aca="true" t="shared" si="2" ref="O5:O27">(N5/O$29)</f>
        <v>198.30898321816386</v>
      </c>
      <c r="P5" s="6"/>
    </row>
    <row r="6" spans="1:16" ht="15">
      <c r="A6" s="12"/>
      <c r="B6" s="42">
        <v>511</v>
      </c>
      <c r="C6" s="19" t="s">
        <v>19</v>
      </c>
      <c r="D6" s="43">
        <v>53721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53721</v>
      </c>
      <c r="O6" s="44">
        <f t="shared" si="2"/>
        <v>53.03158933859822</v>
      </c>
      <c r="P6" s="9"/>
    </row>
    <row r="7" spans="1:16" ht="15">
      <c r="A7" s="12"/>
      <c r="B7" s="42">
        <v>513</v>
      </c>
      <c r="C7" s="19" t="s">
        <v>20</v>
      </c>
      <c r="D7" s="43">
        <v>141256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141256</v>
      </c>
      <c r="O7" s="44">
        <f t="shared" si="2"/>
        <v>139.4432379072063</v>
      </c>
      <c r="P7" s="9"/>
    </row>
    <row r="8" spans="1:16" ht="15">
      <c r="A8" s="12"/>
      <c r="B8" s="42">
        <v>514</v>
      </c>
      <c r="C8" s="19" t="s">
        <v>21</v>
      </c>
      <c r="D8" s="43">
        <v>5910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5910</v>
      </c>
      <c r="O8" s="44">
        <f t="shared" si="2"/>
        <v>5.834155972359329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SUM(D10:D12)</f>
        <v>57083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57083</v>
      </c>
      <c r="O9" s="41">
        <f t="shared" si="2"/>
        <v>56.350444225074035</v>
      </c>
      <c r="P9" s="10"/>
    </row>
    <row r="10" spans="1:16" ht="15">
      <c r="A10" s="12"/>
      <c r="B10" s="42">
        <v>521</v>
      </c>
      <c r="C10" s="19" t="s">
        <v>23</v>
      </c>
      <c r="D10" s="43">
        <v>32000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32000</v>
      </c>
      <c r="O10" s="44">
        <f t="shared" si="2"/>
        <v>31.5893385982231</v>
      </c>
      <c r="P10" s="9"/>
    </row>
    <row r="11" spans="1:16" ht="15">
      <c r="A11" s="12"/>
      <c r="B11" s="42">
        <v>522</v>
      </c>
      <c r="C11" s="19" t="s">
        <v>24</v>
      </c>
      <c r="D11" s="43">
        <v>9609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9609</v>
      </c>
      <c r="O11" s="44">
        <f t="shared" si="2"/>
        <v>9.48568608094768</v>
      </c>
      <c r="P11" s="9"/>
    </row>
    <row r="12" spans="1:16" ht="15">
      <c r="A12" s="12"/>
      <c r="B12" s="42">
        <v>524</v>
      </c>
      <c r="C12" s="19" t="s">
        <v>25</v>
      </c>
      <c r="D12" s="43">
        <v>15474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15474</v>
      </c>
      <c r="O12" s="44">
        <f t="shared" si="2"/>
        <v>15.275419545903258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448756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448756</v>
      </c>
      <c r="O13" s="41">
        <f t="shared" si="2"/>
        <v>442.9970384995064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131634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131634</v>
      </c>
      <c r="O14" s="44">
        <f t="shared" si="2"/>
        <v>129.9447186574531</v>
      </c>
      <c r="P14" s="9"/>
    </row>
    <row r="15" spans="1:16" ht="15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127947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127947</v>
      </c>
      <c r="O15" s="44">
        <f t="shared" si="2"/>
        <v>126.3050345508391</v>
      </c>
      <c r="P15" s="9"/>
    </row>
    <row r="16" spans="1:16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189175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189175</v>
      </c>
      <c r="O16" s="44">
        <f t="shared" si="2"/>
        <v>186.7472852912142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36457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36457</v>
      </c>
      <c r="O17" s="41">
        <f t="shared" si="2"/>
        <v>35.98914116485686</v>
      </c>
      <c r="P17" s="10"/>
    </row>
    <row r="18" spans="1:16" ht="15">
      <c r="A18" s="12"/>
      <c r="B18" s="42">
        <v>541</v>
      </c>
      <c r="C18" s="19" t="s">
        <v>31</v>
      </c>
      <c r="D18" s="43">
        <v>36457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36457</v>
      </c>
      <c r="O18" s="44">
        <f t="shared" si="2"/>
        <v>35.98914116485686</v>
      </c>
      <c r="P18" s="9"/>
    </row>
    <row r="19" spans="1:16" ht="15.75">
      <c r="A19" s="26" t="s">
        <v>63</v>
      </c>
      <c r="B19" s="27"/>
      <c r="C19" s="28"/>
      <c r="D19" s="29">
        <f aca="true" t="shared" si="6" ref="D19:M19">SUM(D20:D20)</f>
        <v>0</v>
      </c>
      <c r="E19" s="29">
        <f t="shared" si="6"/>
        <v>250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250</v>
      </c>
      <c r="O19" s="41">
        <f t="shared" si="2"/>
        <v>0.24679170779861798</v>
      </c>
      <c r="P19" s="10"/>
    </row>
    <row r="20" spans="1:16" ht="15">
      <c r="A20" s="90"/>
      <c r="B20" s="91">
        <v>554</v>
      </c>
      <c r="C20" s="92" t="s">
        <v>64</v>
      </c>
      <c r="D20" s="43">
        <v>0</v>
      </c>
      <c r="E20" s="43">
        <v>250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250</v>
      </c>
      <c r="O20" s="44">
        <f t="shared" si="2"/>
        <v>0.24679170779861798</v>
      </c>
      <c r="P20" s="9"/>
    </row>
    <row r="21" spans="1:16" ht="15.75">
      <c r="A21" s="26" t="s">
        <v>32</v>
      </c>
      <c r="B21" s="27"/>
      <c r="C21" s="28"/>
      <c r="D21" s="29">
        <f aca="true" t="shared" si="7" ref="D21:M21">SUM(D22:D22)</f>
        <v>63854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63854</v>
      </c>
      <c r="O21" s="41">
        <f t="shared" si="2"/>
        <v>63.03455083909181</v>
      </c>
      <c r="P21" s="10"/>
    </row>
    <row r="22" spans="1:16" ht="15">
      <c r="A22" s="12"/>
      <c r="B22" s="42">
        <v>569</v>
      </c>
      <c r="C22" s="19" t="s">
        <v>33</v>
      </c>
      <c r="D22" s="43">
        <v>63854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63854</v>
      </c>
      <c r="O22" s="44">
        <f t="shared" si="2"/>
        <v>63.03455083909181</v>
      </c>
      <c r="P22" s="9"/>
    </row>
    <row r="23" spans="1:16" ht="15.75">
      <c r="A23" s="26" t="s">
        <v>34</v>
      </c>
      <c r="B23" s="27"/>
      <c r="C23" s="28"/>
      <c r="D23" s="29">
        <f aca="true" t="shared" si="8" ref="D23:M23">SUM(D24:D24)</f>
        <v>202738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202738</v>
      </c>
      <c r="O23" s="41">
        <f t="shared" si="2"/>
        <v>200.13622902270484</v>
      </c>
      <c r="P23" s="9"/>
    </row>
    <row r="24" spans="1:16" ht="15">
      <c r="A24" s="12"/>
      <c r="B24" s="42">
        <v>572</v>
      </c>
      <c r="C24" s="19" t="s">
        <v>35</v>
      </c>
      <c r="D24" s="43">
        <v>202738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202738</v>
      </c>
      <c r="O24" s="44">
        <f t="shared" si="2"/>
        <v>200.13622902270484</v>
      </c>
      <c r="P24" s="9"/>
    </row>
    <row r="25" spans="1:16" ht="15.75">
      <c r="A25" s="26" t="s">
        <v>48</v>
      </c>
      <c r="B25" s="27"/>
      <c r="C25" s="28"/>
      <c r="D25" s="29">
        <f aca="true" t="shared" si="9" ref="D25:M25">SUM(D26:D26)</f>
        <v>21174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1"/>
        <v>21174</v>
      </c>
      <c r="O25" s="41">
        <f t="shared" si="2"/>
        <v>20.902270483711746</v>
      </c>
      <c r="P25" s="9"/>
    </row>
    <row r="26" spans="1:16" ht="15.75" thickBot="1">
      <c r="A26" s="12"/>
      <c r="B26" s="42">
        <v>581</v>
      </c>
      <c r="C26" s="19" t="s">
        <v>49</v>
      </c>
      <c r="D26" s="43">
        <v>21174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21174</v>
      </c>
      <c r="O26" s="44">
        <f t="shared" si="2"/>
        <v>20.902270483711746</v>
      </c>
      <c r="P26" s="9"/>
    </row>
    <row r="27" spans="1:119" ht="16.5" thickBot="1">
      <c r="A27" s="13" t="s">
        <v>10</v>
      </c>
      <c r="B27" s="21"/>
      <c r="C27" s="20"/>
      <c r="D27" s="14">
        <f aca="true" t="shared" si="10" ref="D27:M27">SUM(D5,D9,D13,D17,D19,D21,D23,D25)</f>
        <v>582193</v>
      </c>
      <c r="E27" s="14">
        <f t="shared" si="10"/>
        <v>250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448756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1"/>
        <v>1031199</v>
      </c>
      <c r="O27" s="35">
        <f t="shared" si="2"/>
        <v>1017.9654491609082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69</v>
      </c>
      <c r="M29" s="93"/>
      <c r="N29" s="93"/>
      <c r="O29" s="39">
        <v>1013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40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267316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267316</v>
      </c>
      <c r="O5" s="30">
        <f aca="true" t="shared" si="2" ref="O5:O21">(N5/O$23)</f>
        <v>219.6516023007395</v>
      </c>
      <c r="P5" s="6"/>
    </row>
    <row r="6" spans="1:16" ht="15">
      <c r="A6" s="12"/>
      <c r="B6" s="42">
        <v>511</v>
      </c>
      <c r="C6" s="19" t="s">
        <v>19</v>
      </c>
      <c r="D6" s="43">
        <v>97784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97784</v>
      </c>
      <c r="O6" s="44">
        <f t="shared" si="2"/>
        <v>80.34839769926047</v>
      </c>
      <c r="P6" s="9"/>
    </row>
    <row r="7" spans="1:16" ht="15">
      <c r="A7" s="12"/>
      <c r="B7" s="42">
        <v>513</v>
      </c>
      <c r="C7" s="19" t="s">
        <v>20</v>
      </c>
      <c r="D7" s="43">
        <v>117678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117678</v>
      </c>
      <c r="O7" s="44">
        <f t="shared" si="2"/>
        <v>96.69515201314708</v>
      </c>
      <c r="P7" s="9"/>
    </row>
    <row r="8" spans="1:16" ht="15">
      <c r="A8" s="12"/>
      <c r="B8" s="42">
        <v>514</v>
      </c>
      <c r="C8" s="19" t="s">
        <v>21</v>
      </c>
      <c r="D8" s="43">
        <v>11463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11463</v>
      </c>
      <c r="O8" s="44">
        <f t="shared" si="2"/>
        <v>9.419063270336894</v>
      </c>
      <c r="P8" s="9"/>
    </row>
    <row r="9" spans="1:16" ht="15">
      <c r="A9" s="12"/>
      <c r="B9" s="42">
        <v>519</v>
      </c>
      <c r="C9" s="19" t="s">
        <v>54</v>
      </c>
      <c r="D9" s="43">
        <v>40391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40391</v>
      </c>
      <c r="O9" s="44">
        <f t="shared" si="2"/>
        <v>33.18898931799507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SUM(D11:D12)</f>
        <v>47475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47475</v>
      </c>
      <c r="O10" s="41">
        <f t="shared" si="2"/>
        <v>39.00986031224322</v>
      </c>
      <c r="P10" s="10"/>
    </row>
    <row r="11" spans="1:16" ht="15">
      <c r="A11" s="12"/>
      <c r="B11" s="42">
        <v>521</v>
      </c>
      <c r="C11" s="19" t="s">
        <v>23</v>
      </c>
      <c r="D11" s="43">
        <v>32000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32000</v>
      </c>
      <c r="O11" s="44">
        <f t="shared" si="2"/>
        <v>26.29416598192276</v>
      </c>
      <c r="P11" s="9"/>
    </row>
    <row r="12" spans="1:16" ht="15">
      <c r="A12" s="12"/>
      <c r="B12" s="42">
        <v>524</v>
      </c>
      <c r="C12" s="19" t="s">
        <v>25</v>
      </c>
      <c r="D12" s="43">
        <v>15475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15475</v>
      </c>
      <c r="O12" s="44">
        <f t="shared" si="2"/>
        <v>12.71569433032046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550114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550114</v>
      </c>
      <c r="O13" s="41">
        <f t="shared" si="2"/>
        <v>452.02465078060806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180319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180319</v>
      </c>
      <c r="O14" s="44">
        <f t="shared" si="2"/>
        <v>148.16680361544783</v>
      </c>
      <c r="P14" s="9"/>
    </row>
    <row r="15" spans="1:16" ht="15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138000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138000</v>
      </c>
      <c r="O15" s="44">
        <f t="shared" si="2"/>
        <v>113.39359079704191</v>
      </c>
      <c r="P15" s="9"/>
    </row>
    <row r="16" spans="1:16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231795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231795</v>
      </c>
      <c r="O16" s="44">
        <f t="shared" si="2"/>
        <v>190.46425636811833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483857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483857</v>
      </c>
      <c r="O17" s="41">
        <f t="shared" si="2"/>
        <v>397.58175842235005</v>
      </c>
      <c r="P17" s="10"/>
    </row>
    <row r="18" spans="1:16" ht="15">
      <c r="A18" s="12"/>
      <c r="B18" s="42">
        <v>541</v>
      </c>
      <c r="C18" s="19" t="s">
        <v>56</v>
      </c>
      <c r="D18" s="43">
        <v>483857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483857</v>
      </c>
      <c r="O18" s="44">
        <f t="shared" si="2"/>
        <v>397.58175842235005</v>
      </c>
      <c r="P18" s="9"/>
    </row>
    <row r="19" spans="1:16" ht="15.75">
      <c r="A19" s="26" t="s">
        <v>34</v>
      </c>
      <c r="B19" s="27"/>
      <c r="C19" s="28"/>
      <c r="D19" s="29">
        <f aca="true" t="shared" si="6" ref="D19:M19">SUM(D20:D20)</f>
        <v>7581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7581</v>
      </c>
      <c r="O19" s="41">
        <f t="shared" si="2"/>
        <v>6.229252259654889</v>
      </c>
      <c r="P19" s="9"/>
    </row>
    <row r="20" spans="1:16" ht="15.75" thickBot="1">
      <c r="A20" s="12"/>
      <c r="B20" s="42">
        <v>572</v>
      </c>
      <c r="C20" s="19" t="s">
        <v>57</v>
      </c>
      <c r="D20" s="43">
        <v>7581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7581</v>
      </c>
      <c r="O20" s="44">
        <f t="shared" si="2"/>
        <v>6.229252259654889</v>
      </c>
      <c r="P20" s="9"/>
    </row>
    <row r="21" spans="1:119" ht="16.5" thickBot="1">
      <c r="A21" s="13" t="s">
        <v>10</v>
      </c>
      <c r="B21" s="21"/>
      <c r="C21" s="20"/>
      <c r="D21" s="14">
        <f>SUM(D5,D10,D13,D17,D19)</f>
        <v>806229</v>
      </c>
      <c r="E21" s="14">
        <f aca="true" t="shared" si="7" ref="E21:M21">SUM(E5,E10,E13,E17,E19)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550114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1356343</v>
      </c>
      <c r="O21" s="35">
        <f t="shared" si="2"/>
        <v>1114.4971240755958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80</v>
      </c>
      <c r="M23" s="93"/>
      <c r="N23" s="93"/>
      <c r="O23" s="39">
        <v>1217</v>
      </c>
    </row>
    <row r="24" spans="1:15" ht="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.75" customHeight="1" thickBot="1">
      <c r="A25" s="97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SUM(D6:D14)</f>
        <v>0</v>
      </c>
      <c r="E5" s="24">
        <f aca="true" t="shared" si="0" ref="E5:M5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aca="true" t="shared" si="1" ref="O5:O68">(N5/O$77)</f>
        <v>0</v>
      </c>
      <c r="P5" s="6"/>
    </row>
    <row r="6" spans="1:16" ht="15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6" ht="15">
      <c r="A7" s="12"/>
      <c r="B7" s="42">
        <v>512</v>
      </c>
      <c r="C7" s="19" t="s">
        <v>47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4">SUM(D7:M7)</f>
        <v>0</v>
      </c>
      <c r="O7" s="44">
        <f t="shared" si="1"/>
        <v>0</v>
      </c>
      <c r="P7" s="9"/>
    </row>
    <row r="8" spans="1:16" ht="15">
      <c r="A8" s="12"/>
      <c r="B8" s="42">
        <v>513</v>
      </c>
      <c r="C8" s="19" t="s">
        <v>20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6" ht="15">
      <c r="A9" s="12"/>
      <c r="B9" s="42">
        <v>514</v>
      </c>
      <c r="C9" s="19" t="s">
        <v>21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6" ht="15">
      <c r="A10" s="12"/>
      <c r="B10" s="42">
        <v>515</v>
      </c>
      <c r="C10" s="19" t="s">
        <v>86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6" ht="15">
      <c r="A11" s="12"/>
      <c r="B11" s="42">
        <v>516</v>
      </c>
      <c r="C11" s="19" t="s">
        <v>87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6" ht="15">
      <c r="A12" s="12"/>
      <c r="B12" s="42">
        <v>517</v>
      </c>
      <c r="C12" s="19" t="s">
        <v>88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6" ht="15">
      <c r="A13" s="12"/>
      <c r="B13" s="42">
        <v>518</v>
      </c>
      <c r="C13" s="19" t="s">
        <v>89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6" ht="15">
      <c r="A14" s="12"/>
      <c r="B14" s="42">
        <v>519</v>
      </c>
      <c r="C14" s="19" t="s">
        <v>54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6" ht="15.75">
      <c r="A15" s="26" t="s">
        <v>22</v>
      </c>
      <c r="B15" s="27"/>
      <c r="C15" s="28"/>
      <c r="D15" s="29">
        <f>SUM(D16:D24)</f>
        <v>0</v>
      </c>
      <c r="E15" s="29">
        <f aca="true" t="shared" si="3" ref="E15:M15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6" ht="15">
      <c r="A16" s="12"/>
      <c r="B16" s="42">
        <v>521</v>
      </c>
      <c r="C16" s="19" t="s">
        <v>23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 ht="15">
      <c r="A17" s="12"/>
      <c r="B17" s="42">
        <v>522</v>
      </c>
      <c r="C17" s="19" t="s">
        <v>24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4" ref="N17:N24">SUM(D17:M17)</f>
        <v>0</v>
      </c>
      <c r="O17" s="44">
        <f t="shared" si="1"/>
        <v>0</v>
      </c>
      <c r="P17" s="9"/>
    </row>
    <row r="18" spans="1:16" ht="15">
      <c r="A18" s="12"/>
      <c r="B18" s="42">
        <v>523</v>
      </c>
      <c r="C18" s="19" t="s">
        <v>90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 ht="15">
      <c r="A19" s="12"/>
      <c r="B19" s="42">
        <v>524</v>
      </c>
      <c r="C19" s="19" t="s">
        <v>25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 ht="15">
      <c r="A20" s="12"/>
      <c r="B20" s="42">
        <v>525</v>
      </c>
      <c r="C20" s="19" t="s">
        <v>91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 ht="15">
      <c r="A21" s="12"/>
      <c r="B21" s="42">
        <v>526</v>
      </c>
      <c r="C21" s="19" t="s">
        <v>92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 ht="15">
      <c r="A22" s="12"/>
      <c r="B22" s="42">
        <v>527</v>
      </c>
      <c r="C22" s="19" t="s">
        <v>93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 ht="15">
      <c r="A23" s="12"/>
      <c r="B23" s="42">
        <v>528</v>
      </c>
      <c r="C23" s="19" t="s">
        <v>94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 ht="15">
      <c r="A24" s="12"/>
      <c r="B24" s="42">
        <v>529</v>
      </c>
      <c r="C24" s="19" t="s">
        <v>95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26</v>
      </c>
      <c r="B25" s="27"/>
      <c r="C25" s="28"/>
      <c r="D25" s="29">
        <f>SUM(D26:D34)</f>
        <v>0</v>
      </c>
      <c r="E25" s="29">
        <f aca="true" t="shared" si="5" ref="E25:M2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 ht="15">
      <c r="A26" s="12"/>
      <c r="B26" s="42">
        <v>531</v>
      </c>
      <c r="C26" s="19" t="s">
        <v>96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 ht="15">
      <c r="A27" s="12"/>
      <c r="B27" s="42">
        <v>532</v>
      </c>
      <c r="C27" s="19" t="s">
        <v>97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 ht="15">
      <c r="A28" s="12"/>
      <c r="B28" s="42">
        <v>533</v>
      </c>
      <c r="C28" s="19" t="s">
        <v>27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aca="true" t="shared" si="6" ref="N28:N34">SUM(D28:M28)</f>
        <v>0</v>
      </c>
      <c r="O28" s="44">
        <f t="shared" si="1"/>
        <v>0</v>
      </c>
      <c r="P28" s="9"/>
    </row>
    <row r="29" spans="1:16" ht="15">
      <c r="A29" s="12"/>
      <c r="B29" s="42">
        <v>534</v>
      </c>
      <c r="C29" s="19" t="s">
        <v>55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 ht="15">
      <c r="A30" s="12"/>
      <c r="B30" s="42">
        <v>535</v>
      </c>
      <c r="C30" s="19" t="s">
        <v>29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 ht="15">
      <c r="A31" s="12"/>
      <c r="B31" s="42">
        <v>536</v>
      </c>
      <c r="C31" s="19" t="s">
        <v>75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 ht="15">
      <c r="A32" s="12"/>
      <c r="B32" s="42">
        <v>537</v>
      </c>
      <c r="C32" s="19" t="s">
        <v>98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 ht="15">
      <c r="A33" s="12"/>
      <c r="B33" s="42">
        <v>538</v>
      </c>
      <c r="C33" s="19" t="s">
        <v>99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 ht="15">
      <c r="A34" s="12"/>
      <c r="B34" s="42">
        <v>539</v>
      </c>
      <c r="C34" s="19" t="s">
        <v>62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30</v>
      </c>
      <c r="B35" s="27"/>
      <c r="C35" s="28"/>
      <c r="D35" s="29">
        <f>SUM(D36:D41)</f>
        <v>0</v>
      </c>
      <c r="E35" s="29">
        <f aca="true" t="shared" si="7" ref="E35:M35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aca="true" t="shared" si="8" ref="N35:N49">SUM(D35:M35)</f>
        <v>0</v>
      </c>
      <c r="O35" s="41">
        <f t="shared" si="1"/>
        <v>0</v>
      </c>
      <c r="P35" s="10"/>
    </row>
    <row r="36" spans="1:16" ht="15">
      <c r="A36" s="12"/>
      <c r="B36" s="42">
        <v>541</v>
      </c>
      <c r="C36" s="19" t="s">
        <v>56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 ht="15">
      <c r="A37" s="12"/>
      <c r="B37" s="42">
        <v>542</v>
      </c>
      <c r="C37" s="19" t="s">
        <v>100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 ht="15">
      <c r="A38" s="12"/>
      <c r="B38" s="42">
        <v>543</v>
      </c>
      <c r="C38" s="19" t="s">
        <v>101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 ht="15">
      <c r="A39" s="12"/>
      <c r="B39" s="42">
        <v>544</v>
      </c>
      <c r="C39" s="19" t="s">
        <v>102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 ht="15">
      <c r="A40" s="12"/>
      <c r="B40" s="42">
        <v>545</v>
      </c>
      <c r="C40" s="19" t="s">
        <v>103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 ht="15">
      <c r="A41" s="12"/>
      <c r="B41" s="42">
        <v>549</v>
      </c>
      <c r="C41" s="19" t="s">
        <v>104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63</v>
      </c>
      <c r="B42" s="27"/>
      <c r="C42" s="28"/>
      <c r="D42" s="29">
        <f>SUM(D43:D47)</f>
        <v>0</v>
      </c>
      <c r="E42" s="29">
        <f aca="true" t="shared" si="9" ref="E42:M42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 ht="15">
      <c r="A43" s="90"/>
      <c r="B43" s="91">
        <v>551</v>
      </c>
      <c r="C43" s="92" t="s">
        <v>105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 ht="15">
      <c r="A44" s="90"/>
      <c r="B44" s="91">
        <v>552</v>
      </c>
      <c r="C44" s="92" t="s">
        <v>106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 ht="15">
      <c r="A45" s="90"/>
      <c r="B45" s="91">
        <v>553</v>
      </c>
      <c r="C45" s="92" t="s">
        <v>107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 ht="15">
      <c r="A46" s="90"/>
      <c r="B46" s="91">
        <v>554</v>
      </c>
      <c r="C46" s="92" t="s">
        <v>64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 ht="15">
      <c r="A47" s="90"/>
      <c r="B47" s="91">
        <v>559</v>
      </c>
      <c r="C47" s="92" t="s">
        <v>108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32</v>
      </c>
      <c r="B48" s="27"/>
      <c r="C48" s="28"/>
      <c r="D48" s="29">
        <f>SUM(D49:D54)</f>
        <v>0</v>
      </c>
      <c r="E48" s="29">
        <f aca="true" t="shared" si="10" ref="E48:M48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 ht="15">
      <c r="A49" s="12"/>
      <c r="B49" s="42">
        <v>561</v>
      </c>
      <c r="C49" s="19" t="s">
        <v>109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 ht="15">
      <c r="A50" s="12"/>
      <c r="B50" s="42">
        <v>562</v>
      </c>
      <c r="C50" s="19" t="s">
        <v>65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aca="true" t="shared" si="11" ref="N50:N62">SUM(D50:M50)</f>
        <v>0</v>
      </c>
      <c r="O50" s="44">
        <f t="shared" si="1"/>
        <v>0</v>
      </c>
      <c r="P50" s="9"/>
    </row>
    <row r="51" spans="1:16" ht="15">
      <c r="A51" s="12"/>
      <c r="B51" s="42">
        <v>563</v>
      </c>
      <c r="C51" s="19" t="s">
        <v>110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 ht="15">
      <c r="A52" s="12"/>
      <c r="B52" s="42">
        <v>564</v>
      </c>
      <c r="C52" s="19" t="s">
        <v>111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 ht="15">
      <c r="A53" s="12"/>
      <c r="B53" s="42">
        <v>565</v>
      </c>
      <c r="C53" s="19" t="s">
        <v>112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 ht="15">
      <c r="A54" s="12"/>
      <c r="B54" s="42">
        <v>569</v>
      </c>
      <c r="C54" s="19" t="s">
        <v>33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34</v>
      </c>
      <c r="B55" s="27"/>
      <c r="C55" s="28"/>
      <c r="D55" s="29">
        <f>SUM(D56:D62)</f>
        <v>0</v>
      </c>
      <c r="E55" s="29">
        <f aca="true" t="shared" si="12" ref="E55:M55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 ht="15">
      <c r="A56" s="12"/>
      <c r="B56" s="42">
        <v>571</v>
      </c>
      <c r="C56" s="19" t="s">
        <v>113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 ht="15">
      <c r="A57" s="12"/>
      <c r="B57" s="42">
        <v>572</v>
      </c>
      <c r="C57" s="19" t="s">
        <v>57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 ht="15">
      <c r="A58" s="12"/>
      <c r="B58" s="42">
        <v>573</v>
      </c>
      <c r="C58" s="19" t="s">
        <v>114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 ht="15">
      <c r="A59" s="12"/>
      <c r="B59" s="42">
        <v>574</v>
      </c>
      <c r="C59" s="19" t="s">
        <v>115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 ht="15">
      <c r="A60" s="12"/>
      <c r="B60" s="42">
        <v>575</v>
      </c>
      <c r="C60" s="19" t="s">
        <v>116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 ht="15">
      <c r="A61" s="12"/>
      <c r="B61" s="42">
        <v>578</v>
      </c>
      <c r="C61" s="19" t="s">
        <v>117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 ht="15">
      <c r="A62" s="12"/>
      <c r="B62" s="42">
        <v>579</v>
      </c>
      <c r="C62" s="19" t="s">
        <v>118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58</v>
      </c>
      <c r="B63" s="27"/>
      <c r="C63" s="28"/>
      <c r="D63" s="29">
        <f>SUM(D64:D74)</f>
        <v>0</v>
      </c>
      <c r="E63" s="29">
        <f aca="true" t="shared" si="13" ref="E63:M6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 ht="15">
      <c r="A64" s="12"/>
      <c r="B64" s="42">
        <v>581</v>
      </c>
      <c r="C64" s="19" t="s">
        <v>66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6" ht="15">
      <c r="A65" s="12"/>
      <c r="B65" s="42">
        <v>583</v>
      </c>
      <c r="C65" s="19" t="s">
        <v>119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aca="true" t="shared" si="14" ref="N65:N74">SUM(D65:M65)</f>
        <v>0</v>
      </c>
      <c r="O65" s="44">
        <f t="shared" si="1"/>
        <v>0</v>
      </c>
      <c r="P65" s="9"/>
    </row>
    <row r="66" spans="1:16" ht="15">
      <c r="A66" s="12"/>
      <c r="B66" s="42">
        <v>584</v>
      </c>
      <c r="C66" s="19" t="s">
        <v>120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6" ht="15">
      <c r="A67" s="12"/>
      <c r="B67" s="42">
        <v>585</v>
      </c>
      <c r="C67" s="19" t="s">
        <v>121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6" ht="15">
      <c r="A68" s="12"/>
      <c r="B68" s="42">
        <v>586</v>
      </c>
      <c r="C68" s="19" t="s">
        <v>122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>SUM(D68:M68)</f>
        <v>0</v>
      </c>
      <c r="O68" s="44">
        <f t="shared" si="1"/>
        <v>0</v>
      </c>
      <c r="P68" s="9"/>
    </row>
    <row r="69" spans="1:16" ht="15">
      <c r="A69" s="12"/>
      <c r="B69" s="42">
        <v>587</v>
      </c>
      <c r="C69" s="19" t="s">
        <v>123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aca="true" t="shared" si="15" ref="O69:O75">(N69/O$77)</f>
        <v>0</v>
      </c>
      <c r="P69" s="9"/>
    </row>
    <row r="70" spans="1:16" ht="15">
      <c r="A70" s="12"/>
      <c r="B70" s="42">
        <v>588</v>
      </c>
      <c r="C70" s="19" t="s">
        <v>124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6" ht="15">
      <c r="A71" s="12"/>
      <c r="B71" s="42">
        <v>590</v>
      </c>
      <c r="C71" s="19" t="s">
        <v>125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6" ht="15">
      <c r="A72" s="12"/>
      <c r="B72" s="42">
        <v>591</v>
      </c>
      <c r="C72" s="19" t="s">
        <v>59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6" ht="15">
      <c r="A73" s="12"/>
      <c r="B73" s="42">
        <v>592</v>
      </c>
      <c r="C73" s="19" t="s">
        <v>126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6" ht="15.75" thickBot="1">
      <c r="A74" s="12"/>
      <c r="B74" s="42">
        <v>593</v>
      </c>
      <c r="C74" s="19" t="s">
        <v>127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 aca="true" t="shared" si="16" ref="E75:M75">SUM(E5,E15,E25,E35,E42,E48,E55,E63)</f>
        <v>0</v>
      </c>
      <c r="F75" s="14">
        <f t="shared" si="16"/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5" ht="15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78</v>
      </c>
      <c r="M77" s="93"/>
      <c r="N77" s="93"/>
      <c r="O77" s="39">
        <v>1217</v>
      </c>
    </row>
    <row r="78" spans="1:15" ht="15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5" ht="15.75" customHeight="1" thickBot="1">
      <c r="A79" s="97" t="s">
        <v>40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266113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266113</v>
      </c>
      <c r="O5" s="30">
        <f aca="true" t="shared" si="2" ref="O5:O26">(N5/O$28)</f>
        <v>220.29221854304635</v>
      </c>
      <c r="P5" s="6"/>
    </row>
    <row r="6" spans="1:16" ht="15">
      <c r="A6" s="12"/>
      <c r="B6" s="42">
        <v>511</v>
      </c>
      <c r="C6" s="19" t="s">
        <v>19</v>
      </c>
      <c r="D6" s="43">
        <v>83424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83424</v>
      </c>
      <c r="O6" s="44">
        <f t="shared" si="2"/>
        <v>69.05960264900662</v>
      </c>
      <c r="P6" s="9"/>
    </row>
    <row r="7" spans="1:16" ht="15">
      <c r="A7" s="12"/>
      <c r="B7" s="42">
        <v>513</v>
      </c>
      <c r="C7" s="19" t="s">
        <v>20</v>
      </c>
      <c r="D7" s="43">
        <v>167786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167786</v>
      </c>
      <c r="O7" s="44">
        <f t="shared" si="2"/>
        <v>138.8956953642384</v>
      </c>
      <c r="P7" s="9"/>
    </row>
    <row r="8" spans="1:16" ht="15">
      <c r="A8" s="12"/>
      <c r="B8" s="42">
        <v>514</v>
      </c>
      <c r="C8" s="19" t="s">
        <v>21</v>
      </c>
      <c r="D8" s="43">
        <v>11121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11121</v>
      </c>
      <c r="O8" s="44">
        <f t="shared" si="2"/>
        <v>9.206125827814569</v>
      </c>
      <c r="P8" s="9"/>
    </row>
    <row r="9" spans="1:16" ht="15">
      <c r="A9" s="12"/>
      <c r="B9" s="42">
        <v>519</v>
      </c>
      <c r="C9" s="19" t="s">
        <v>54</v>
      </c>
      <c r="D9" s="43">
        <v>3782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3782</v>
      </c>
      <c r="O9" s="44">
        <f t="shared" si="2"/>
        <v>3.130794701986755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SUM(D11:D12)</f>
        <v>39563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39563</v>
      </c>
      <c r="O10" s="41">
        <f t="shared" si="2"/>
        <v>32.75082781456954</v>
      </c>
      <c r="P10" s="10"/>
    </row>
    <row r="11" spans="1:16" ht="15">
      <c r="A11" s="12"/>
      <c r="B11" s="42">
        <v>521</v>
      </c>
      <c r="C11" s="19" t="s">
        <v>23</v>
      </c>
      <c r="D11" s="43">
        <v>26667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26667</v>
      </c>
      <c r="O11" s="44">
        <f t="shared" si="2"/>
        <v>22.075331125827816</v>
      </c>
      <c r="P11" s="9"/>
    </row>
    <row r="12" spans="1:16" ht="15">
      <c r="A12" s="12"/>
      <c r="B12" s="42">
        <v>524</v>
      </c>
      <c r="C12" s="19" t="s">
        <v>25</v>
      </c>
      <c r="D12" s="43">
        <v>12896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12896</v>
      </c>
      <c r="O12" s="44">
        <f t="shared" si="2"/>
        <v>10.675496688741722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SUM(D14:D17)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477313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477313</v>
      </c>
      <c r="O13" s="41">
        <f t="shared" si="2"/>
        <v>395.12665562913907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138143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138143</v>
      </c>
      <c r="O14" s="44">
        <f t="shared" si="2"/>
        <v>114.35678807947019</v>
      </c>
      <c r="P14" s="9"/>
    </row>
    <row r="15" spans="1:16" ht="15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144000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144000</v>
      </c>
      <c r="O15" s="44">
        <f t="shared" si="2"/>
        <v>119.20529801324503</v>
      </c>
      <c r="P15" s="9"/>
    </row>
    <row r="16" spans="1:16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193708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193708</v>
      </c>
      <c r="O16" s="44">
        <f t="shared" si="2"/>
        <v>160.3543046357616</v>
      </c>
      <c r="P16" s="9"/>
    </row>
    <row r="17" spans="1:16" ht="15">
      <c r="A17" s="12"/>
      <c r="B17" s="42">
        <v>536</v>
      </c>
      <c r="C17" s="19" t="s">
        <v>75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1462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1462</v>
      </c>
      <c r="O17" s="44">
        <f t="shared" si="2"/>
        <v>1.2102649006622517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SUM(D19:D19)</f>
        <v>125617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125617</v>
      </c>
      <c r="O18" s="41">
        <f t="shared" si="2"/>
        <v>103.98758278145695</v>
      </c>
      <c r="P18" s="10"/>
    </row>
    <row r="19" spans="1:16" ht="15">
      <c r="A19" s="12"/>
      <c r="B19" s="42">
        <v>541</v>
      </c>
      <c r="C19" s="19" t="s">
        <v>56</v>
      </c>
      <c r="D19" s="43">
        <v>125617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125617</v>
      </c>
      <c r="O19" s="44">
        <f t="shared" si="2"/>
        <v>103.98758278145695</v>
      </c>
      <c r="P19" s="9"/>
    </row>
    <row r="20" spans="1:16" ht="15.75">
      <c r="A20" s="26" t="s">
        <v>63</v>
      </c>
      <c r="B20" s="27"/>
      <c r="C20" s="28"/>
      <c r="D20" s="29">
        <f aca="true" t="shared" si="6" ref="D20:M20">SUM(D21:D21)</f>
        <v>644786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644786</v>
      </c>
      <c r="O20" s="41">
        <f t="shared" si="2"/>
        <v>533.7632450331126</v>
      </c>
      <c r="P20" s="10"/>
    </row>
    <row r="21" spans="1:16" ht="15">
      <c r="A21" s="90"/>
      <c r="B21" s="91">
        <v>554</v>
      </c>
      <c r="C21" s="92" t="s">
        <v>64</v>
      </c>
      <c r="D21" s="43">
        <v>644786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644786</v>
      </c>
      <c r="O21" s="44">
        <f t="shared" si="2"/>
        <v>533.7632450331126</v>
      </c>
      <c r="P21" s="9"/>
    </row>
    <row r="22" spans="1:16" ht="15.75">
      <c r="A22" s="26" t="s">
        <v>32</v>
      </c>
      <c r="B22" s="27"/>
      <c r="C22" s="28"/>
      <c r="D22" s="29">
        <f aca="true" t="shared" si="7" ref="D22:M22">SUM(D23:D23)</f>
        <v>5595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5595</v>
      </c>
      <c r="O22" s="41">
        <f t="shared" si="2"/>
        <v>4.631622516556291</v>
      </c>
      <c r="P22" s="10"/>
    </row>
    <row r="23" spans="1:16" ht="15">
      <c r="A23" s="12"/>
      <c r="B23" s="42">
        <v>562</v>
      </c>
      <c r="C23" s="19" t="s">
        <v>65</v>
      </c>
      <c r="D23" s="43">
        <v>5595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5595</v>
      </c>
      <c r="O23" s="44">
        <f t="shared" si="2"/>
        <v>4.631622516556291</v>
      </c>
      <c r="P23" s="9"/>
    </row>
    <row r="24" spans="1:16" ht="15.75">
      <c r="A24" s="26" t="s">
        <v>34</v>
      </c>
      <c r="B24" s="27"/>
      <c r="C24" s="28"/>
      <c r="D24" s="29">
        <f aca="true" t="shared" si="8" ref="D24:M24">SUM(D25:D25)</f>
        <v>5063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5063</v>
      </c>
      <c r="O24" s="41">
        <f t="shared" si="2"/>
        <v>4.191225165562914</v>
      </c>
      <c r="P24" s="9"/>
    </row>
    <row r="25" spans="1:16" ht="15.75" thickBot="1">
      <c r="A25" s="12"/>
      <c r="B25" s="42">
        <v>572</v>
      </c>
      <c r="C25" s="19" t="s">
        <v>57</v>
      </c>
      <c r="D25" s="43">
        <v>5063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5063</v>
      </c>
      <c r="O25" s="44">
        <f t="shared" si="2"/>
        <v>4.191225165562914</v>
      </c>
      <c r="P25" s="9"/>
    </row>
    <row r="26" spans="1:119" ht="16.5" thickBot="1">
      <c r="A26" s="13" t="s">
        <v>10</v>
      </c>
      <c r="B26" s="21"/>
      <c r="C26" s="20"/>
      <c r="D26" s="14">
        <f>SUM(D5,D10,D13,D18,D20,D22,D24)</f>
        <v>1086737</v>
      </c>
      <c r="E26" s="14">
        <f aca="true" t="shared" si="9" ref="E26:M26">SUM(E5,E10,E13,E18,E20,E22,E24)</f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477313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1564050</v>
      </c>
      <c r="O26" s="35">
        <f t="shared" si="2"/>
        <v>1294.7433774834437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76</v>
      </c>
      <c r="M28" s="93"/>
      <c r="N28" s="93"/>
      <c r="O28" s="39">
        <v>1208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292420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292420</v>
      </c>
      <c r="O5" s="30">
        <f aca="true" t="shared" si="2" ref="O5:O23">(N5/O$25)</f>
        <v>238.51549755301795</v>
      </c>
      <c r="P5" s="6"/>
    </row>
    <row r="6" spans="1:16" ht="15">
      <c r="A6" s="12"/>
      <c r="B6" s="42">
        <v>511</v>
      </c>
      <c r="C6" s="19" t="s">
        <v>19</v>
      </c>
      <c r="D6" s="43">
        <v>77770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77770</v>
      </c>
      <c r="O6" s="44">
        <f t="shared" si="2"/>
        <v>63.433931484502445</v>
      </c>
      <c r="P6" s="9"/>
    </row>
    <row r="7" spans="1:16" ht="15">
      <c r="A7" s="12"/>
      <c r="B7" s="42">
        <v>513</v>
      </c>
      <c r="C7" s="19" t="s">
        <v>20</v>
      </c>
      <c r="D7" s="43">
        <v>146170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146170</v>
      </c>
      <c r="O7" s="44">
        <f t="shared" si="2"/>
        <v>119.22512234910278</v>
      </c>
      <c r="P7" s="9"/>
    </row>
    <row r="8" spans="1:16" ht="15">
      <c r="A8" s="12"/>
      <c r="B8" s="42">
        <v>514</v>
      </c>
      <c r="C8" s="19" t="s">
        <v>21</v>
      </c>
      <c r="D8" s="43">
        <v>43759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43759</v>
      </c>
      <c r="O8" s="44">
        <f t="shared" si="2"/>
        <v>35.692495921696576</v>
      </c>
      <c r="P8" s="9"/>
    </row>
    <row r="9" spans="1:16" ht="15">
      <c r="A9" s="12"/>
      <c r="B9" s="42">
        <v>519</v>
      </c>
      <c r="C9" s="19" t="s">
        <v>54</v>
      </c>
      <c r="D9" s="43">
        <v>24721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24721</v>
      </c>
      <c r="O9" s="44">
        <f t="shared" si="2"/>
        <v>20.16394779771615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SUM(D11:D12)</f>
        <v>47475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47475</v>
      </c>
      <c r="O10" s="41">
        <f t="shared" si="2"/>
        <v>38.723491027732464</v>
      </c>
      <c r="P10" s="10"/>
    </row>
    <row r="11" spans="1:16" ht="15">
      <c r="A11" s="12"/>
      <c r="B11" s="42">
        <v>521</v>
      </c>
      <c r="C11" s="19" t="s">
        <v>23</v>
      </c>
      <c r="D11" s="43">
        <v>32000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32000</v>
      </c>
      <c r="O11" s="44">
        <f t="shared" si="2"/>
        <v>26.10114192495922</v>
      </c>
      <c r="P11" s="9"/>
    </row>
    <row r="12" spans="1:16" ht="15">
      <c r="A12" s="12"/>
      <c r="B12" s="42">
        <v>524</v>
      </c>
      <c r="C12" s="19" t="s">
        <v>25</v>
      </c>
      <c r="D12" s="43">
        <v>15475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15475</v>
      </c>
      <c r="O12" s="44">
        <f t="shared" si="2"/>
        <v>12.622349102773246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482868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482868</v>
      </c>
      <c r="O13" s="41">
        <f t="shared" si="2"/>
        <v>393.8564437194127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127544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127544</v>
      </c>
      <c r="O14" s="44">
        <f t="shared" si="2"/>
        <v>104.0326264274062</v>
      </c>
      <c r="P14" s="9"/>
    </row>
    <row r="15" spans="1:16" ht="15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144000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144000</v>
      </c>
      <c r="O15" s="44">
        <f t="shared" si="2"/>
        <v>117.45513866231647</v>
      </c>
      <c r="P15" s="9"/>
    </row>
    <row r="16" spans="1:16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211324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211324</v>
      </c>
      <c r="O16" s="44">
        <f t="shared" si="2"/>
        <v>172.36867862969004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82468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82468</v>
      </c>
      <c r="O17" s="41">
        <f t="shared" si="2"/>
        <v>67.26590538336052</v>
      </c>
      <c r="P17" s="10"/>
    </row>
    <row r="18" spans="1:16" ht="15">
      <c r="A18" s="12"/>
      <c r="B18" s="42">
        <v>541</v>
      </c>
      <c r="C18" s="19" t="s">
        <v>56</v>
      </c>
      <c r="D18" s="43">
        <v>82468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82468</v>
      </c>
      <c r="O18" s="44">
        <f t="shared" si="2"/>
        <v>67.26590538336052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4787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4787</v>
      </c>
      <c r="O19" s="41">
        <f t="shared" si="2"/>
        <v>3.9045676998368677</v>
      </c>
      <c r="P19" s="10"/>
    </row>
    <row r="20" spans="1:16" ht="15">
      <c r="A20" s="12"/>
      <c r="B20" s="42">
        <v>562</v>
      </c>
      <c r="C20" s="19" t="s">
        <v>65</v>
      </c>
      <c r="D20" s="43">
        <v>4787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4787</v>
      </c>
      <c r="O20" s="44">
        <f t="shared" si="2"/>
        <v>3.9045676998368677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2923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2923</v>
      </c>
      <c r="O21" s="41">
        <f t="shared" si="2"/>
        <v>2.3841761827079937</v>
      </c>
      <c r="P21" s="9"/>
    </row>
    <row r="22" spans="1:16" ht="15.75" thickBot="1">
      <c r="A22" s="12"/>
      <c r="B22" s="42">
        <v>572</v>
      </c>
      <c r="C22" s="19" t="s">
        <v>57</v>
      </c>
      <c r="D22" s="43">
        <v>2923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2923</v>
      </c>
      <c r="O22" s="44">
        <f t="shared" si="2"/>
        <v>2.3841761827079937</v>
      </c>
      <c r="P22" s="9"/>
    </row>
    <row r="23" spans="1:119" ht="16.5" thickBot="1">
      <c r="A23" s="13" t="s">
        <v>10</v>
      </c>
      <c r="B23" s="21"/>
      <c r="C23" s="20"/>
      <c r="D23" s="14">
        <f>SUM(D5,D10,D13,D17,D19,D21)</f>
        <v>430073</v>
      </c>
      <c r="E23" s="14">
        <f aca="true" t="shared" si="8" ref="E23:M23">SUM(E5,E10,E13,E17,E19,E21)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482868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912941</v>
      </c>
      <c r="O23" s="35">
        <f t="shared" si="2"/>
        <v>744.6500815660685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73</v>
      </c>
      <c r="M25" s="93"/>
      <c r="N25" s="93"/>
      <c r="O25" s="39">
        <v>1226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269536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269536</v>
      </c>
      <c r="O5" s="30">
        <f aca="true" t="shared" si="2" ref="O5:O25">(N5/O$27)</f>
        <v>224.4263114071607</v>
      </c>
      <c r="P5" s="6"/>
    </row>
    <row r="6" spans="1:16" ht="15">
      <c r="A6" s="12"/>
      <c r="B6" s="42">
        <v>511</v>
      </c>
      <c r="C6" s="19" t="s">
        <v>19</v>
      </c>
      <c r="D6" s="43">
        <v>81056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81056</v>
      </c>
      <c r="O6" s="44">
        <f t="shared" si="2"/>
        <v>67.49042464612823</v>
      </c>
      <c r="P6" s="9"/>
    </row>
    <row r="7" spans="1:16" ht="15">
      <c r="A7" s="12"/>
      <c r="B7" s="42">
        <v>513</v>
      </c>
      <c r="C7" s="19" t="s">
        <v>20</v>
      </c>
      <c r="D7" s="43">
        <v>150808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150808</v>
      </c>
      <c r="O7" s="44">
        <f t="shared" si="2"/>
        <v>125.56869275603664</v>
      </c>
      <c r="P7" s="9"/>
    </row>
    <row r="8" spans="1:16" ht="15">
      <c r="A8" s="12"/>
      <c r="B8" s="42">
        <v>514</v>
      </c>
      <c r="C8" s="19" t="s">
        <v>21</v>
      </c>
      <c r="D8" s="43">
        <v>8703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8703</v>
      </c>
      <c r="O8" s="44">
        <f t="shared" si="2"/>
        <v>7.24646128226478</v>
      </c>
      <c r="P8" s="9"/>
    </row>
    <row r="9" spans="1:16" ht="15">
      <c r="A9" s="12"/>
      <c r="B9" s="42">
        <v>519</v>
      </c>
      <c r="C9" s="19" t="s">
        <v>54</v>
      </c>
      <c r="D9" s="43">
        <v>28969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28969</v>
      </c>
      <c r="O9" s="44">
        <f t="shared" si="2"/>
        <v>24.120732722731056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SUM(D11:D12)</f>
        <v>47044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47044</v>
      </c>
      <c r="O10" s="41">
        <f t="shared" si="2"/>
        <v>39.1706910907577</v>
      </c>
      <c r="P10" s="10"/>
    </row>
    <row r="11" spans="1:16" ht="15">
      <c r="A11" s="12"/>
      <c r="B11" s="42">
        <v>521</v>
      </c>
      <c r="C11" s="19" t="s">
        <v>23</v>
      </c>
      <c r="D11" s="43">
        <v>32000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32000</v>
      </c>
      <c r="O11" s="44">
        <f t="shared" si="2"/>
        <v>26.644462947543712</v>
      </c>
      <c r="P11" s="9"/>
    </row>
    <row r="12" spans="1:16" ht="15">
      <c r="A12" s="12"/>
      <c r="B12" s="42">
        <v>524</v>
      </c>
      <c r="C12" s="19" t="s">
        <v>25</v>
      </c>
      <c r="D12" s="43">
        <v>15044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15044</v>
      </c>
      <c r="O12" s="44">
        <f t="shared" si="2"/>
        <v>12.526228143213988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492525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492525</v>
      </c>
      <c r="O13" s="41">
        <f t="shared" si="2"/>
        <v>410.09575353871776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108143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108143</v>
      </c>
      <c r="O14" s="44">
        <f t="shared" si="2"/>
        <v>90.04412989175687</v>
      </c>
      <c r="P14" s="9"/>
    </row>
    <row r="15" spans="1:16" ht="15">
      <c r="A15" s="12"/>
      <c r="B15" s="42">
        <v>534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144000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144000</v>
      </c>
      <c r="O15" s="44">
        <f t="shared" si="2"/>
        <v>119.90008326394671</v>
      </c>
      <c r="P15" s="9"/>
    </row>
    <row r="16" spans="1:16" ht="15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240382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240382</v>
      </c>
      <c r="O16" s="44">
        <f t="shared" si="2"/>
        <v>200.15154038301415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77836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77836</v>
      </c>
      <c r="O17" s="41">
        <f t="shared" si="2"/>
        <v>64.80932556203165</v>
      </c>
      <c r="P17" s="10"/>
    </row>
    <row r="18" spans="1:16" ht="15">
      <c r="A18" s="12"/>
      <c r="B18" s="42">
        <v>541</v>
      </c>
      <c r="C18" s="19" t="s">
        <v>56</v>
      </c>
      <c r="D18" s="43">
        <v>77836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77836</v>
      </c>
      <c r="O18" s="44">
        <f t="shared" si="2"/>
        <v>64.80932556203165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2911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2911</v>
      </c>
      <c r="O19" s="41">
        <f t="shared" si="2"/>
        <v>2.423813488759367</v>
      </c>
      <c r="P19" s="10"/>
    </row>
    <row r="20" spans="1:16" ht="15">
      <c r="A20" s="12"/>
      <c r="B20" s="42">
        <v>562</v>
      </c>
      <c r="C20" s="19" t="s">
        <v>65</v>
      </c>
      <c r="D20" s="43">
        <v>2911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2911</v>
      </c>
      <c r="O20" s="44">
        <f t="shared" si="2"/>
        <v>2.423813488759367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2688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2688</v>
      </c>
      <c r="O21" s="41">
        <f t="shared" si="2"/>
        <v>2.238134887593672</v>
      </c>
      <c r="P21" s="9"/>
    </row>
    <row r="22" spans="1:16" ht="15">
      <c r="A22" s="12"/>
      <c r="B22" s="42">
        <v>572</v>
      </c>
      <c r="C22" s="19" t="s">
        <v>57</v>
      </c>
      <c r="D22" s="43">
        <v>2688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2688</v>
      </c>
      <c r="O22" s="44">
        <f t="shared" si="2"/>
        <v>2.238134887593672</v>
      </c>
      <c r="P22" s="9"/>
    </row>
    <row r="23" spans="1:16" ht="15.75">
      <c r="A23" s="26" t="s">
        <v>58</v>
      </c>
      <c r="B23" s="27"/>
      <c r="C23" s="28"/>
      <c r="D23" s="29">
        <f aca="true" t="shared" si="8" ref="D23:M23">SUM(D24:D24)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5290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5290</v>
      </c>
      <c r="O23" s="41">
        <f t="shared" si="2"/>
        <v>4.40466278101582</v>
      </c>
      <c r="P23" s="9"/>
    </row>
    <row r="24" spans="1:16" ht="15.75" thickBot="1">
      <c r="A24" s="12"/>
      <c r="B24" s="42">
        <v>581</v>
      </c>
      <c r="C24" s="19" t="s">
        <v>66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5290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5290</v>
      </c>
      <c r="O24" s="44">
        <f t="shared" si="2"/>
        <v>4.40466278101582</v>
      </c>
      <c r="P24" s="9"/>
    </row>
    <row r="25" spans="1:119" ht="16.5" thickBot="1">
      <c r="A25" s="13" t="s">
        <v>10</v>
      </c>
      <c r="B25" s="21"/>
      <c r="C25" s="20"/>
      <c r="D25" s="14">
        <f>SUM(D5,D10,D13,D17,D19,D21,D23)</f>
        <v>400015</v>
      </c>
      <c r="E25" s="14">
        <f aca="true" t="shared" si="9" ref="E25:M25">SUM(E5,E10,E13,E17,E19,E21,E23)</f>
        <v>0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497815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897830</v>
      </c>
      <c r="O25" s="35">
        <f t="shared" si="2"/>
        <v>747.5686927560366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71</v>
      </c>
      <c r="M27" s="93"/>
      <c r="N27" s="93"/>
      <c r="O27" s="39">
        <v>1201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268381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268381</v>
      </c>
      <c r="O5" s="30">
        <f aca="true" t="shared" si="2" ref="O5:O29">(N5/O$31)</f>
        <v>223.46461282264778</v>
      </c>
      <c r="P5" s="6"/>
    </row>
    <row r="6" spans="1:16" ht="15">
      <c r="A6" s="12"/>
      <c r="B6" s="42">
        <v>511</v>
      </c>
      <c r="C6" s="19" t="s">
        <v>19</v>
      </c>
      <c r="D6" s="43">
        <v>86105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86105</v>
      </c>
      <c r="O6" s="44">
        <f t="shared" si="2"/>
        <v>71.69442131557035</v>
      </c>
      <c r="P6" s="9"/>
    </row>
    <row r="7" spans="1:16" ht="15">
      <c r="A7" s="12"/>
      <c r="B7" s="42">
        <v>513</v>
      </c>
      <c r="C7" s="19" t="s">
        <v>20</v>
      </c>
      <c r="D7" s="43">
        <v>162129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162129</v>
      </c>
      <c r="O7" s="44">
        <f t="shared" si="2"/>
        <v>134.99500416319734</v>
      </c>
      <c r="P7" s="9"/>
    </row>
    <row r="8" spans="1:16" ht="15">
      <c r="A8" s="12"/>
      <c r="B8" s="42">
        <v>514</v>
      </c>
      <c r="C8" s="19" t="s">
        <v>21</v>
      </c>
      <c r="D8" s="43">
        <v>6245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6245</v>
      </c>
      <c r="O8" s="44">
        <f t="shared" si="2"/>
        <v>5.199833472106578</v>
      </c>
      <c r="P8" s="9"/>
    </row>
    <row r="9" spans="1:16" ht="15">
      <c r="A9" s="12"/>
      <c r="B9" s="42">
        <v>519</v>
      </c>
      <c r="C9" s="19" t="s">
        <v>54</v>
      </c>
      <c r="D9" s="43">
        <v>13902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13902</v>
      </c>
      <c r="O9" s="44">
        <f t="shared" si="2"/>
        <v>11.575353871773522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SUM(D11:D13)</f>
        <v>43627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43627</v>
      </c>
      <c r="O10" s="41">
        <f t="shared" si="2"/>
        <v>36.3255620316403</v>
      </c>
      <c r="P10" s="10"/>
    </row>
    <row r="11" spans="1:16" ht="15">
      <c r="A11" s="12"/>
      <c r="B11" s="42">
        <v>521</v>
      </c>
      <c r="C11" s="19" t="s">
        <v>23</v>
      </c>
      <c r="D11" s="43">
        <v>32000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32000</v>
      </c>
      <c r="O11" s="44">
        <f t="shared" si="2"/>
        <v>26.644462947543712</v>
      </c>
      <c r="P11" s="9"/>
    </row>
    <row r="12" spans="1:16" ht="15">
      <c r="A12" s="12"/>
      <c r="B12" s="42">
        <v>522</v>
      </c>
      <c r="C12" s="19" t="s">
        <v>24</v>
      </c>
      <c r="D12" s="43">
        <v>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</v>
      </c>
      <c r="O12" s="44">
        <f t="shared" si="2"/>
        <v>0.017485428809325562</v>
      </c>
      <c r="P12" s="9"/>
    </row>
    <row r="13" spans="1:16" ht="15">
      <c r="A13" s="12"/>
      <c r="B13" s="42">
        <v>524</v>
      </c>
      <c r="C13" s="19" t="s">
        <v>25</v>
      </c>
      <c r="D13" s="43">
        <v>11606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11606</v>
      </c>
      <c r="O13" s="44">
        <f t="shared" si="2"/>
        <v>9.66361365528726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SUM(D15:D18)</f>
        <v>75000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469665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544665</v>
      </c>
      <c r="O14" s="41">
        <f t="shared" si="2"/>
        <v>453.50957535387175</v>
      </c>
      <c r="P14" s="10"/>
    </row>
    <row r="15" spans="1:16" ht="15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80322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80322</v>
      </c>
      <c r="O15" s="44">
        <f t="shared" si="2"/>
        <v>66.87926727726894</v>
      </c>
      <c r="P15" s="9"/>
    </row>
    <row r="16" spans="1:16" ht="15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144000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144000</v>
      </c>
      <c r="O16" s="44">
        <f t="shared" si="2"/>
        <v>119.90008326394671</v>
      </c>
      <c r="P16" s="9"/>
    </row>
    <row r="17" spans="1:16" ht="15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245343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245343</v>
      </c>
      <c r="O17" s="44">
        <f t="shared" si="2"/>
        <v>204.28226477935056</v>
      </c>
      <c r="P17" s="9"/>
    </row>
    <row r="18" spans="1:16" ht="15">
      <c r="A18" s="12"/>
      <c r="B18" s="42">
        <v>539</v>
      </c>
      <c r="C18" s="19" t="s">
        <v>62</v>
      </c>
      <c r="D18" s="43">
        <v>75000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75000</v>
      </c>
      <c r="O18" s="44">
        <f t="shared" si="2"/>
        <v>62.44796003330558</v>
      </c>
      <c r="P18" s="9"/>
    </row>
    <row r="19" spans="1:16" ht="15.75">
      <c r="A19" s="26" t="s">
        <v>30</v>
      </c>
      <c r="B19" s="27"/>
      <c r="C19" s="28"/>
      <c r="D19" s="29">
        <f aca="true" t="shared" si="5" ref="D19:M19">SUM(D20:D20)</f>
        <v>75812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75812</v>
      </c>
      <c r="O19" s="41">
        <f t="shared" si="2"/>
        <v>63.1240632805995</v>
      </c>
      <c r="P19" s="10"/>
    </row>
    <row r="20" spans="1:16" ht="15">
      <c r="A20" s="12"/>
      <c r="B20" s="42">
        <v>541</v>
      </c>
      <c r="C20" s="19" t="s">
        <v>56</v>
      </c>
      <c r="D20" s="43">
        <v>75812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75812</v>
      </c>
      <c r="O20" s="44">
        <f t="shared" si="2"/>
        <v>63.1240632805995</v>
      </c>
      <c r="P20" s="9"/>
    </row>
    <row r="21" spans="1:16" ht="15.75">
      <c r="A21" s="26" t="s">
        <v>63</v>
      </c>
      <c r="B21" s="27"/>
      <c r="C21" s="28"/>
      <c r="D21" s="29">
        <f aca="true" t="shared" si="6" ref="D21:M21">SUM(D22:D22)</f>
        <v>0</v>
      </c>
      <c r="E21" s="29">
        <f t="shared" si="6"/>
        <v>5000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5000</v>
      </c>
      <c r="O21" s="41">
        <f t="shared" si="2"/>
        <v>4.163197335553705</v>
      </c>
      <c r="P21" s="10"/>
    </row>
    <row r="22" spans="1:16" ht="15">
      <c r="A22" s="90"/>
      <c r="B22" s="91">
        <v>554</v>
      </c>
      <c r="C22" s="92" t="s">
        <v>64</v>
      </c>
      <c r="D22" s="43">
        <v>0</v>
      </c>
      <c r="E22" s="43">
        <v>5000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5000</v>
      </c>
      <c r="O22" s="44">
        <f t="shared" si="2"/>
        <v>4.163197335553705</v>
      </c>
      <c r="P22" s="9"/>
    </row>
    <row r="23" spans="1:16" ht="15.75">
      <c r="A23" s="26" t="s">
        <v>32</v>
      </c>
      <c r="B23" s="27"/>
      <c r="C23" s="28"/>
      <c r="D23" s="29">
        <f aca="true" t="shared" si="7" ref="D23:M23">SUM(D24:D24)</f>
        <v>1789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1789</v>
      </c>
      <c r="O23" s="41">
        <f t="shared" si="2"/>
        <v>1.4895920066611157</v>
      </c>
      <c r="P23" s="10"/>
    </row>
    <row r="24" spans="1:16" ht="15">
      <c r="A24" s="12"/>
      <c r="B24" s="42">
        <v>562</v>
      </c>
      <c r="C24" s="19" t="s">
        <v>65</v>
      </c>
      <c r="D24" s="43">
        <v>1789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1789</v>
      </c>
      <c r="O24" s="44">
        <f t="shared" si="2"/>
        <v>1.4895920066611157</v>
      </c>
      <c r="P24" s="9"/>
    </row>
    <row r="25" spans="1:16" ht="15.75">
      <c r="A25" s="26" t="s">
        <v>34</v>
      </c>
      <c r="B25" s="27"/>
      <c r="C25" s="28"/>
      <c r="D25" s="29">
        <f aca="true" t="shared" si="8" ref="D25:M25">SUM(D26:D26)</f>
        <v>927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927</v>
      </c>
      <c r="O25" s="41">
        <f t="shared" si="2"/>
        <v>0.771856786011657</v>
      </c>
      <c r="P25" s="9"/>
    </row>
    <row r="26" spans="1:16" ht="15">
      <c r="A26" s="12"/>
      <c r="B26" s="42">
        <v>572</v>
      </c>
      <c r="C26" s="19" t="s">
        <v>57</v>
      </c>
      <c r="D26" s="43">
        <v>927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927</v>
      </c>
      <c r="O26" s="44">
        <f t="shared" si="2"/>
        <v>0.771856786011657</v>
      </c>
      <c r="P26" s="9"/>
    </row>
    <row r="27" spans="1:16" ht="15.75">
      <c r="A27" s="26" t="s">
        <v>58</v>
      </c>
      <c r="B27" s="27"/>
      <c r="C27" s="28"/>
      <c r="D27" s="29">
        <f aca="true" t="shared" si="9" ref="D27:M27">SUM(D28:D28)</f>
        <v>5466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1"/>
        <v>5466</v>
      </c>
      <c r="O27" s="41">
        <f t="shared" si="2"/>
        <v>4.551207327227311</v>
      </c>
      <c r="P27" s="9"/>
    </row>
    <row r="28" spans="1:16" ht="15.75" thickBot="1">
      <c r="A28" s="12"/>
      <c r="B28" s="42">
        <v>581</v>
      </c>
      <c r="C28" s="19" t="s">
        <v>66</v>
      </c>
      <c r="D28" s="43">
        <v>5466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5466</v>
      </c>
      <c r="O28" s="44">
        <f t="shared" si="2"/>
        <v>4.551207327227311</v>
      </c>
      <c r="P28" s="9"/>
    </row>
    <row r="29" spans="1:119" ht="16.5" thickBot="1">
      <c r="A29" s="13" t="s">
        <v>10</v>
      </c>
      <c r="B29" s="21"/>
      <c r="C29" s="20"/>
      <c r="D29" s="14">
        <f aca="true" t="shared" si="10" ref="D29:M29">SUM(D5,D10,D14,D19,D21,D23,D25,D27)</f>
        <v>471002</v>
      </c>
      <c r="E29" s="14">
        <f t="shared" si="10"/>
        <v>5000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469665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0</v>
      </c>
      <c r="N29" s="14">
        <f t="shared" si="1"/>
        <v>945667</v>
      </c>
      <c r="O29" s="35">
        <f t="shared" si="2"/>
        <v>787.3996669442132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67</v>
      </c>
      <c r="M31" s="93"/>
      <c r="N31" s="93"/>
      <c r="O31" s="39">
        <v>1201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SUM(D6:D9)</f>
        <v>267589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4">SUM(D5:M5)</f>
        <v>267589</v>
      </c>
      <c r="O5" s="58">
        <f aca="true" t="shared" si="2" ref="O5:O24">(N5/O$26)</f>
        <v>223.17681401167638</v>
      </c>
      <c r="P5" s="59"/>
    </row>
    <row r="6" spans="1:16" ht="15">
      <c r="A6" s="61"/>
      <c r="B6" s="62">
        <v>511</v>
      </c>
      <c r="C6" s="63" t="s">
        <v>19</v>
      </c>
      <c r="D6" s="64">
        <v>72037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72037</v>
      </c>
      <c r="O6" s="65">
        <f t="shared" si="2"/>
        <v>60.080900750625524</v>
      </c>
      <c r="P6" s="66"/>
    </row>
    <row r="7" spans="1:16" ht="15">
      <c r="A7" s="61"/>
      <c r="B7" s="62">
        <v>513</v>
      </c>
      <c r="C7" s="63" t="s">
        <v>20</v>
      </c>
      <c r="D7" s="64">
        <v>170315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170315</v>
      </c>
      <c r="O7" s="65">
        <f t="shared" si="2"/>
        <v>142.04753961634697</v>
      </c>
      <c r="P7" s="66"/>
    </row>
    <row r="8" spans="1:16" ht="15">
      <c r="A8" s="61"/>
      <c r="B8" s="62">
        <v>514</v>
      </c>
      <c r="C8" s="63" t="s">
        <v>21</v>
      </c>
      <c r="D8" s="64">
        <v>6237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6237</v>
      </c>
      <c r="O8" s="65">
        <f t="shared" si="2"/>
        <v>5.201834862385321</v>
      </c>
      <c r="P8" s="66"/>
    </row>
    <row r="9" spans="1:16" ht="15">
      <c r="A9" s="61"/>
      <c r="B9" s="62">
        <v>519</v>
      </c>
      <c r="C9" s="63" t="s">
        <v>54</v>
      </c>
      <c r="D9" s="64">
        <v>19000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19000</v>
      </c>
      <c r="O9" s="65">
        <f t="shared" si="2"/>
        <v>15.846538782318598</v>
      </c>
      <c r="P9" s="66"/>
    </row>
    <row r="10" spans="1:16" ht="15.75">
      <c r="A10" s="67" t="s">
        <v>22</v>
      </c>
      <c r="B10" s="68"/>
      <c r="C10" s="69"/>
      <c r="D10" s="70">
        <f aca="true" t="shared" si="3" ref="D10:M10">SUM(D11:D13)</f>
        <v>53309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53309</v>
      </c>
      <c r="O10" s="72">
        <f t="shared" si="2"/>
        <v>44.461217681401166</v>
      </c>
      <c r="P10" s="73"/>
    </row>
    <row r="11" spans="1:16" ht="15">
      <c r="A11" s="61"/>
      <c r="B11" s="62">
        <v>521</v>
      </c>
      <c r="C11" s="63" t="s">
        <v>23</v>
      </c>
      <c r="D11" s="64">
        <v>32000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32000</v>
      </c>
      <c r="O11" s="65">
        <f t="shared" si="2"/>
        <v>26.688907422852377</v>
      </c>
      <c r="P11" s="66"/>
    </row>
    <row r="12" spans="1:16" ht="15">
      <c r="A12" s="61"/>
      <c r="B12" s="62">
        <v>522</v>
      </c>
      <c r="C12" s="63" t="s">
        <v>24</v>
      </c>
      <c r="D12" s="64">
        <v>6634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6634</v>
      </c>
      <c r="O12" s="65">
        <f t="shared" si="2"/>
        <v>5.532944120100083</v>
      </c>
      <c r="P12" s="66"/>
    </row>
    <row r="13" spans="1:16" ht="15">
      <c r="A13" s="61"/>
      <c r="B13" s="62">
        <v>524</v>
      </c>
      <c r="C13" s="63" t="s">
        <v>25</v>
      </c>
      <c r="D13" s="64">
        <v>14675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14675</v>
      </c>
      <c r="O13" s="65">
        <f t="shared" si="2"/>
        <v>12.239366138448707</v>
      </c>
      <c r="P13" s="66"/>
    </row>
    <row r="14" spans="1:16" ht="15.75">
      <c r="A14" s="67" t="s">
        <v>26</v>
      </c>
      <c r="B14" s="68"/>
      <c r="C14" s="69"/>
      <c r="D14" s="70">
        <f aca="true" t="shared" si="4" ref="D14:M14">SUM(D15:D17)</f>
        <v>0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437316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437316</v>
      </c>
      <c r="O14" s="72">
        <f t="shared" si="2"/>
        <v>364.73394495412845</v>
      </c>
      <c r="P14" s="73"/>
    </row>
    <row r="15" spans="1:16" ht="15">
      <c r="A15" s="61"/>
      <c r="B15" s="62">
        <v>533</v>
      </c>
      <c r="C15" s="63" t="s">
        <v>27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119331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119331</v>
      </c>
      <c r="O15" s="65">
        <f t="shared" si="2"/>
        <v>99.52543786488741</v>
      </c>
      <c r="P15" s="66"/>
    </row>
    <row r="16" spans="1:16" ht="15">
      <c r="A16" s="61"/>
      <c r="B16" s="62">
        <v>534</v>
      </c>
      <c r="C16" s="63" t="s">
        <v>55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144000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144000</v>
      </c>
      <c r="O16" s="65">
        <f t="shared" si="2"/>
        <v>120.1000834028357</v>
      </c>
      <c r="P16" s="66"/>
    </row>
    <row r="17" spans="1:16" ht="15">
      <c r="A17" s="61"/>
      <c r="B17" s="62">
        <v>535</v>
      </c>
      <c r="C17" s="63" t="s">
        <v>29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173985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173985</v>
      </c>
      <c r="O17" s="65">
        <f t="shared" si="2"/>
        <v>145.10842368640533</v>
      </c>
      <c r="P17" s="66"/>
    </row>
    <row r="18" spans="1:16" ht="15.75">
      <c r="A18" s="67" t="s">
        <v>30</v>
      </c>
      <c r="B18" s="68"/>
      <c r="C18" s="69"/>
      <c r="D18" s="70">
        <f aca="true" t="shared" si="5" ref="D18:M18">SUM(D19:D19)</f>
        <v>89354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89354</v>
      </c>
      <c r="O18" s="72">
        <f t="shared" si="2"/>
        <v>74.52376980817348</v>
      </c>
      <c r="P18" s="73"/>
    </row>
    <row r="19" spans="1:16" ht="15">
      <c r="A19" s="61"/>
      <c r="B19" s="62">
        <v>541</v>
      </c>
      <c r="C19" s="63" t="s">
        <v>56</v>
      </c>
      <c r="D19" s="64">
        <v>89354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89354</v>
      </c>
      <c r="O19" s="65">
        <f t="shared" si="2"/>
        <v>74.52376980817348</v>
      </c>
      <c r="P19" s="66"/>
    </row>
    <row r="20" spans="1:16" ht="15.75">
      <c r="A20" s="67" t="s">
        <v>34</v>
      </c>
      <c r="B20" s="68"/>
      <c r="C20" s="69"/>
      <c r="D20" s="70">
        <f aca="true" t="shared" si="6" ref="D20:M20">SUM(D21:D21)</f>
        <v>6150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6150</v>
      </c>
      <c r="O20" s="72">
        <f t="shared" si="2"/>
        <v>5.129274395329441</v>
      </c>
      <c r="P20" s="66"/>
    </row>
    <row r="21" spans="1:16" ht="15">
      <c r="A21" s="61"/>
      <c r="B21" s="62">
        <v>572</v>
      </c>
      <c r="C21" s="63" t="s">
        <v>57</v>
      </c>
      <c r="D21" s="64">
        <v>6150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6150</v>
      </c>
      <c r="O21" s="65">
        <f t="shared" si="2"/>
        <v>5.129274395329441</v>
      </c>
      <c r="P21" s="66"/>
    </row>
    <row r="22" spans="1:16" ht="15.75">
      <c r="A22" s="67" t="s">
        <v>58</v>
      </c>
      <c r="B22" s="68"/>
      <c r="C22" s="69"/>
      <c r="D22" s="70">
        <f aca="true" t="shared" si="7" ref="D22:M22">SUM(D23:D23)</f>
        <v>0</v>
      </c>
      <c r="E22" s="70">
        <f t="shared" si="7"/>
        <v>0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683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1"/>
        <v>683</v>
      </c>
      <c r="O22" s="72">
        <f t="shared" si="2"/>
        <v>0.5696413678065054</v>
      </c>
      <c r="P22" s="66"/>
    </row>
    <row r="23" spans="1:16" ht="15.75" thickBot="1">
      <c r="A23" s="61"/>
      <c r="B23" s="62">
        <v>591</v>
      </c>
      <c r="C23" s="63" t="s">
        <v>59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683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683</v>
      </c>
      <c r="O23" s="65">
        <f t="shared" si="2"/>
        <v>0.5696413678065054</v>
      </c>
      <c r="P23" s="66"/>
    </row>
    <row r="24" spans="1:119" ht="16.5" thickBot="1">
      <c r="A24" s="74" t="s">
        <v>10</v>
      </c>
      <c r="B24" s="75"/>
      <c r="C24" s="76"/>
      <c r="D24" s="77">
        <f>SUM(D5,D10,D14,D18,D20,D22)</f>
        <v>416402</v>
      </c>
      <c r="E24" s="77">
        <f aca="true" t="shared" si="8" ref="E24:M24">SUM(E5,E10,E14,E18,E20,E22)</f>
        <v>0</v>
      </c>
      <c r="F24" s="77">
        <f t="shared" si="8"/>
        <v>0</v>
      </c>
      <c r="G24" s="77">
        <f t="shared" si="8"/>
        <v>0</v>
      </c>
      <c r="H24" s="77">
        <f t="shared" si="8"/>
        <v>0</v>
      </c>
      <c r="I24" s="77">
        <f t="shared" si="8"/>
        <v>437999</v>
      </c>
      <c r="J24" s="77">
        <f t="shared" si="8"/>
        <v>0</v>
      </c>
      <c r="K24" s="77">
        <f t="shared" si="8"/>
        <v>0</v>
      </c>
      <c r="L24" s="77">
        <f t="shared" si="8"/>
        <v>0</v>
      </c>
      <c r="M24" s="77">
        <f t="shared" si="8"/>
        <v>0</v>
      </c>
      <c r="N24" s="77">
        <f t="shared" si="1"/>
        <v>854401</v>
      </c>
      <c r="O24" s="78">
        <f t="shared" si="2"/>
        <v>712.5946622185154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5" ht="15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5" ht="15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7" t="s">
        <v>60</v>
      </c>
      <c r="M26" s="117"/>
      <c r="N26" s="117"/>
      <c r="O26" s="88">
        <v>1199</v>
      </c>
    </row>
    <row r="27" spans="1:15" ht="1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  <row r="28" spans="1:15" ht="15.75" customHeight="1" thickBot="1">
      <c r="A28" s="121" t="s">
        <v>40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3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228921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228921</v>
      </c>
      <c r="O5" s="30">
        <f aca="true" t="shared" si="2" ref="O5:O23">(N5/O$25)</f>
        <v>188.25740131578948</v>
      </c>
      <c r="P5" s="6"/>
    </row>
    <row r="6" spans="1:16" ht="15">
      <c r="A6" s="12"/>
      <c r="B6" s="42">
        <v>511</v>
      </c>
      <c r="C6" s="19" t="s">
        <v>19</v>
      </c>
      <c r="D6" s="43">
        <v>69247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69247</v>
      </c>
      <c r="O6" s="44">
        <f t="shared" si="2"/>
        <v>56.94654605263158</v>
      </c>
      <c r="P6" s="9"/>
    </row>
    <row r="7" spans="1:16" ht="15">
      <c r="A7" s="12"/>
      <c r="B7" s="42">
        <v>512</v>
      </c>
      <c r="C7" s="19" t="s">
        <v>47</v>
      </c>
      <c r="D7" s="43">
        <v>48495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48495</v>
      </c>
      <c r="O7" s="44">
        <f t="shared" si="2"/>
        <v>39.88075657894737</v>
      </c>
      <c r="P7" s="9"/>
    </row>
    <row r="8" spans="1:16" ht="15">
      <c r="A8" s="12"/>
      <c r="B8" s="42">
        <v>513</v>
      </c>
      <c r="C8" s="19" t="s">
        <v>20</v>
      </c>
      <c r="D8" s="43">
        <v>72747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72747</v>
      </c>
      <c r="O8" s="44">
        <f t="shared" si="2"/>
        <v>59.82483552631579</v>
      </c>
      <c r="P8" s="9"/>
    </row>
    <row r="9" spans="1:16" ht="15">
      <c r="A9" s="12"/>
      <c r="B9" s="42">
        <v>514</v>
      </c>
      <c r="C9" s="19" t="s">
        <v>21</v>
      </c>
      <c r="D9" s="43">
        <v>3137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3137</v>
      </c>
      <c r="O9" s="44">
        <f t="shared" si="2"/>
        <v>2.5797697368421053</v>
      </c>
      <c r="P9" s="9"/>
    </row>
    <row r="10" spans="1:16" ht="15">
      <c r="A10" s="12"/>
      <c r="B10" s="42">
        <v>519</v>
      </c>
      <c r="C10" s="19" t="s">
        <v>42</v>
      </c>
      <c r="D10" s="43">
        <v>35295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35295</v>
      </c>
      <c r="O10" s="44">
        <f t="shared" si="2"/>
        <v>29.02549342105263</v>
      </c>
      <c r="P10" s="9"/>
    </row>
    <row r="11" spans="1:16" ht="15.75">
      <c r="A11" s="26" t="s">
        <v>22</v>
      </c>
      <c r="B11" s="27"/>
      <c r="C11" s="28"/>
      <c r="D11" s="29">
        <f aca="true" t="shared" si="3" ref="D11:M11">SUM(D12:D14)</f>
        <v>53671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53671</v>
      </c>
      <c r="O11" s="41">
        <f t="shared" si="2"/>
        <v>44.13733552631579</v>
      </c>
      <c r="P11" s="10"/>
    </row>
    <row r="12" spans="1:16" ht="15">
      <c r="A12" s="12"/>
      <c r="B12" s="42">
        <v>521</v>
      </c>
      <c r="C12" s="19" t="s">
        <v>23</v>
      </c>
      <c r="D12" s="43">
        <v>32000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32000</v>
      </c>
      <c r="O12" s="44">
        <f t="shared" si="2"/>
        <v>26.31578947368421</v>
      </c>
      <c r="P12" s="9"/>
    </row>
    <row r="13" spans="1:16" ht="15">
      <c r="A13" s="12"/>
      <c r="B13" s="42">
        <v>522</v>
      </c>
      <c r="C13" s="19" t="s">
        <v>24</v>
      </c>
      <c r="D13" s="43">
        <v>6998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6998</v>
      </c>
      <c r="O13" s="44">
        <f t="shared" si="2"/>
        <v>5.754934210526316</v>
      </c>
      <c r="P13" s="9"/>
    </row>
    <row r="14" spans="1:16" ht="15">
      <c r="A14" s="12"/>
      <c r="B14" s="42">
        <v>524</v>
      </c>
      <c r="C14" s="19" t="s">
        <v>25</v>
      </c>
      <c r="D14" s="43">
        <v>14673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14673</v>
      </c>
      <c r="O14" s="44">
        <f t="shared" si="2"/>
        <v>12.066611842105264</v>
      </c>
      <c r="P14" s="9"/>
    </row>
    <row r="15" spans="1:16" ht="15.75">
      <c r="A15" s="26" t="s">
        <v>26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446400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446400</v>
      </c>
      <c r="O15" s="41">
        <f t="shared" si="2"/>
        <v>367.10526315789474</v>
      </c>
      <c r="P15" s="10"/>
    </row>
    <row r="16" spans="1:16" ht="15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119628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119628</v>
      </c>
      <c r="O16" s="44">
        <f t="shared" si="2"/>
        <v>98.3782894736842</v>
      </c>
      <c r="P16" s="9"/>
    </row>
    <row r="17" spans="1:16" ht="15">
      <c r="A17" s="12"/>
      <c r="B17" s="42">
        <v>534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140000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140000</v>
      </c>
      <c r="O17" s="44">
        <f t="shared" si="2"/>
        <v>115.13157894736842</v>
      </c>
      <c r="P17" s="9"/>
    </row>
    <row r="18" spans="1:16" ht="15">
      <c r="A18" s="12"/>
      <c r="B18" s="42">
        <v>535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186772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186772</v>
      </c>
      <c r="O18" s="44">
        <f t="shared" si="2"/>
        <v>153.5953947368421</v>
      </c>
      <c r="P18" s="9"/>
    </row>
    <row r="19" spans="1:16" ht="15.75">
      <c r="A19" s="26" t="s">
        <v>30</v>
      </c>
      <c r="B19" s="27"/>
      <c r="C19" s="28"/>
      <c r="D19" s="29">
        <f aca="true" t="shared" si="5" ref="D19:M19">SUM(D20:D20)</f>
        <v>72390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72390</v>
      </c>
      <c r="O19" s="41">
        <f t="shared" si="2"/>
        <v>59.53125</v>
      </c>
      <c r="P19" s="10"/>
    </row>
    <row r="20" spans="1:16" ht="15">
      <c r="A20" s="12"/>
      <c r="B20" s="42">
        <v>541</v>
      </c>
      <c r="C20" s="19" t="s">
        <v>31</v>
      </c>
      <c r="D20" s="43">
        <v>72390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72390</v>
      </c>
      <c r="O20" s="44">
        <f t="shared" si="2"/>
        <v>59.53125</v>
      </c>
      <c r="P20" s="9"/>
    </row>
    <row r="21" spans="1:16" ht="15.75">
      <c r="A21" s="26" t="s">
        <v>48</v>
      </c>
      <c r="B21" s="27"/>
      <c r="C21" s="28"/>
      <c r="D21" s="29">
        <f aca="true" t="shared" si="6" ref="D21:M21">SUM(D22:D22)</f>
        <v>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1920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1920</v>
      </c>
      <c r="O21" s="41">
        <f t="shared" si="2"/>
        <v>1.5789473684210527</v>
      </c>
      <c r="P21" s="9"/>
    </row>
    <row r="22" spans="1:16" ht="15.75" thickBot="1">
      <c r="A22" s="12"/>
      <c r="B22" s="42">
        <v>581</v>
      </c>
      <c r="C22" s="19" t="s">
        <v>49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1920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1920</v>
      </c>
      <c r="O22" s="44">
        <f t="shared" si="2"/>
        <v>1.5789473684210527</v>
      </c>
      <c r="P22" s="9"/>
    </row>
    <row r="23" spans="1:119" ht="16.5" thickBot="1">
      <c r="A23" s="13" t="s">
        <v>10</v>
      </c>
      <c r="B23" s="21"/>
      <c r="C23" s="20"/>
      <c r="D23" s="14">
        <f>SUM(D5,D11,D15,D19,D21)</f>
        <v>354982</v>
      </c>
      <c r="E23" s="14">
        <f aca="true" t="shared" si="7" ref="E23:M23">SUM(E5,E11,E15,E19,E21)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448320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803302</v>
      </c>
      <c r="O23" s="35">
        <f t="shared" si="2"/>
        <v>660.610197368421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50</v>
      </c>
      <c r="M25" s="93"/>
      <c r="N25" s="93"/>
      <c r="O25" s="39">
        <v>1216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2023-01-09T21:02:40Z</cp:lastPrinted>
  <dcterms:created xsi:type="dcterms:W3CDTF">2000-08-31T21:26:31Z</dcterms:created>
  <dcterms:modified xsi:type="dcterms:W3CDTF">2023-01-09T21:02:52Z</dcterms:modified>
  <cp:category/>
  <cp:version/>
  <cp:contentType/>
  <cp:contentStatus/>
</cp:coreProperties>
</file>