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'2008'!$A$1:$O$25</definedName>
    <definedName name="_xlnm.Print_Area" localSheetId="13">'2009'!$A$1:$O$27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'2013'!$A$1:$O$28</definedName>
    <definedName name="_xlnm.Print_Area" localSheetId="8">'2014'!$A$1:$O$30</definedName>
    <definedName name="_xlnm.Print_Area" localSheetId="7">'2015'!$A$1:$O$28</definedName>
    <definedName name="_xlnm.Print_Area" localSheetId="6">'2016'!$A$1:$O$28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8" i="48"/>
  <c r="P18" i="48" s="1"/>
  <c r="O14" i="48"/>
  <c r="P14" i="48" s="1"/>
  <c r="O12" i="48"/>
  <c r="P12" i="48" s="1"/>
  <c r="O5" i="48"/>
  <c r="P5" i="48" s="1"/>
  <c r="O6" i="47"/>
  <c r="P6" i="47" s="1"/>
  <c r="O25" i="47"/>
  <c r="P25" i="47"/>
  <c r="N24" i="47"/>
  <c r="M24" i="47"/>
  <c r="L24" i="47"/>
  <c r="K24" i="47"/>
  <c r="J24" i="47"/>
  <c r="I24" i="47"/>
  <c r="H24" i="47"/>
  <c r="G24" i="47"/>
  <c r="F24" i="47"/>
  <c r="O24" i="47" s="1"/>
  <c r="P24" i="47" s="1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/>
  <c r="O16" i="47"/>
  <c r="P16" i="47"/>
  <c r="O15" i="47"/>
  <c r="P15" i="47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N12" i="47"/>
  <c r="M12" i="47"/>
  <c r="L12" i="47"/>
  <c r="K12" i="47"/>
  <c r="J12" i="47"/>
  <c r="I12" i="47"/>
  <c r="H12" i="47"/>
  <c r="G12" i="47"/>
  <c r="G26" i="47" s="1"/>
  <c r="F12" i="47"/>
  <c r="E12" i="47"/>
  <c r="D12" i="47"/>
  <c r="O12" i="47" s="1"/>
  <c r="P12" i="47" s="1"/>
  <c r="O11" i="47"/>
  <c r="P11" i="47" s="1"/>
  <c r="O10" i="47"/>
  <c r="P10" i="47"/>
  <c r="O9" i="47"/>
  <c r="P9" i="47"/>
  <c r="O8" i="47"/>
  <c r="P8" i="47"/>
  <c r="O7" i="47"/>
  <c r="P7" i="47"/>
  <c r="N5" i="47"/>
  <c r="N26" i="47" s="1"/>
  <c r="M5" i="47"/>
  <c r="M26" i="47" s="1"/>
  <c r="L5" i="47"/>
  <c r="O5" i="47" s="1"/>
  <c r="P5" i="47" s="1"/>
  <c r="K5" i="47"/>
  <c r="K26" i="47" s="1"/>
  <c r="J5" i="47"/>
  <c r="J26" i="47" s="1"/>
  <c r="I5" i="47"/>
  <c r="I26" i="47" s="1"/>
  <c r="H5" i="47"/>
  <c r="H26" i="47" s="1"/>
  <c r="G5" i="47"/>
  <c r="F5" i="47"/>
  <c r="F26" i="47" s="1"/>
  <c r="E5" i="47"/>
  <c r="E26" i="47" s="1"/>
  <c r="D5" i="47"/>
  <c r="G26" i="46"/>
  <c r="H26" i="46"/>
  <c r="N25" i="46"/>
  <c r="O25" i="46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/>
  <c r="M22" i="46"/>
  <c r="L22" i="46"/>
  <c r="K22" i="46"/>
  <c r="J22" i="46"/>
  <c r="N22" i="46" s="1"/>
  <c r="O22" i="46" s="1"/>
  <c r="I22" i="46"/>
  <c r="H22" i="46"/>
  <c r="G22" i="46"/>
  <c r="F22" i="46"/>
  <c r="E22" i="46"/>
  <c r="D22" i="46"/>
  <c r="N21" i="46"/>
  <c r="O21" i="46"/>
  <c r="M20" i="46"/>
  <c r="L20" i="46"/>
  <c r="K20" i="46"/>
  <c r="J20" i="46"/>
  <c r="N20" i="46" s="1"/>
  <c r="O20" i="46" s="1"/>
  <c r="I20" i="46"/>
  <c r="H20" i="46"/>
  <c r="G20" i="46"/>
  <c r="F20" i="46"/>
  <c r="E20" i="46"/>
  <c r="D20" i="46"/>
  <c r="N19" i="46"/>
  <c r="O19" i="46"/>
  <c r="M18" i="46"/>
  <c r="L18" i="46"/>
  <c r="K18" i="46"/>
  <c r="J18" i="46"/>
  <c r="N18" i="46" s="1"/>
  <c r="O18" i="46" s="1"/>
  <c r="I18" i="46"/>
  <c r="H18" i="46"/>
  <c r="G18" i="46"/>
  <c r="F18" i="46"/>
  <c r="E18" i="46"/>
  <c r="D18" i="46"/>
  <c r="N17" i="46"/>
  <c r="O17" i="46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M12" i="46"/>
  <c r="L12" i="46"/>
  <c r="K12" i="46"/>
  <c r="K26" i="46" s="1"/>
  <c r="J12" i="46"/>
  <c r="I12" i="46"/>
  <c r="H12" i="46"/>
  <c r="G12" i="46"/>
  <c r="F12" i="46"/>
  <c r="F26" i="46" s="1"/>
  <c r="E12" i="46"/>
  <c r="E26" i="46" s="1"/>
  <c r="D12" i="46"/>
  <c r="N11" i="46"/>
  <c r="O11" i="46"/>
  <c r="N10" i="46"/>
  <c r="O10" i="46" s="1"/>
  <c r="N9" i="46"/>
  <c r="O9" i="46" s="1"/>
  <c r="N8" i="46"/>
  <c r="O8" i="46" s="1"/>
  <c r="N7" i="46"/>
  <c r="O7" i="46"/>
  <c r="N6" i="46"/>
  <c r="O6" i="46" s="1"/>
  <c r="M5" i="46"/>
  <c r="M26" i="46" s="1"/>
  <c r="L5" i="46"/>
  <c r="N5" i="46" s="1"/>
  <c r="O5" i="46" s="1"/>
  <c r="K5" i="46"/>
  <c r="J5" i="46"/>
  <c r="J26" i="46" s="1"/>
  <c r="I5" i="46"/>
  <c r="I26" i="46" s="1"/>
  <c r="H5" i="46"/>
  <c r="G5" i="46"/>
  <c r="F5" i="46"/>
  <c r="E5" i="46"/>
  <c r="D5" i="46"/>
  <c r="D26" i="46" s="1"/>
  <c r="G26" i="45"/>
  <c r="H26" i="45"/>
  <c r="N25" i="45"/>
  <c r="O25" i="45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/>
  <c r="M18" i="45"/>
  <c r="L18" i="45"/>
  <c r="K18" i="45"/>
  <c r="J18" i="45"/>
  <c r="N18" i="45" s="1"/>
  <c r="O18" i="45" s="1"/>
  <c r="I18" i="45"/>
  <c r="H18" i="45"/>
  <c r="G18" i="45"/>
  <c r="F18" i="45"/>
  <c r="E18" i="45"/>
  <c r="D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M26" i="45" s="1"/>
  <c r="L5" i="45"/>
  <c r="L26" i="45" s="1"/>
  <c r="K5" i="45"/>
  <c r="K26" i="45" s="1"/>
  <c r="J5" i="45"/>
  <c r="J26" i="45" s="1"/>
  <c r="I5" i="45"/>
  <c r="I26" i="45" s="1"/>
  <c r="H5" i="45"/>
  <c r="G5" i="45"/>
  <c r="F5" i="45"/>
  <c r="F26" i="45" s="1"/>
  <c r="E5" i="45"/>
  <c r="E26" i="45" s="1"/>
  <c r="D5" i="45"/>
  <c r="D26" i="45" s="1"/>
  <c r="G26" i="44"/>
  <c r="H26" i="44"/>
  <c r="N25" i="44"/>
  <c r="O25" i="44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/>
  <c r="M20" i="44"/>
  <c r="L20" i="44"/>
  <c r="K20" i="44"/>
  <c r="J20" i="44"/>
  <c r="N20" i="44" s="1"/>
  <c r="O20" i="44" s="1"/>
  <c r="I20" i="44"/>
  <c r="H20" i="44"/>
  <c r="G20" i="44"/>
  <c r="F20" i="44"/>
  <c r="E20" i="44"/>
  <c r="D20" i="44"/>
  <c r="N19" i="44"/>
  <c r="O19" i="44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M26" i="44" s="1"/>
  <c r="L5" i="44"/>
  <c r="L26" i="44" s="1"/>
  <c r="K5" i="44"/>
  <c r="K26" i="44" s="1"/>
  <c r="J5" i="44"/>
  <c r="J26" i="44" s="1"/>
  <c r="I5" i="44"/>
  <c r="I26" i="44" s="1"/>
  <c r="H5" i="44"/>
  <c r="G5" i="44"/>
  <c r="F5" i="44"/>
  <c r="F26" i="44" s="1"/>
  <c r="E5" i="44"/>
  <c r="E26" i="44" s="1"/>
  <c r="D5" i="44"/>
  <c r="D26" i="44" s="1"/>
  <c r="G26" i="43"/>
  <c r="H26" i="43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26" i="43" s="1"/>
  <c r="L5" i="43"/>
  <c r="N5" i="43" s="1"/>
  <c r="O5" i="43" s="1"/>
  <c r="K5" i="43"/>
  <c r="K26" i="43" s="1"/>
  <c r="J5" i="43"/>
  <c r="J26" i="43" s="1"/>
  <c r="I5" i="43"/>
  <c r="I26" i="43" s="1"/>
  <c r="H5" i="43"/>
  <c r="G5" i="43"/>
  <c r="F5" i="43"/>
  <c r="F26" i="43" s="1"/>
  <c r="E5" i="43"/>
  <c r="E26" i="43" s="1"/>
  <c r="D5" i="43"/>
  <c r="D26" i="43" s="1"/>
  <c r="G24" i="42"/>
  <c r="H24" i="42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24" i="42" s="1"/>
  <c r="L5" i="42"/>
  <c r="L24" i="42" s="1"/>
  <c r="K5" i="42"/>
  <c r="K24" i="42" s="1"/>
  <c r="J5" i="42"/>
  <c r="J24" i="42" s="1"/>
  <c r="I5" i="42"/>
  <c r="I24" i="42" s="1"/>
  <c r="H5" i="42"/>
  <c r="G5" i="42"/>
  <c r="F5" i="42"/>
  <c r="F24" i="42" s="1"/>
  <c r="E5" i="42"/>
  <c r="E24" i="42" s="1"/>
  <c r="D5" i="42"/>
  <c r="D24" i="42" s="1"/>
  <c r="G21" i="41"/>
  <c r="H21" i="41"/>
  <c r="N20" i="41"/>
  <c r="O20" i="41" s="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 s="1"/>
  <c r="M5" i="41"/>
  <c r="M21" i="41" s="1"/>
  <c r="L5" i="41"/>
  <c r="L21" i="41" s="1"/>
  <c r="K5" i="41"/>
  <c r="K21" i="41" s="1"/>
  <c r="J5" i="41"/>
  <c r="J21" i="41" s="1"/>
  <c r="I5" i="41"/>
  <c r="I21" i="41" s="1"/>
  <c r="H5" i="41"/>
  <c r="G5" i="41"/>
  <c r="F5" i="41"/>
  <c r="F21" i="41" s="1"/>
  <c r="E5" i="41"/>
  <c r="E21" i="41" s="1"/>
  <c r="D5" i="41"/>
  <c r="D21" i="41" s="1"/>
  <c r="I24" i="40"/>
  <c r="J24" i="40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 s="1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M12" i="40"/>
  <c r="L12" i="40"/>
  <c r="N12" i="40" s="1"/>
  <c r="O12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24" i="40" s="1"/>
  <c r="L5" i="40"/>
  <c r="L24" i="40" s="1"/>
  <c r="K5" i="40"/>
  <c r="K24" i="40" s="1"/>
  <c r="J5" i="40"/>
  <c r="N5" i="40" s="1"/>
  <c r="O5" i="40" s="1"/>
  <c r="I5" i="40"/>
  <c r="H5" i="40"/>
  <c r="H24" i="40" s="1"/>
  <c r="G5" i="40"/>
  <c r="G24" i="40" s="1"/>
  <c r="F5" i="40"/>
  <c r="F24" i="40" s="1"/>
  <c r="E5" i="40"/>
  <c r="E24" i="40" s="1"/>
  <c r="D5" i="40"/>
  <c r="D24" i="40" s="1"/>
  <c r="N24" i="40" s="1"/>
  <c r="O24" i="40" s="1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M17" i="39"/>
  <c r="L17" i="39"/>
  <c r="K17" i="39"/>
  <c r="J17" i="39"/>
  <c r="I17" i="39"/>
  <c r="H17" i="39"/>
  <c r="G17" i="39"/>
  <c r="N17" i="39"/>
  <c r="O17" i="39"/>
  <c r="F17" i="39"/>
  <c r="E17" i="39"/>
  <c r="D17" i="39"/>
  <c r="N16" i="39"/>
  <c r="O16" i="39" s="1"/>
  <c r="N15" i="39"/>
  <c r="O15" i="39" s="1"/>
  <c r="N14" i="39"/>
  <c r="O14" i="39" s="1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 s="1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/>
  <c r="N9" i="39"/>
  <c r="O9" i="39" s="1"/>
  <c r="N8" i="39"/>
  <c r="O8" i="39" s="1"/>
  <c r="N7" i="39"/>
  <c r="O7" i="39" s="1"/>
  <c r="N6" i="39"/>
  <c r="O6" i="39" s="1"/>
  <c r="M5" i="39"/>
  <c r="M26" i="39" s="1"/>
  <c r="L5" i="39"/>
  <c r="L26" i="39" s="1"/>
  <c r="K5" i="39"/>
  <c r="K26" i="39"/>
  <c r="J5" i="39"/>
  <c r="J26" i="39"/>
  <c r="I5" i="39"/>
  <c r="I26" i="39" s="1"/>
  <c r="H5" i="39"/>
  <c r="H26" i="39" s="1"/>
  <c r="G5" i="39"/>
  <c r="G26" i="39" s="1"/>
  <c r="F5" i="39"/>
  <c r="F26" i="39" s="1"/>
  <c r="E5" i="39"/>
  <c r="E26" i="39" s="1"/>
  <c r="D5" i="39"/>
  <c r="N5" i="39" s="1"/>
  <c r="O5" i="39" s="1"/>
  <c r="D26" i="39"/>
  <c r="N20" i="38"/>
  <c r="O20" i="38" s="1"/>
  <c r="M19" i="38"/>
  <c r="L19" i="38"/>
  <c r="K19" i="38"/>
  <c r="J19" i="38"/>
  <c r="I19" i="38"/>
  <c r="H19" i="38"/>
  <c r="G19" i="38"/>
  <c r="F19" i="38"/>
  <c r="E19" i="38"/>
  <c r="N19" i="38"/>
  <c r="O19" i="38" s="1"/>
  <c r="D19" i="38"/>
  <c r="N18" i="38"/>
  <c r="O18" i="38" s="1"/>
  <c r="M17" i="38"/>
  <c r="L17" i="38"/>
  <c r="K17" i="38"/>
  <c r="J17" i="38"/>
  <c r="I17" i="38"/>
  <c r="H17" i="38"/>
  <c r="G17" i="38"/>
  <c r="F17" i="38"/>
  <c r="F21" i="38" s="1"/>
  <c r="E17" i="38"/>
  <c r="D17" i="38"/>
  <c r="N17" i="38" s="1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H21" i="38"/>
  <c r="G11" i="38"/>
  <c r="N11" i="38" s="1"/>
  <c r="O11" i="38" s="1"/>
  <c r="F11" i="38"/>
  <c r="E11" i="38"/>
  <c r="D11" i="38"/>
  <c r="N10" i="38"/>
  <c r="O10" i="38" s="1"/>
  <c r="N9" i="38"/>
  <c r="O9" i="38" s="1"/>
  <c r="N8" i="38"/>
  <c r="O8" i="38"/>
  <c r="N7" i="38"/>
  <c r="O7" i="38" s="1"/>
  <c r="N6" i="38"/>
  <c r="O6" i="38"/>
  <c r="M5" i="38"/>
  <c r="M21" i="38" s="1"/>
  <c r="L5" i="38"/>
  <c r="L21" i="38" s="1"/>
  <c r="K5" i="38"/>
  <c r="K21" i="38" s="1"/>
  <c r="J5" i="38"/>
  <c r="J21" i="38" s="1"/>
  <c r="I5" i="38"/>
  <c r="N5" i="38" s="1"/>
  <c r="O5" i="38" s="1"/>
  <c r="I21" i="38"/>
  <c r="H5" i="38"/>
  <c r="G5" i="38"/>
  <c r="F5" i="38"/>
  <c r="E5" i="38"/>
  <c r="E21" i="38" s="1"/>
  <c r="D5" i="38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N18" i="37"/>
  <c r="O18" i="37"/>
  <c r="E18" i="37"/>
  <c r="D18" i="37"/>
  <c r="N17" i="37"/>
  <c r="O17" i="37" s="1"/>
  <c r="M16" i="37"/>
  <c r="L16" i="37"/>
  <c r="K16" i="37"/>
  <c r="J16" i="37"/>
  <c r="I16" i="37"/>
  <c r="H16" i="37"/>
  <c r="G16" i="37"/>
  <c r="G24" i="37" s="1"/>
  <c r="F16" i="37"/>
  <c r="E16" i="37"/>
  <c r="N16" i="37" s="1"/>
  <c r="O16" i="37" s="1"/>
  <c r="D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N12" i="37" s="1"/>
  <c r="O12" i="37" s="1"/>
  <c r="F12" i="37"/>
  <c r="E12" i="37"/>
  <c r="D12" i="37"/>
  <c r="N11" i="37"/>
  <c r="O11" i="37"/>
  <c r="M10" i="37"/>
  <c r="L10" i="37"/>
  <c r="K10" i="37"/>
  <c r="J10" i="37"/>
  <c r="I10" i="37"/>
  <c r="H10" i="37"/>
  <c r="G10" i="37"/>
  <c r="F10" i="37"/>
  <c r="E10" i="37"/>
  <c r="N10" i="37" s="1"/>
  <c r="O10" i="37" s="1"/>
  <c r="E24" i="37"/>
  <c r="D10" i="37"/>
  <c r="N9" i="37"/>
  <c r="O9" i="37"/>
  <c r="N8" i="37"/>
  <c r="O8" i="37"/>
  <c r="N7" i="37"/>
  <c r="O7" i="37"/>
  <c r="N6" i="37"/>
  <c r="O6" i="37"/>
  <c r="M5" i="37"/>
  <c r="M24" i="37"/>
  <c r="L5" i="37"/>
  <c r="L24" i="37" s="1"/>
  <c r="K5" i="37"/>
  <c r="K24" i="37"/>
  <c r="J5" i="37"/>
  <c r="J24" i="37" s="1"/>
  <c r="I5" i="37"/>
  <c r="I24" i="37" s="1"/>
  <c r="H5" i="37"/>
  <c r="H24" i="37"/>
  <c r="G5" i="37"/>
  <c r="F5" i="37"/>
  <c r="F24" i="37" s="1"/>
  <c r="E5" i="37"/>
  <c r="D5" i="37"/>
  <c r="D24" i="37" s="1"/>
  <c r="N22" i="36"/>
  <c r="O22" i="36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G23" i="36" s="1"/>
  <c r="F13" i="36"/>
  <c r="F23" i="36" s="1"/>
  <c r="E13" i="36"/>
  <c r="D13" i="36"/>
  <c r="N13" i="36" s="1"/>
  <c r="O13" i="36" s="1"/>
  <c r="N12" i="36"/>
  <c r="O12" i="36" s="1"/>
  <c r="M11" i="36"/>
  <c r="L11" i="36"/>
  <c r="K11" i="36"/>
  <c r="J11" i="36"/>
  <c r="I11" i="36"/>
  <c r="H11" i="36"/>
  <c r="H23" i="36" s="1"/>
  <c r="G11" i="36"/>
  <c r="F11" i="36"/>
  <c r="E11" i="36"/>
  <c r="D11" i="36"/>
  <c r="N10" i="36"/>
  <c r="O10" i="36" s="1"/>
  <c r="N9" i="36"/>
  <c r="O9" i="36" s="1"/>
  <c r="N8" i="36"/>
  <c r="O8" i="36"/>
  <c r="N7" i="36"/>
  <c r="O7" i="36"/>
  <c r="N6" i="36"/>
  <c r="O6" i="36" s="1"/>
  <c r="M5" i="36"/>
  <c r="M23" i="36" s="1"/>
  <c r="L5" i="36"/>
  <c r="L23" i="36" s="1"/>
  <c r="K5" i="36"/>
  <c r="K23" i="36" s="1"/>
  <c r="J5" i="36"/>
  <c r="J23" i="36" s="1"/>
  <c r="I5" i="36"/>
  <c r="I23" i="36" s="1"/>
  <c r="H5" i="36"/>
  <c r="G5" i="36"/>
  <c r="F5" i="36"/>
  <c r="E5" i="36"/>
  <c r="E23" i="36" s="1"/>
  <c r="D5" i="36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 s="1"/>
  <c r="M17" i="35"/>
  <c r="L17" i="35"/>
  <c r="K17" i="35"/>
  <c r="J17" i="35"/>
  <c r="J23" i="35" s="1"/>
  <c r="I17" i="35"/>
  <c r="I23" i="35" s="1"/>
  <c r="H17" i="35"/>
  <c r="G17" i="35"/>
  <c r="F17" i="35"/>
  <c r="E17" i="35"/>
  <c r="N17" i="35" s="1"/>
  <c r="O17" i="35" s="1"/>
  <c r="D17" i="35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23" i="35" s="1"/>
  <c r="D13" i="35"/>
  <c r="N13" i="35" s="1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23" i="35" s="1"/>
  <c r="L5" i="35"/>
  <c r="L23" i="35" s="1"/>
  <c r="K5" i="35"/>
  <c r="K23" i="35" s="1"/>
  <c r="J5" i="35"/>
  <c r="I5" i="35"/>
  <c r="H5" i="35"/>
  <c r="H23" i="35" s="1"/>
  <c r="G5" i="35"/>
  <c r="G23" i="35" s="1"/>
  <c r="F5" i="35"/>
  <c r="F23" i="35" s="1"/>
  <c r="E5" i="35"/>
  <c r="D5" i="35"/>
  <c r="N5" i="35" s="1"/>
  <c r="O5" i="35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G23" i="34" s="1"/>
  <c r="F17" i="34"/>
  <c r="N17" i="34" s="1"/>
  <c r="O17" i="34" s="1"/>
  <c r="E17" i="34"/>
  <c r="D17" i="34"/>
  <c r="N16" i="34"/>
  <c r="O16" i="34" s="1"/>
  <c r="N15" i="34"/>
  <c r="O15" i="34" s="1"/>
  <c r="N14" i="34"/>
  <c r="O14" i="34" s="1"/>
  <c r="M13" i="34"/>
  <c r="L13" i="34"/>
  <c r="K13" i="34"/>
  <c r="J13" i="34"/>
  <c r="N13" i="34" s="1"/>
  <c r="O13" i="34" s="1"/>
  <c r="I13" i="34"/>
  <c r="H13" i="34"/>
  <c r="G13" i="34"/>
  <c r="F13" i="34"/>
  <c r="E13" i="34"/>
  <c r="D13" i="34"/>
  <c r="N12" i="34"/>
  <c r="O12" i="34" s="1"/>
  <c r="M11" i="34"/>
  <c r="M23" i="34" s="1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L23" i="34" s="1"/>
  <c r="K5" i="34"/>
  <c r="K23" i="34" s="1"/>
  <c r="J5" i="34"/>
  <c r="J23" i="34" s="1"/>
  <c r="I5" i="34"/>
  <c r="H5" i="34"/>
  <c r="H23" i="34"/>
  <c r="G5" i="34"/>
  <c r="F5" i="34"/>
  <c r="F23" i="34" s="1"/>
  <c r="E5" i="34"/>
  <c r="D5" i="34"/>
  <c r="N5" i="34" s="1"/>
  <c r="O5" i="34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3" i="33"/>
  <c r="N13" i="33"/>
  <c r="O13" i="33"/>
  <c r="F13" i="33"/>
  <c r="G13" i="33"/>
  <c r="H13" i="33"/>
  <c r="I13" i="33"/>
  <c r="J13" i="33"/>
  <c r="K13" i="33"/>
  <c r="L13" i="33"/>
  <c r="M13" i="33"/>
  <c r="E11" i="33"/>
  <c r="N11" i="33"/>
  <c r="O11" i="33"/>
  <c r="F11" i="33"/>
  <c r="G11" i="33"/>
  <c r="H11" i="33"/>
  <c r="I11" i="33"/>
  <c r="J11" i="33"/>
  <c r="K11" i="33"/>
  <c r="L11" i="33"/>
  <c r="M11" i="33"/>
  <c r="E5" i="33"/>
  <c r="E23" i="33" s="1"/>
  <c r="F5" i="33"/>
  <c r="F23" i="33" s="1"/>
  <c r="G5" i="33"/>
  <c r="G23" i="33" s="1"/>
  <c r="H5" i="33"/>
  <c r="H23" i="33"/>
  <c r="I5" i="33"/>
  <c r="I23" i="33"/>
  <c r="J5" i="33"/>
  <c r="J23" i="33" s="1"/>
  <c r="K5" i="33"/>
  <c r="K23" i="33" s="1"/>
  <c r="L5" i="33"/>
  <c r="L23" i="33" s="1"/>
  <c r="M5" i="33"/>
  <c r="M23" i="33"/>
  <c r="D19" i="33"/>
  <c r="N19" i="33" s="1"/>
  <c r="O19" i="33" s="1"/>
  <c r="D17" i="33"/>
  <c r="N17" i="33" s="1"/>
  <c r="O17" i="33" s="1"/>
  <c r="D13" i="33"/>
  <c r="D11" i="33"/>
  <c r="D5" i="33"/>
  <c r="N22" i="33"/>
  <c r="O22" i="33" s="1"/>
  <c r="N20" i="33"/>
  <c r="O20" i="33"/>
  <c r="N18" i="33"/>
  <c r="O18" i="33" s="1"/>
  <c r="N7" i="33"/>
  <c r="O7" i="33" s="1"/>
  <c r="N8" i="33"/>
  <c r="O8" i="33" s="1"/>
  <c r="N9" i="33"/>
  <c r="O9" i="33" s="1"/>
  <c r="N10" i="33"/>
  <c r="O10" i="33" s="1"/>
  <c r="N6" i="33"/>
  <c r="O6" i="33"/>
  <c r="N14" i="33"/>
  <c r="O14" i="33" s="1"/>
  <c r="N15" i="33"/>
  <c r="O15" i="33" s="1"/>
  <c r="N16" i="33"/>
  <c r="O16" i="33" s="1"/>
  <c r="N12" i="33"/>
  <c r="O12" i="33" s="1"/>
  <c r="E23" i="34"/>
  <c r="I23" i="34"/>
  <c r="D23" i="36"/>
  <c r="N11" i="41"/>
  <c r="O11" i="41"/>
  <c r="N13" i="41"/>
  <c r="O13" i="41" s="1"/>
  <c r="N12" i="42"/>
  <c r="O12" i="42"/>
  <c r="N14" i="42"/>
  <c r="O14" i="42" s="1"/>
  <c r="N12" i="43"/>
  <c r="O12" i="43" s="1"/>
  <c r="N14" i="43"/>
  <c r="O14" i="43"/>
  <c r="N12" i="44"/>
  <c r="O12" i="44" s="1"/>
  <c r="N14" i="44"/>
  <c r="O14" i="44" s="1"/>
  <c r="N12" i="45"/>
  <c r="O12" i="45" s="1"/>
  <c r="N14" i="45"/>
  <c r="O14" i="45" s="1"/>
  <c r="N12" i="46"/>
  <c r="O12" i="46" s="1"/>
  <c r="N14" i="46"/>
  <c r="O14" i="46"/>
  <c r="O25" i="48" l="1"/>
  <c r="P25" i="48" s="1"/>
  <c r="N21" i="41"/>
  <c r="O21" i="41" s="1"/>
  <c r="N26" i="39"/>
  <c r="O26" i="39" s="1"/>
  <c r="N26" i="45"/>
  <c r="O26" i="45" s="1"/>
  <c r="N26" i="44"/>
  <c r="O26" i="44" s="1"/>
  <c r="N23" i="36"/>
  <c r="O23" i="36" s="1"/>
  <c r="N24" i="37"/>
  <c r="O24" i="37" s="1"/>
  <c r="N24" i="42"/>
  <c r="O24" i="42" s="1"/>
  <c r="D26" i="47"/>
  <c r="O26" i="47" s="1"/>
  <c r="P26" i="47" s="1"/>
  <c r="D23" i="34"/>
  <c r="N23" i="34" s="1"/>
  <c r="O23" i="34" s="1"/>
  <c r="N5" i="36"/>
  <c r="O5" i="36" s="1"/>
  <c r="N5" i="45"/>
  <c r="O5" i="45" s="1"/>
  <c r="N5" i="42"/>
  <c r="O5" i="42" s="1"/>
  <c r="D23" i="35"/>
  <c r="N23" i="35" s="1"/>
  <c r="O23" i="35" s="1"/>
  <c r="D21" i="38"/>
  <c r="N21" i="38" s="1"/>
  <c r="O21" i="38" s="1"/>
  <c r="L26" i="47"/>
  <c r="N5" i="41"/>
  <c r="O5" i="41" s="1"/>
  <c r="N5" i="33"/>
  <c r="O5" i="33" s="1"/>
  <c r="D23" i="33"/>
  <c r="N23" i="33" s="1"/>
  <c r="O23" i="33" s="1"/>
  <c r="N5" i="44"/>
  <c r="O5" i="44" s="1"/>
  <c r="N11" i="36"/>
  <c r="O11" i="36" s="1"/>
  <c r="N5" i="37"/>
  <c r="O5" i="37" s="1"/>
  <c r="L26" i="43"/>
  <c r="N26" i="43" s="1"/>
  <c r="O26" i="43" s="1"/>
  <c r="L26" i="46"/>
  <c r="N26" i="46" s="1"/>
  <c r="O26" i="46" s="1"/>
  <c r="G21" i="38"/>
</calcChain>
</file>

<file path=xl/sharedStrings.xml><?xml version="1.0" encoding="utf-8"?>
<sst xmlns="http://schemas.openxmlformats.org/spreadsheetml/2006/main" count="645" uniqueCount="86">
  <si>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</si>
  <si>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</si>
  <si>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</si>
  <si>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</si>
  <si>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</si>
  <si>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</si>
  <si>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</si>
  <si>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</si>
  <si>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</si>
  <si>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</si>
  <si>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</si>
  <si>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</si>
  <si>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</si>
  <si>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</si>
  <si>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</si>
  <si>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</si>
  <si>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</si>
  <si>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</si>
  <si>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</si>
  <si>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</si>
  <si>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</si>
  <si>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</si>
  <si>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</si>
  <si>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</si>
  <si>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</si>
  <si>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</si>
  <si>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</si>
  <si>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</si>
  <si>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</si>
  <si>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</si>
  <si>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</si>
  <si>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</si>
  <si>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</si>
  <si>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</si>
  <si>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</si>
  <si>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</si>
  <si>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</si>
  <si>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Belleview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</si>
  <si>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</si>
  <si>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</si>
  <si>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</si>
  <si>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</si>
  <si>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</si>
  <si>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</si>
  <si>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Legal Counsel</t>
  </si>
  <si>
    <t>2012 Municipal Population:</t>
  </si>
  <si>
    <t>Local Fiscal Year Ended September 30, 2013</t>
  </si>
  <si>
    <t>Economic Environment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</si>
  <si>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</si>
  <si>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</si>
  <si>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</si>
  <si>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</si>
  <si>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</si>
  <si>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</si>
  <si>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</si>
  <si>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</si>
  <si>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</si>
  <si>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</si>
  <si>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</si>
  <si>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</si>
  <si>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Payment to Refunded Bond Escrow Agent</t>
  </si>
  <si>
    <t>2014 Municipal Population:</t>
  </si>
  <si>
    <t>Local Fiscal Year Ended September 30, 2015</t>
  </si>
  <si>
    <t>Executive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</si>
  <si>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</si>
  <si>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</si>
  <si>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</si>
  <si>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</si>
  <si>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</si>
  <si>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</si>
  <si>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</si>
  <si>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</si>
  <si>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</si>
  <si>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</si>
  <si>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</si>
  <si>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</si>
  <si>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</si>
  <si>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</si>
  <si>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</si>
  <si>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</si>
  <si>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</si>
  <si>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</si>
  <si>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</si>
  <si>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</si>
  <si>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Transportation Systems /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</si>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</sst>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2769141</v>
      </c>
      <c r="E5" s="24">
        <f>SUM(E6:E11)</f>
        <v>5175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369663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3143979</v>
      </c>
      <c r="P5" s="30">
        <f>(O5/P$27)</f>
        <v>544.88370883882146</v>
      </c>
      <c r="Q5" s="6"/>
    </row>
    <row r="6" spans="1:134">
      <c r="A6" s="12"/>
      <c r="B6" s="42">
        <v>511</v>
      </c>
      <c r="C6" s="19" t="s">
        <v>19</v>
      </c>
      <c r="D6" s="43">
        <v>296790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296790</v>
      </c>
      <c r="P6" s="44">
        <f>(O6/P$27)</f>
        <v>51.436741767764296</v>
      </c>
      <c r="Q6" s="9"/>
    </row>
    <row r="7" spans="1:134">
      <c r="A7" s="12"/>
      <c r="B7" s="42">
        <v>512</v>
      </c>
      <c r="C7" s="19" t="s">
        <v>63</v>
      </c>
      <c r="D7" s="43">
        <v>689975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689975</v>
      </c>
      <c r="P7" s="44">
        <f>(O7/P$27)</f>
        <v>119.57972270363952</v>
      </c>
      <c r="Q7" s="9"/>
    </row>
    <row r="8" spans="1:134">
      <c r="A8" s="12"/>
      <c r="B8" s="42">
        <v>513</v>
      </c>
      <c r="C8" s="19" t="s">
        <v>20</v>
      </c>
      <c r="D8" s="43">
        <v>743291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743291</v>
      </c>
      <c r="P8" s="44">
        <f>(O8/P$27)</f>
        <v>128.81993067590989</v>
      </c>
      <c r="Q8" s="9"/>
    </row>
    <row r="9" spans="1:134">
      <c r="A9" s="12"/>
      <c r="B9" s="42">
        <v>515</v>
      </c>
      <c r="C9" s="19" t="s">
        <v>21</v>
      </c>
      <c r="D9" s="43">
        <v>591792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591792</v>
      </c>
      <c r="P9" s="44">
        <f>(O9/P$27)</f>
        <v>102.56360485268631</v>
      </c>
      <c r="Q9" s="9"/>
    </row>
    <row r="10" spans="1:134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369663</v>
      </c>
      <c r="L10" s="43">
        <v>0</v>
      </c>
      <c r="M10" s="43">
        <v>0</v>
      </c>
      <c r="N10" s="43">
        <v>0</v>
      </c>
      <c r="O10" s="43">
        <f t="shared" si="0"/>
        <v>369663</v>
      </c>
      <c r="P10" s="44">
        <f>(O10/P$27)</f>
        <v>64.066377816291165</v>
      </c>
      <c r="Q10" s="9"/>
    </row>
    <row r="11" spans="1:134">
      <c r="A11" s="12"/>
      <c r="B11" s="42">
        <v>519</v>
      </c>
      <c r="C11" s="19" t="s">
        <v>23</v>
      </c>
      <c r="D11" s="43">
        <v>447293</v>
      </c>
      <c r="E11" s="43">
        <v>5175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452468</v>
      </c>
      <c r="P11" s="44">
        <f>(O11/P$27)</f>
        <v>78.417331022530334</v>
      </c>
      <c r="Q11" s="9"/>
    </row>
    <row r="12" spans="1:134" ht="15.75">
      <c r="A12" s="26" t="s">
        <v>24</v>
      </c>
      <c r="B12" s="27"/>
      <c r="C12" s="28"/>
      <c r="D12" s="29">
        <f>SUM(D13:D13)</f>
        <v>2071049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22463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2093512</v>
      </c>
      <c r="P12" s="41">
        <f>(O12/P$27)</f>
        <v>362.82703639514733</v>
      </c>
      <c r="Q12" s="10"/>
    </row>
    <row r="13" spans="1:134">
      <c r="A13" s="12"/>
      <c r="B13" s="42">
        <v>521</v>
      </c>
      <c r="C13" s="19" t="s">
        <v>25</v>
      </c>
      <c r="D13" s="43">
        <v>2071049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22463</v>
      </c>
      <c r="L13" s="43">
        <v>0</v>
      </c>
      <c r="M13" s="43">
        <v>0</v>
      </c>
      <c r="N13" s="43">
        <v>0</v>
      </c>
      <c r="O13" s="43">
        <f>SUM(D13:N13)</f>
        <v>2093512</v>
      </c>
      <c r="P13" s="44">
        <f>(O13/P$27)</f>
        <v>362.82703639514733</v>
      </c>
      <c r="Q13" s="9"/>
    </row>
    <row r="14" spans="1:134" ht="15.75">
      <c r="A14" s="26" t="s">
        <v>26</v>
      </c>
      <c r="B14" s="27"/>
      <c r="C14" s="28"/>
      <c r="D14" s="29">
        <f>SUM(D15:D17)</f>
        <v>376387</v>
      </c>
      <c r="E14" s="29">
        <f>SUM(E15:E17)</f>
        <v>0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2518510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2894897</v>
      </c>
      <c r="P14" s="41">
        <f>(O14/P$27)</f>
        <v>501.71525129982666</v>
      </c>
      <c r="Q14" s="10"/>
    </row>
    <row r="15" spans="1:134">
      <c r="A15" s="12"/>
      <c r="B15" s="42">
        <v>534</v>
      </c>
      <c r="C15" s="19" t="s">
        <v>27</v>
      </c>
      <c r="D15" s="43">
        <v>371854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2" si="1">SUM(D15:N15)</f>
        <v>371854</v>
      </c>
      <c r="P15" s="44">
        <f>(O15/P$27)</f>
        <v>64.446100519930681</v>
      </c>
      <c r="Q15" s="9"/>
    </row>
    <row r="16" spans="1:134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2518510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2518510</v>
      </c>
      <c r="P16" s="44">
        <f>(O16/P$27)</f>
        <v>436.48353552859618</v>
      </c>
      <c r="Q16" s="9"/>
    </row>
    <row r="17" spans="1:120">
      <c r="A17" s="12"/>
      <c r="B17" s="42">
        <v>539</v>
      </c>
      <c r="C17" s="19" t="s">
        <v>29</v>
      </c>
      <c r="D17" s="43">
        <v>4533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4533</v>
      </c>
      <c r="P17" s="44">
        <f>(O17/P$27)</f>
        <v>0.78561525129982668</v>
      </c>
      <c r="Q17" s="9"/>
    </row>
    <row r="18" spans="1:120" ht="15.75">
      <c r="A18" s="26" t="s">
        <v>30</v>
      </c>
      <c r="B18" s="27"/>
      <c r="C18" s="28"/>
      <c r="D18" s="29">
        <f>SUM(D19:D20)</f>
        <v>604159</v>
      </c>
      <c r="E18" s="29">
        <f>SUM(E19:E20)</f>
        <v>0</v>
      </c>
      <c r="F18" s="29">
        <f>SUM(F19:F20)</f>
        <v>0</v>
      </c>
      <c r="G18" s="29">
        <f>SUM(G19:G20)</f>
        <v>0</v>
      </c>
      <c r="H18" s="29">
        <f>SUM(H19:H20)</f>
        <v>0</v>
      </c>
      <c r="I18" s="29">
        <f>SUM(I19:I20)</f>
        <v>0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29">
        <f t="shared" si="1"/>
        <v>604159</v>
      </c>
      <c r="P18" s="41">
        <f>(O18/P$27)</f>
        <v>104.70693240901213</v>
      </c>
      <c r="Q18" s="10"/>
    </row>
    <row r="19" spans="1:120">
      <c r="A19" s="12"/>
      <c r="B19" s="42">
        <v>541</v>
      </c>
      <c r="C19" s="19" t="s">
        <v>31</v>
      </c>
      <c r="D19" s="43">
        <v>497798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497798</v>
      </c>
      <c r="P19" s="44">
        <f>(O19/P$27)</f>
        <v>86.273483535528598</v>
      </c>
      <c r="Q19" s="9"/>
    </row>
    <row r="20" spans="1:120">
      <c r="A20" s="12"/>
      <c r="B20" s="42">
        <v>549</v>
      </c>
      <c r="C20" s="19" t="s">
        <v>84</v>
      </c>
      <c r="D20" s="43">
        <v>106361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106361</v>
      </c>
      <c r="P20" s="44">
        <f>(O20/P$27)</f>
        <v>18.433448873483535</v>
      </c>
      <c r="Q20" s="9"/>
    </row>
    <row r="21" spans="1:120" ht="15.75">
      <c r="A21" s="26" t="s">
        <v>32</v>
      </c>
      <c r="B21" s="27"/>
      <c r="C21" s="28"/>
      <c r="D21" s="29">
        <f>SUM(D22:D22)</f>
        <v>254696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254696</v>
      </c>
      <c r="P21" s="41">
        <f>(O21/P$27)</f>
        <v>44.141421143847488</v>
      </c>
      <c r="Q21" s="9"/>
    </row>
    <row r="22" spans="1:120">
      <c r="A22" s="12"/>
      <c r="B22" s="42">
        <v>572</v>
      </c>
      <c r="C22" s="19" t="s">
        <v>33</v>
      </c>
      <c r="D22" s="43">
        <v>254696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254696</v>
      </c>
      <c r="P22" s="44">
        <f>(O22/P$27)</f>
        <v>44.141421143847488</v>
      </c>
      <c r="Q22" s="9"/>
    </row>
    <row r="23" spans="1:120" ht="15.75">
      <c r="A23" s="26" t="s">
        <v>35</v>
      </c>
      <c r="B23" s="27"/>
      <c r="C23" s="28"/>
      <c r="D23" s="29">
        <f>SUM(D24:D24)</f>
        <v>66977</v>
      </c>
      <c r="E23" s="29">
        <f>SUM(E24:E24)</f>
        <v>81220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1439106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1587303</v>
      </c>
      <c r="P23" s="41">
        <f>(O23/P$27)</f>
        <v>275.09584055459271</v>
      </c>
      <c r="Q23" s="9"/>
    </row>
    <row r="24" spans="1:120" ht="15.75" thickBot="1">
      <c r="A24" s="12"/>
      <c r="B24" s="42">
        <v>581</v>
      </c>
      <c r="C24" s="19" t="s">
        <v>81</v>
      </c>
      <c r="D24" s="43">
        <v>66977</v>
      </c>
      <c r="E24" s="43">
        <v>81220</v>
      </c>
      <c r="F24" s="43">
        <v>0</v>
      </c>
      <c r="G24" s="43">
        <v>0</v>
      </c>
      <c r="H24" s="43">
        <v>0</v>
      </c>
      <c r="I24" s="43">
        <v>1439106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1587303</v>
      </c>
      <c r="P24" s="44">
        <f>(O24/P$27)</f>
        <v>275.09584055459271</v>
      </c>
      <c r="Q24" s="9"/>
    </row>
    <row r="25" spans="1:120" ht="16.5" thickBot="1">
      <c r="A25" s="13" t="s">
        <v>10</v>
      </c>
      <c r="B25" s="21"/>
      <c r="C25" s="20"/>
      <c r="D25" s="14">
        <f>SUM(D5,D12,D14,D18,D21,D23)</f>
        <v>6142409</v>
      </c>
      <c r="E25" s="14">
        <f t="shared" ref="E25:N25" si="2">SUM(E5,E12,E14,E18,E21,E23)</f>
        <v>86395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3957616</v>
      </c>
      <c r="J25" s="14">
        <f t="shared" si="2"/>
        <v>0</v>
      </c>
      <c r="K25" s="14">
        <f t="shared" si="2"/>
        <v>392126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>SUM(D25:N25)</f>
        <v>10578546</v>
      </c>
      <c r="P25" s="35">
        <f>(O25/P$27)</f>
        <v>1833.3701906412477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85</v>
      </c>
      <c r="N27" s="93"/>
      <c r="O27" s="93"/>
      <c r="P27" s="39">
        <v>5770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1143472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164101</v>
      </c>
      <c r="L5" s="24">
        <f t="shared" si="0"/>
        <v>0</v>
      </c>
      <c r="M5" s="24">
        <f t="shared" si="0"/>
        <v>0</v>
      </c>
      <c r="N5" s="25">
        <f t="shared" ref="N5:N24" si="1">SUM(D5:M5)</f>
        <v>1307573</v>
      </c>
      <c r="O5" s="30">
        <f t="shared" ref="O5:O24" si="2">(N5/O$26)</f>
        <v>286.62275317843051</v>
      </c>
      <c r="P5" s="6"/>
    </row>
    <row r="6" spans="1:133">
      <c r="A6" s="12"/>
      <c r="B6" s="42">
        <v>511</v>
      </c>
      <c r="C6" s="19" t="s">
        <v>19</v>
      </c>
      <c r="D6" s="43">
        <v>97357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97357</v>
      </c>
      <c r="O6" s="44">
        <f t="shared" si="2"/>
        <v>21.340859272249013</v>
      </c>
      <c r="P6" s="9"/>
    </row>
    <row r="7" spans="1:133">
      <c r="A7" s="12"/>
      <c r="B7" s="42">
        <v>513</v>
      </c>
      <c r="C7" s="19" t="s">
        <v>20</v>
      </c>
      <c r="D7" s="43">
        <v>591255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164101</v>
      </c>
      <c r="L7" s="43">
        <v>0</v>
      </c>
      <c r="M7" s="43">
        <v>0</v>
      </c>
      <c r="N7" s="43">
        <f t="shared" si="1"/>
        <v>755356</v>
      </c>
      <c r="O7" s="44">
        <f t="shared" si="2"/>
        <v>165.57562472599736</v>
      </c>
      <c r="P7" s="9"/>
    </row>
    <row r="8" spans="1:133">
      <c r="A8" s="12"/>
      <c r="B8" s="42">
        <v>515</v>
      </c>
      <c r="C8" s="19" t="s">
        <v>21</v>
      </c>
      <c r="D8" s="43">
        <v>289395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289395</v>
      </c>
      <c r="O8" s="44">
        <f t="shared" si="2"/>
        <v>63.435992985532664</v>
      </c>
      <c r="P8" s="9"/>
    </row>
    <row r="9" spans="1:133">
      <c r="A9" s="12"/>
      <c r="B9" s="42">
        <v>519</v>
      </c>
      <c r="C9" s="19" t="s">
        <v>23</v>
      </c>
      <c r="D9" s="43">
        <v>165465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165465</v>
      </c>
      <c r="O9" s="44">
        <f t="shared" si="2"/>
        <v>36.270276194651466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1164872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24696</v>
      </c>
      <c r="L10" s="29">
        <f t="shared" si="3"/>
        <v>0</v>
      </c>
      <c r="M10" s="29">
        <f t="shared" si="3"/>
        <v>0</v>
      </c>
      <c r="N10" s="40">
        <f t="shared" si="1"/>
        <v>1189568</v>
      </c>
      <c r="O10" s="41">
        <f t="shared" si="2"/>
        <v>260.755808855765</v>
      </c>
      <c r="P10" s="10"/>
    </row>
    <row r="11" spans="1:133">
      <c r="A11" s="12"/>
      <c r="B11" s="42">
        <v>521</v>
      </c>
      <c r="C11" s="19" t="s">
        <v>25</v>
      </c>
      <c r="D11" s="43">
        <v>1164872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24696</v>
      </c>
      <c r="L11" s="43">
        <v>0</v>
      </c>
      <c r="M11" s="43">
        <v>0</v>
      </c>
      <c r="N11" s="43">
        <f t="shared" si="1"/>
        <v>1189568</v>
      </c>
      <c r="O11" s="44">
        <f t="shared" si="2"/>
        <v>260.755808855765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SUM(D13:D15)</f>
        <v>275296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2159628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2434924</v>
      </c>
      <c r="O12" s="41">
        <f t="shared" si="2"/>
        <v>533.74046470846122</v>
      </c>
      <c r="P12" s="10"/>
    </row>
    <row r="13" spans="1:133">
      <c r="A13" s="12"/>
      <c r="B13" s="42">
        <v>534</v>
      </c>
      <c r="C13" s="19" t="s">
        <v>27</v>
      </c>
      <c r="D13" s="43">
        <v>273023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273023</v>
      </c>
      <c r="O13" s="44">
        <f t="shared" si="2"/>
        <v>59.847216133274877</v>
      </c>
      <c r="P13" s="9"/>
    </row>
    <row r="14" spans="1:133">
      <c r="A14" s="12"/>
      <c r="B14" s="42">
        <v>536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2159628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2159628</v>
      </c>
      <c r="O14" s="44">
        <f t="shared" si="2"/>
        <v>473.39500219202102</v>
      </c>
      <c r="P14" s="9"/>
    </row>
    <row r="15" spans="1:133">
      <c r="A15" s="12"/>
      <c r="B15" s="42">
        <v>539</v>
      </c>
      <c r="C15" s="19" t="s">
        <v>29</v>
      </c>
      <c r="D15" s="43">
        <v>2273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2273</v>
      </c>
      <c r="O15" s="44">
        <f t="shared" si="2"/>
        <v>0.49824638316527836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658878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658878</v>
      </c>
      <c r="O16" s="41">
        <f t="shared" si="2"/>
        <v>144.42744410346339</v>
      </c>
      <c r="P16" s="10"/>
    </row>
    <row r="17" spans="1:119">
      <c r="A17" s="12"/>
      <c r="B17" s="42">
        <v>541</v>
      </c>
      <c r="C17" s="19" t="s">
        <v>31</v>
      </c>
      <c r="D17" s="43">
        <v>658878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658878</v>
      </c>
      <c r="O17" s="44">
        <f t="shared" si="2"/>
        <v>144.42744410346339</v>
      </c>
      <c r="P17" s="9"/>
    </row>
    <row r="18" spans="1:119" ht="15.75">
      <c r="A18" s="26" t="s">
        <v>47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9500</v>
      </c>
      <c r="N18" s="29">
        <f t="shared" si="1"/>
        <v>9500</v>
      </c>
      <c r="O18" s="41">
        <f t="shared" si="2"/>
        <v>2.0824199912319159</v>
      </c>
      <c r="P18" s="10"/>
    </row>
    <row r="19" spans="1:119">
      <c r="A19" s="45"/>
      <c r="B19" s="46">
        <v>559</v>
      </c>
      <c r="C19" s="47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9500</v>
      </c>
      <c r="N19" s="43">
        <f t="shared" si="1"/>
        <v>9500</v>
      </c>
      <c r="O19" s="44">
        <f t="shared" si="2"/>
        <v>2.0824199912319159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115139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115139</v>
      </c>
      <c r="O20" s="41">
        <f t="shared" si="2"/>
        <v>25.238711091626481</v>
      </c>
      <c r="P20" s="9"/>
    </row>
    <row r="21" spans="1:119">
      <c r="A21" s="12"/>
      <c r="B21" s="42">
        <v>572</v>
      </c>
      <c r="C21" s="19" t="s">
        <v>33</v>
      </c>
      <c r="D21" s="43">
        <v>115139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115139</v>
      </c>
      <c r="O21" s="44">
        <f t="shared" si="2"/>
        <v>25.238711091626481</v>
      </c>
      <c r="P21" s="9"/>
    </row>
    <row r="22" spans="1:119" ht="15.75">
      <c r="A22" s="26" t="s">
        <v>35</v>
      </c>
      <c r="B22" s="27"/>
      <c r="C22" s="28"/>
      <c r="D22" s="29">
        <f t="shared" ref="D22:M22" si="8">SUM(D23:D23)</f>
        <v>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286748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286748</v>
      </c>
      <c r="O22" s="41">
        <f t="shared" si="2"/>
        <v>62.855765015344147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286748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286748</v>
      </c>
      <c r="O23" s="44">
        <f t="shared" si="2"/>
        <v>62.855765015344147</v>
      </c>
      <c r="P23" s="9"/>
    </row>
    <row r="24" spans="1:119" ht="16.5" thickBot="1">
      <c r="A24" s="13" t="s">
        <v>10</v>
      </c>
      <c r="B24" s="21"/>
      <c r="C24" s="20"/>
      <c r="D24" s="14">
        <f>SUM(D5,D10,D12,D16,D18,D20,D22)</f>
        <v>3357657</v>
      </c>
      <c r="E24" s="14">
        <f t="shared" ref="E24:M24" si="9">SUM(E5,E10,E12,E16,E18,E20,E22)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2446376</v>
      </c>
      <c r="J24" s="14">
        <f t="shared" si="9"/>
        <v>0</v>
      </c>
      <c r="K24" s="14">
        <f t="shared" si="9"/>
        <v>188797</v>
      </c>
      <c r="L24" s="14">
        <f t="shared" si="9"/>
        <v>0</v>
      </c>
      <c r="M24" s="14">
        <f t="shared" si="9"/>
        <v>9500</v>
      </c>
      <c r="N24" s="14">
        <f t="shared" si="1"/>
        <v>6002330</v>
      </c>
      <c r="O24" s="35">
        <f t="shared" si="2"/>
        <v>1315.7233669443226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49</v>
      </c>
      <c r="M26" s="93"/>
      <c r="N26" s="93"/>
      <c r="O26" s="39">
        <v>4562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1008034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72243</v>
      </c>
      <c r="L5" s="24">
        <f t="shared" si="0"/>
        <v>0</v>
      </c>
      <c r="M5" s="24">
        <f t="shared" si="0"/>
        <v>0</v>
      </c>
      <c r="N5" s="25">
        <f t="shared" ref="N5:N23" si="1">SUM(D5:M5)</f>
        <v>1080277</v>
      </c>
      <c r="O5" s="30">
        <f t="shared" ref="O5:O23" si="2">(N5/O$25)</f>
        <v>237.37134695671281</v>
      </c>
      <c r="P5" s="6"/>
    </row>
    <row r="6" spans="1:133">
      <c r="A6" s="12"/>
      <c r="B6" s="42">
        <v>511</v>
      </c>
      <c r="C6" s="19" t="s">
        <v>19</v>
      </c>
      <c r="D6" s="43">
        <v>55138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55138</v>
      </c>
      <c r="O6" s="44">
        <f t="shared" si="2"/>
        <v>12.115578993627775</v>
      </c>
      <c r="P6" s="9"/>
    </row>
    <row r="7" spans="1:133">
      <c r="A7" s="12"/>
      <c r="B7" s="42">
        <v>513</v>
      </c>
      <c r="C7" s="19" t="s">
        <v>20</v>
      </c>
      <c r="D7" s="43">
        <v>580033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580033</v>
      </c>
      <c r="O7" s="44">
        <f t="shared" si="2"/>
        <v>127.45176884201274</v>
      </c>
      <c r="P7" s="9"/>
    </row>
    <row r="8" spans="1:133">
      <c r="A8" s="12"/>
      <c r="B8" s="42">
        <v>514</v>
      </c>
      <c r="C8" s="19" t="s">
        <v>44</v>
      </c>
      <c r="D8" s="43">
        <v>246789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246789</v>
      </c>
      <c r="O8" s="44">
        <f t="shared" si="2"/>
        <v>54.227422544495717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72243</v>
      </c>
      <c r="L9" s="43">
        <v>0</v>
      </c>
      <c r="M9" s="43">
        <v>0</v>
      </c>
      <c r="N9" s="43">
        <f t="shared" si="1"/>
        <v>72243</v>
      </c>
      <c r="O9" s="44">
        <f t="shared" si="2"/>
        <v>15.874093605800923</v>
      </c>
      <c r="P9" s="9"/>
    </row>
    <row r="10" spans="1:133">
      <c r="A10" s="12"/>
      <c r="B10" s="42">
        <v>519</v>
      </c>
      <c r="C10" s="19" t="s">
        <v>23</v>
      </c>
      <c r="D10" s="43">
        <v>126074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126074</v>
      </c>
      <c r="O10" s="44">
        <f t="shared" si="2"/>
        <v>27.702482970775655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1094570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14217</v>
      </c>
      <c r="L11" s="29">
        <f t="shared" si="3"/>
        <v>0</v>
      </c>
      <c r="M11" s="29">
        <f t="shared" si="3"/>
        <v>0</v>
      </c>
      <c r="N11" s="40">
        <f t="shared" si="1"/>
        <v>1108787</v>
      </c>
      <c r="O11" s="41">
        <f t="shared" si="2"/>
        <v>243.63590419687981</v>
      </c>
      <c r="P11" s="10"/>
    </row>
    <row r="12" spans="1:133">
      <c r="A12" s="12"/>
      <c r="B12" s="42">
        <v>521</v>
      </c>
      <c r="C12" s="19" t="s">
        <v>25</v>
      </c>
      <c r="D12" s="43">
        <v>1094570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14217</v>
      </c>
      <c r="L12" s="43">
        <v>0</v>
      </c>
      <c r="M12" s="43">
        <v>0</v>
      </c>
      <c r="N12" s="43">
        <f t="shared" si="1"/>
        <v>1108787</v>
      </c>
      <c r="O12" s="44">
        <f t="shared" si="2"/>
        <v>243.63590419687981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288326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2081151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2369477</v>
      </c>
      <c r="O13" s="41">
        <f t="shared" si="2"/>
        <v>520.64974730828385</v>
      </c>
      <c r="P13" s="10"/>
    </row>
    <row r="14" spans="1:133">
      <c r="A14" s="12"/>
      <c r="B14" s="42">
        <v>534</v>
      </c>
      <c r="C14" s="19" t="s">
        <v>27</v>
      </c>
      <c r="D14" s="43">
        <v>284392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284392</v>
      </c>
      <c r="O14" s="44">
        <f t="shared" si="2"/>
        <v>62.490002197319271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2081151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2081151</v>
      </c>
      <c r="O15" s="44">
        <f t="shared" si="2"/>
        <v>457.29531970995384</v>
      </c>
      <c r="P15" s="9"/>
    </row>
    <row r="16" spans="1:133">
      <c r="A16" s="12"/>
      <c r="B16" s="42">
        <v>539</v>
      </c>
      <c r="C16" s="19" t="s">
        <v>29</v>
      </c>
      <c r="D16" s="43">
        <v>3934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3934</v>
      </c>
      <c r="O16" s="44">
        <f t="shared" si="2"/>
        <v>0.86442540101076681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503018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503018</v>
      </c>
      <c r="O17" s="41">
        <f t="shared" si="2"/>
        <v>110.52911448033399</v>
      </c>
      <c r="P17" s="10"/>
    </row>
    <row r="18" spans="1:119">
      <c r="A18" s="12"/>
      <c r="B18" s="42">
        <v>541</v>
      </c>
      <c r="C18" s="19" t="s">
        <v>31</v>
      </c>
      <c r="D18" s="43">
        <v>503018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503018</v>
      </c>
      <c r="O18" s="44">
        <f t="shared" si="2"/>
        <v>110.52911448033399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197774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197774</v>
      </c>
      <c r="O19" s="41">
        <f t="shared" si="2"/>
        <v>43.457262140188966</v>
      </c>
      <c r="P19" s="9"/>
    </row>
    <row r="20" spans="1:119">
      <c r="A20" s="12"/>
      <c r="B20" s="42">
        <v>572</v>
      </c>
      <c r="C20" s="19" t="s">
        <v>33</v>
      </c>
      <c r="D20" s="43">
        <v>197774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197774</v>
      </c>
      <c r="O20" s="44">
        <f t="shared" si="2"/>
        <v>43.457262140188966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229725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229725</v>
      </c>
      <c r="O21" s="41">
        <f t="shared" si="2"/>
        <v>50.477916941331578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229725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229725</v>
      </c>
      <c r="O22" s="44">
        <f t="shared" si="2"/>
        <v>50.477916941331578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3091722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2310876</v>
      </c>
      <c r="J23" s="14">
        <f t="shared" si="8"/>
        <v>0</v>
      </c>
      <c r="K23" s="14">
        <f t="shared" si="8"/>
        <v>86460</v>
      </c>
      <c r="L23" s="14">
        <f t="shared" si="8"/>
        <v>0</v>
      </c>
      <c r="M23" s="14">
        <f t="shared" si="8"/>
        <v>0</v>
      </c>
      <c r="N23" s="14">
        <f t="shared" si="1"/>
        <v>5489058</v>
      </c>
      <c r="O23" s="35">
        <f t="shared" si="2"/>
        <v>1206.121292023731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45</v>
      </c>
      <c r="M25" s="93"/>
      <c r="N25" s="93"/>
      <c r="O25" s="39">
        <v>4551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1943415</v>
      </c>
      <c r="E5" s="24">
        <f t="shared" ref="E5:M5" si="0">SUM(E6:E10)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65210</v>
      </c>
      <c r="L5" s="24">
        <f t="shared" si="0"/>
        <v>0</v>
      </c>
      <c r="M5" s="24">
        <f t="shared" si="0"/>
        <v>0</v>
      </c>
      <c r="N5" s="25">
        <f t="shared" ref="N5:N23" si="1">SUM(D5:M5)</f>
        <v>2008625</v>
      </c>
      <c r="O5" s="30">
        <f t="shared" ref="O5:O23" si="2">(N5/O$25)</f>
        <v>440.39136154352116</v>
      </c>
      <c r="P5" s="6"/>
    </row>
    <row r="6" spans="1:133">
      <c r="A6" s="12"/>
      <c r="B6" s="42">
        <v>511</v>
      </c>
      <c r="C6" s="19" t="s">
        <v>19</v>
      </c>
      <c r="D6" s="43">
        <v>32199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32199</v>
      </c>
      <c r="O6" s="44">
        <f t="shared" si="2"/>
        <v>7.0596360447270339</v>
      </c>
      <c r="P6" s="9"/>
    </row>
    <row r="7" spans="1:133">
      <c r="A7" s="12"/>
      <c r="B7" s="42">
        <v>513</v>
      </c>
      <c r="C7" s="19" t="s">
        <v>20</v>
      </c>
      <c r="D7" s="43">
        <v>1598127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1598127</v>
      </c>
      <c r="O7" s="44">
        <f t="shared" si="2"/>
        <v>350.38960754220568</v>
      </c>
      <c r="P7" s="9"/>
    </row>
    <row r="8" spans="1:133">
      <c r="A8" s="12"/>
      <c r="B8" s="42">
        <v>515</v>
      </c>
      <c r="C8" s="19" t="s">
        <v>21</v>
      </c>
      <c r="D8" s="43">
        <v>197000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197000</v>
      </c>
      <c r="O8" s="44">
        <f t="shared" si="2"/>
        <v>43.192282394211794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65210</v>
      </c>
      <c r="L9" s="43">
        <v>0</v>
      </c>
      <c r="M9" s="43">
        <v>0</v>
      </c>
      <c r="N9" s="43">
        <f t="shared" si="1"/>
        <v>65210</v>
      </c>
      <c r="O9" s="44">
        <f t="shared" si="2"/>
        <v>14.297303222977417</v>
      </c>
      <c r="P9" s="9"/>
    </row>
    <row r="10" spans="1:133">
      <c r="A10" s="12"/>
      <c r="B10" s="42">
        <v>519</v>
      </c>
      <c r="C10" s="19" t="s">
        <v>23</v>
      </c>
      <c r="D10" s="43">
        <v>116089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116089</v>
      </c>
      <c r="O10" s="44">
        <f t="shared" si="2"/>
        <v>25.452532339399255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1067366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22732</v>
      </c>
      <c r="L11" s="29">
        <f t="shared" si="3"/>
        <v>0</v>
      </c>
      <c r="M11" s="29">
        <f t="shared" si="3"/>
        <v>0</v>
      </c>
      <c r="N11" s="40">
        <f t="shared" si="1"/>
        <v>1090098</v>
      </c>
      <c r="O11" s="41">
        <f t="shared" si="2"/>
        <v>239.00416575312431</v>
      </c>
      <c r="P11" s="10"/>
    </row>
    <row r="12" spans="1:133">
      <c r="A12" s="12"/>
      <c r="B12" s="42">
        <v>521</v>
      </c>
      <c r="C12" s="19" t="s">
        <v>25</v>
      </c>
      <c r="D12" s="43">
        <v>1067366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22732</v>
      </c>
      <c r="L12" s="43">
        <v>0</v>
      </c>
      <c r="M12" s="43">
        <v>0</v>
      </c>
      <c r="N12" s="43">
        <f t="shared" si="1"/>
        <v>1090098</v>
      </c>
      <c r="O12" s="44">
        <f t="shared" si="2"/>
        <v>239.00416575312431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331627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2063415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2395042</v>
      </c>
      <c r="O13" s="41">
        <f t="shared" si="2"/>
        <v>525.11335233501427</v>
      </c>
      <c r="P13" s="10"/>
    </row>
    <row r="14" spans="1:133">
      <c r="A14" s="12"/>
      <c r="B14" s="42">
        <v>534</v>
      </c>
      <c r="C14" s="19" t="s">
        <v>27</v>
      </c>
      <c r="D14" s="43">
        <v>329178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329178</v>
      </c>
      <c r="O14" s="44">
        <f t="shared" si="2"/>
        <v>72.172330629247966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2063415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2063415</v>
      </c>
      <c r="O15" s="44">
        <f t="shared" si="2"/>
        <v>452.40407805305853</v>
      </c>
      <c r="P15" s="9"/>
    </row>
    <row r="16" spans="1:133">
      <c r="A16" s="12"/>
      <c r="B16" s="42">
        <v>539</v>
      </c>
      <c r="C16" s="19" t="s">
        <v>29</v>
      </c>
      <c r="D16" s="43">
        <v>2449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2449</v>
      </c>
      <c r="O16" s="44">
        <f t="shared" si="2"/>
        <v>0.53694365270773958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422382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422382</v>
      </c>
      <c r="O17" s="41">
        <f t="shared" si="2"/>
        <v>92.607322955492222</v>
      </c>
      <c r="P17" s="10"/>
    </row>
    <row r="18" spans="1:119">
      <c r="A18" s="12"/>
      <c r="B18" s="42">
        <v>541</v>
      </c>
      <c r="C18" s="19" t="s">
        <v>31</v>
      </c>
      <c r="D18" s="43">
        <v>422382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422382</v>
      </c>
      <c r="O18" s="44">
        <f t="shared" si="2"/>
        <v>92.607322955492222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326765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326765</v>
      </c>
      <c r="O19" s="41">
        <f t="shared" si="2"/>
        <v>71.643279982459987</v>
      </c>
      <c r="P19" s="9"/>
    </row>
    <row r="20" spans="1:119">
      <c r="A20" s="12"/>
      <c r="B20" s="42">
        <v>572</v>
      </c>
      <c r="C20" s="19" t="s">
        <v>33</v>
      </c>
      <c r="D20" s="43">
        <v>326765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326765</v>
      </c>
      <c r="O20" s="44">
        <f t="shared" si="2"/>
        <v>71.643279982459987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194400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194400</v>
      </c>
      <c r="O21" s="41">
        <f t="shared" si="2"/>
        <v>42.622231966673972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194400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194400</v>
      </c>
      <c r="O22" s="44">
        <f t="shared" si="2"/>
        <v>42.622231966673972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4091555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2257815</v>
      </c>
      <c r="J23" s="14">
        <f t="shared" si="8"/>
        <v>0</v>
      </c>
      <c r="K23" s="14">
        <f t="shared" si="8"/>
        <v>87942</v>
      </c>
      <c r="L23" s="14">
        <f t="shared" si="8"/>
        <v>0</v>
      </c>
      <c r="M23" s="14">
        <f t="shared" si="8"/>
        <v>0</v>
      </c>
      <c r="N23" s="14">
        <f t="shared" si="1"/>
        <v>6437312</v>
      </c>
      <c r="O23" s="35">
        <f t="shared" si="2"/>
        <v>1411.3817145362859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4561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916735</v>
      </c>
      <c r="E5" s="24">
        <f t="shared" ref="E5:M5" si="0">SUM(E6:E10)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121269</v>
      </c>
      <c r="L5" s="24">
        <f t="shared" si="0"/>
        <v>0</v>
      </c>
      <c r="M5" s="24">
        <f t="shared" si="0"/>
        <v>0</v>
      </c>
      <c r="N5" s="25">
        <f t="shared" ref="N5:N23" si="1">SUM(D5:M5)</f>
        <v>1038004</v>
      </c>
      <c r="O5" s="30">
        <f t="shared" ref="O5:O23" si="2">(N5/O$25)</f>
        <v>231.07836153161176</v>
      </c>
      <c r="P5" s="6"/>
    </row>
    <row r="6" spans="1:133">
      <c r="A6" s="12"/>
      <c r="B6" s="42">
        <v>511</v>
      </c>
      <c r="C6" s="19" t="s">
        <v>19</v>
      </c>
      <c r="D6" s="43">
        <v>38329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38329</v>
      </c>
      <c r="O6" s="44">
        <f t="shared" si="2"/>
        <v>8.532724844167408</v>
      </c>
      <c r="P6" s="9"/>
    </row>
    <row r="7" spans="1:133">
      <c r="A7" s="12"/>
      <c r="B7" s="42">
        <v>513</v>
      </c>
      <c r="C7" s="19" t="s">
        <v>20</v>
      </c>
      <c r="D7" s="43">
        <v>526063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526063</v>
      </c>
      <c r="O7" s="44">
        <f t="shared" si="2"/>
        <v>117.11108637577917</v>
      </c>
      <c r="P7" s="9"/>
    </row>
    <row r="8" spans="1:133">
      <c r="A8" s="12"/>
      <c r="B8" s="42">
        <v>515</v>
      </c>
      <c r="C8" s="19" t="s">
        <v>21</v>
      </c>
      <c r="D8" s="43">
        <v>231357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231357</v>
      </c>
      <c r="O8" s="44">
        <f t="shared" si="2"/>
        <v>51.504229741763133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121269</v>
      </c>
      <c r="L9" s="43">
        <v>0</v>
      </c>
      <c r="M9" s="43">
        <v>0</v>
      </c>
      <c r="N9" s="43">
        <f t="shared" si="1"/>
        <v>121269</v>
      </c>
      <c r="O9" s="44">
        <f t="shared" si="2"/>
        <v>26.996660730186999</v>
      </c>
      <c r="P9" s="9"/>
    </row>
    <row r="10" spans="1:133">
      <c r="A10" s="12"/>
      <c r="B10" s="42">
        <v>519</v>
      </c>
      <c r="C10" s="19" t="s">
        <v>23</v>
      </c>
      <c r="D10" s="43">
        <v>120986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120986</v>
      </c>
      <c r="O10" s="44">
        <f t="shared" si="2"/>
        <v>26.933659839715048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1283589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14658</v>
      </c>
      <c r="L11" s="29">
        <f t="shared" si="3"/>
        <v>0</v>
      </c>
      <c r="M11" s="29">
        <f t="shared" si="3"/>
        <v>0</v>
      </c>
      <c r="N11" s="40">
        <f t="shared" si="1"/>
        <v>1298247</v>
      </c>
      <c r="O11" s="41">
        <f t="shared" si="2"/>
        <v>289.01313446126449</v>
      </c>
      <c r="P11" s="10"/>
    </row>
    <row r="12" spans="1:133">
      <c r="A12" s="12"/>
      <c r="B12" s="42">
        <v>521</v>
      </c>
      <c r="C12" s="19" t="s">
        <v>25</v>
      </c>
      <c r="D12" s="43">
        <v>1283589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14658</v>
      </c>
      <c r="L12" s="43">
        <v>0</v>
      </c>
      <c r="M12" s="43">
        <v>0</v>
      </c>
      <c r="N12" s="43">
        <f t="shared" si="1"/>
        <v>1298247</v>
      </c>
      <c r="O12" s="44">
        <f t="shared" si="2"/>
        <v>289.01313446126449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336188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2052195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2388383</v>
      </c>
      <c r="O13" s="41">
        <f t="shared" si="2"/>
        <v>531.69701691896705</v>
      </c>
      <c r="P13" s="10"/>
    </row>
    <row r="14" spans="1:133">
      <c r="A14" s="12"/>
      <c r="B14" s="42">
        <v>534</v>
      </c>
      <c r="C14" s="19" t="s">
        <v>27</v>
      </c>
      <c r="D14" s="43">
        <v>331425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331425</v>
      </c>
      <c r="O14" s="44">
        <f t="shared" si="2"/>
        <v>73.781166518254679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2052195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2052195</v>
      </c>
      <c r="O15" s="44">
        <f t="shared" si="2"/>
        <v>456.85552092609083</v>
      </c>
      <c r="P15" s="9"/>
    </row>
    <row r="16" spans="1:133">
      <c r="A16" s="12"/>
      <c r="B16" s="42">
        <v>539</v>
      </c>
      <c r="C16" s="19" t="s">
        <v>29</v>
      </c>
      <c r="D16" s="43">
        <v>4763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4763</v>
      </c>
      <c r="O16" s="44">
        <f t="shared" si="2"/>
        <v>1.0603294746215495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614415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614415</v>
      </c>
      <c r="O17" s="41">
        <f t="shared" si="2"/>
        <v>136.77983081032949</v>
      </c>
      <c r="P17" s="10"/>
    </row>
    <row r="18" spans="1:119">
      <c r="A18" s="12"/>
      <c r="B18" s="42">
        <v>541</v>
      </c>
      <c r="C18" s="19" t="s">
        <v>31</v>
      </c>
      <c r="D18" s="43">
        <v>614415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614415</v>
      </c>
      <c r="O18" s="44">
        <f t="shared" si="2"/>
        <v>136.77983081032949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388873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388873</v>
      </c>
      <c r="O19" s="41">
        <f t="shared" si="2"/>
        <v>86.570124666073013</v>
      </c>
      <c r="P19" s="9"/>
    </row>
    <row r="20" spans="1:119">
      <c r="A20" s="12"/>
      <c r="B20" s="42">
        <v>572</v>
      </c>
      <c r="C20" s="19" t="s">
        <v>33</v>
      </c>
      <c r="D20" s="43">
        <v>388873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388873</v>
      </c>
      <c r="O20" s="44">
        <f t="shared" si="2"/>
        <v>86.570124666073013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430827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430827</v>
      </c>
      <c r="O21" s="41">
        <f t="shared" si="2"/>
        <v>95.909839715048975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430827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430827</v>
      </c>
      <c r="O22" s="44">
        <f t="shared" si="2"/>
        <v>95.909839715048975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3539800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2483022</v>
      </c>
      <c r="J23" s="14">
        <f t="shared" si="8"/>
        <v>0</v>
      </c>
      <c r="K23" s="14">
        <f t="shared" si="8"/>
        <v>135927</v>
      </c>
      <c r="L23" s="14">
        <f t="shared" si="8"/>
        <v>0</v>
      </c>
      <c r="M23" s="14">
        <f t="shared" si="8"/>
        <v>0</v>
      </c>
      <c r="N23" s="14">
        <f t="shared" si="1"/>
        <v>6158749</v>
      </c>
      <c r="O23" s="35">
        <f t="shared" si="2"/>
        <v>1371.0483081032949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4492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1099774</v>
      </c>
      <c r="E5" s="24">
        <f t="shared" ref="E5:M5" si="0">SUM(E6:E10)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68559</v>
      </c>
      <c r="L5" s="24">
        <f t="shared" si="0"/>
        <v>0</v>
      </c>
      <c r="M5" s="24">
        <f t="shared" si="0"/>
        <v>0</v>
      </c>
      <c r="N5" s="25">
        <f t="shared" ref="N5:N23" si="1">SUM(D5:M5)</f>
        <v>1168333</v>
      </c>
      <c r="O5" s="30">
        <f t="shared" ref="O5:O23" si="2">(N5/O$25)</f>
        <v>289.90893300248138</v>
      </c>
      <c r="P5" s="6"/>
    </row>
    <row r="6" spans="1:133">
      <c r="A6" s="12"/>
      <c r="B6" s="42">
        <v>511</v>
      </c>
      <c r="C6" s="19" t="s">
        <v>19</v>
      </c>
      <c r="D6" s="43">
        <v>41064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41064</v>
      </c>
      <c r="O6" s="44">
        <f t="shared" si="2"/>
        <v>10.189578163771712</v>
      </c>
      <c r="P6" s="9"/>
    </row>
    <row r="7" spans="1:133">
      <c r="A7" s="12"/>
      <c r="B7" s="42">
        <v>513</v>
      </c>
      <c r="C7" s="19" t="s">
        <v>20</v>
      </c>
      <c r="D7" s="43">
        <v>732632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732632</v>
      </c>
      <c r="O7" s="44">
        <f t="shared" si="2"/>
        <v>181.79454094292805</v>
      </c>
      <c r="P7" s="9"/>
    </row>
    <row r="8" spans="1:133">
      <c r="A8" s="12"/>
      <c r="B8" s="42">
        <v>515</v>
      </c>
      <c r="C8" s="19" t="s">
        <v>21</v>
      </c>
      <c r="D8" s="43">
        <v>225265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225265</v>
      </c>
      <c r="O8" s="44">
        <f t="shared" si="2"/>
        <v>55.897022332506204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68559</v>
      </c>
      <c r="L9" s="43">
        <v>0</v>
      </c>
      <c r="M9" s="43">
        <v>0</v>
      </c>
      <c r="N9" s="43">
        <f t="shared" si="1"/>
        <v>68559</v>
      </c>
      <c r="O9" s="44">
        <f t="shared" si="2"/>
        <v>17.012158808933002</v>
      </c>
      <c r="P9" s="9"/>
    </row>
    <row r="10" spans="1:133">
      <c r="A10" s="12"/>
      <c r="B10" s="42">
        <v>519</v>
      </c>
      <c r="C10" s="19" t="s">
        <v>23</v>
      </c>
      <c r="D10" s="43">
        <v>100813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100813</v>
      </c>
      <c r="O10" s="44">
        <f t="shared" si="2"/>
        <v>25.01563275434243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1218172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17416</v>
      </c>
      <c r="L11" s="29">
        <f t="shared" si="3"/>
        <v>0</v>
      </c>
      <c r="M11" s="29">
        <f t="shared" si="3"/>
        <v>0</v>
      </c>
      <c r="N11" s="40">
        <f t="shared" si="1"/>
        <v>1235588</v>
      </c>
      <c r="O11" s="41">
        <f t="shared" si="2"/>
        <v>306.59751861042184</v>
      </c>
      <c r="P11" s="10"/>
    </row>
    <row r="12" spans="1:133">
      <c r="A12" s="12"/>
      <c r="B12" s="42">
        <v>521</v>
      </c>
      <c r="C12" s="19" t="s">
        <v>25</v>
      </c>
      <c r="D12" s="43">
        <v>1218172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17416</v>
      </c>
      <c r="L12" s="43">
        <v>0</v>
      </c>
      <c r="M12" s="43">
        <v>0</v>
      </c>
      <c r="N12" s="43">
        <f t="shared" si="1"/>
        <v>1235588</v>
      </c>
      <c r="O12" s="44">
        <f t="shared" si="2"/>
        <v>306.59751861042184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330186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2060770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2390956</v>
      </c>
      <c r="O13" s="41">
        <f t="shared" si="2"/>
        <v>593.28933002481392</v>
      </c>
      <c r="P13" s="10"/>
    </row>
    <row r="14" spans="1:133">
      <c r="A14" s="12"/>
      <c r="B14" s="42">
        <v>534</v>
      </c>
      <c r="C14" s="19" t="s">
        <v>27</v>
      </c>
      <c r="D14" s="43">
        <v>327937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327937</v>
      </c>
      <c r="O14" s="44">
        <f t="shared" si="2"/>
        <v>81.373945409429282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2060770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2060770</v>
      </c>
      <c r="O15" s="44">
        <f t="shared" si="2"/>
        <v>511.35732009925556</v>
      </c>
      <c r="P15" s="9"/>
    </row>
    <row r="16" spans="1:133">
      <c r="A16" s="12"/>
      <c r="B16" s="42">
        <v>539</v>
      </c>
      <c r="C16" s="19" t="s">
        <v>29</v>
      </c>
      <c r="D16" s="43">
        <v>2249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2249</v>
      </c>
      <c r="O16" s="44">
        <f t="shared" si="2"/>
        <v>0.5580645161290323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532192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532192</v>
      </c>
      <c r="O17" s="41">
        <f t="shared" si="2"/>
        <v>132.05756823821341</v>
      </c>
      <c r="P17" s="10"/>
    </row>
    <row r="18" spans="1:119">
      <c r="A18" s="12"/>
      <c r="B18" s="42">
        <v>541</v>
      </c>
      <c r="C18" s="19" t="s">
        <v>31</v>
      </c>
      <c r="D18" s="43">
        <v>532192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532192</v>
      </c>
      <c r="O18" s="44">
        <f t="shared" si="2"/>
        <v>132.05756823821341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317724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317724</v>
      </c>
      <c r="O19" s="41">
        <f t="shared" si="2"/>
        <v>78.83970223325062</v>
      </c>
      <c r="P19" s="9"/>
    </row>
    <row r="20" spans="1:119">
      <c r="A20" s="12"/>
      <c r="B20" s="42">
        <v>572</v>
      </c>
      <c r="C20" s="19" t="s">
        <v>33</v>
      </c>
      <c r="D20" s="43">
        <v>317724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317724</v>
      </c>
      <c r="O20" s="44">
        <f t="shared" si="2"/>
        <v>78.83970223325062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164553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164553</v>
      </c>
      <c r="O21" s="41">
        <f t="shared" si="2"/>
        <v>40.83200992555831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164553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164553</v>
      </c>
      <c r="O22" s="44">
        <f t="shared" si="2"/>
        <v>40.83200992555831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3498048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2225323</v>
      </c>
      <c r="J23" s="14">
        <f t="shared" si="8"/>
        <v>0</v>
      </c>
      <c r="K23" s="14">
        <f t="shared" si="8"/>
        <v>85975</v>
      </c>
      <c r="L23" s="14">
        <f t="shared" si="8"/>
        <v>0</v>
      </c>
      <c r="M23" s="14">
        <f t="shared" si="8"/>
        <v>0</v>
      </c>
      <c r="N23" s="14">
        <f t="shared" si="1"/>
        <v>5809346</v>
      </c>
      <c r="O23" s="35">
        <f t="shared" si="2"/>
        <v>1441.5250620347394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4030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914230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85461</v>
      </c>
      <c r="L5" s="24">
        <f t="shared" si="0"/>
        <v>0</v>
      </c>
      <c r="M5" s="24">
        <f t="shared" si="0"/>
        <v>0</v>
      </c>
      <c r="N5" s="25">
        <f t="shared" ref="N5:N21" si="1">SUM(D5:M5)</f>
        <v>999691</v>
      </c>
      <c r="O5" s="30">
        <f t="shared" ref="O5:O21" si="2">(N5/O$23)</f>
        <v>247.44826732673266</v>
      </c>
      <c r="P5" s="6"/>
    </row>
    <row r="6" spans="1:133">
      <c r="A6" s="12"/>
      <c r="B6" s="42">
        <v>511</v>
      </c>
      <c r="C6" s="19" t="s">
        <v>19</v>
      </c>
      <c r="D6" s="43">
        <v>22333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22333</v>
      </c>
      <c r="O6" s="44">
        <f t="shared" si="2"/>
        <v>5.5279702970297029</v>
      </c>
      <c r="P6" s="9"/>
    </row>
    <row r="7" spans="1:133">
      <c r="A7" s="12"/>
      <c r="B7" s="42">
        <v>513</v>
      </c>
      <c r="C7" s="19" t="s">
        <v>20</v>
      </c>
      <c r="D7" s="43">
        <v>527431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527431</v>
      </c>
      <c r="O7" s="44">
        <f t="shared" si="2"/>
        <v>130.55222772277227</v>
      </c>
      <c r="P7" s="9"/>
    </row>
    <row r="8" spans="1:133">
      <c r="A8" s="12"/>
      <c r="B8" s="42">
        <v>515</v>
      </c>
      <c r="C8" s="19" t="s">
        <v>21</v>
      </c>
      <c r="D8" s="43">
        <v>258265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258265</v>
      </c>
      <c r="O8" s="44">
        <f t="shared" si="2"/>
        <v>63.926980198019805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85461</v>
      </c>
      <c r="L9" s="43">
        <v>0</v>
      </c>
      <c r="M9" s="43">
        <v>0</v>
      </c>
      <c r="N9" s="43">
        <f t="shared" si="1"/>
        <v>85461</v>
      </c>
      <c r="O9" s="44">
        <f t="shared" si="2"/>
        <v>21.15371287128713</v>
      </c>
      <c r="P9" s="9"/>
    </row>
    <row r="10" spans="1:133">
      <c r="A10" s="12"/>
      <c r="B10" s="42">
        <v>519</v>
      </c>
      <c r="C10" s="19" t="s">
        <v>23</v>
      </c>
      <c r="D10" s="43">
        <v>106201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106201</v>
      </c>
      <c r="O10" s="44">
        <f t="shared" si="2"/>
        <v>26.287376237623761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1274021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20798</v>
      </c>
      <c r="L11" s="29">
        <f t="shared" si="3"/>
        <v>0</v>
      </c>
      <c r="M11" s="29">
        <f t="shared" si="3"/>
        <v>0</v>
      </c>
      <c r="N11" s="40">
        <f t="shared" si="1"/>
        <v>1294819</v>
      </c>
      <c r="O11" s="41">
        <f t="shared" si="2"/>
        <v>320.49975247524753</v>
      </c>
      <c r="P11" s="10"/>
    </row>
    <row r="12" spans="1:133">
      <c r="A12" s="12"/>
      <c r="B12" s="42">
        <v>521</v>
      </c>
      <c r="C12" s="19" t="s">
        <v>25</v>
      </c>
      <c r="D12" s="43">
        <v>1274021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20798</v>
      </c>
      <c r="L12" s="43">
        <v>0</v>
      </c>
      <c r="M12" s="43">
        <v>0</v>
      </c>
      <c r="N12" s="43">
        <f t="shared" si="1"/>
        <v>1294819</v>
      </c>
      <c r="O12" s="44">
        <f t="shared" si="2"/>
        <v>320.49975247524753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333693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1853564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2187257</v>
      </c>
      <c r="O13" s="41">
        <f t="shared" si="2"/>
        <v>541.40024752475244</v>
      </c>
      <c r="P13" s="10"/>
    </row>
    <row r="14" spans="1:133">
      <c r="A14" s="12"/>
      <c r="B14" s="42">
        <v>534</v>
      </c>
      <c r="C14" s="19" t="s">
        <v>27</v>
      </c>
      <c r="D14" s="43">
        <v>331219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331219</v>
      </c>
      <c r="O14" s="44">
        <f t="shared" si="2"/>
        <v>81.984900990099007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1853564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1853564</v>
      </c>
      <c r="O15" s="44">
        <f t="shared" si="2"/>
        <v>458.80297029702973</v>
      </c>
      <c r="P15" s="9"/>
    </row>
    <row r="16" spans="1:133">
      <c r="A16" s="12"/>
      <c r="B16" s="42">
        <v>539</v>
      </c>
      <c r="C16" s="19" t="s">
        <v>29</v>
      </c>
      <c r="D16" s="43">
        <v>2474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2474</v>
      </c>
      <c r="O16" s="44">
        <f t="shared" si="2"/>
        <v>0.61237623762376237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636317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636317</v>
      </c>
      <c r="O17" s="41">
        <f t="shared" si="2"/>
        <v>157.50420792079208</v>
      </c>
      <c r="P17" s="10"/>
    </row>
    <row r="18" spans="1:119">
      <c r="A18" s="12"/>
      <c r="B18" s="42">
        <v>541</v>
      </c>
      <c r="C18" s="19" t="s">
        <v>31</v>
      </c>
      <c r="D18" s="43">
        <v>636317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636317</v>
      </c>
      <c r="O18" s="44">
        <f t="shared" si="2"/>
        <v>157.50420792079208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337900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337900</v>
      </c>
      <c r="O19" s="41">
        <f t="shared" si="2"/>
        <v>83.638613861386133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337900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337900</v>
      </c>
      <c r="O20" s="44">
        <f t="shared" si="2"/>
        <v>83.638613861386133</v>
      </c>
      <c r="P20" s="9"/>
    </row>
    <row r="21" spans="1:119" ht="16.5" thickBot="1">
      <c r="A21" s="13" t="s">
        <v>10</v>
      </c>
      <c r="B21" s="21"/>
      <c r="C21" s="20"/>
      <c r="D21" s="14">
        <f>SUM(D5,D11,D13,D17,D19)</f>
        <v>3496161</v>
      </c>
      <c r="E21" s="14">
        <f t="shared" ref="E21:M21" si="7">SUM(E5,E11,E13,E17,E19)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1853564</v>
      </c>
      <c r="J21" s="14">
        <f t="shared" si="7"/>
        <v>0</v>
      </c>
      <c r="K21" s="14">
        <f t="shared" si="7"/>
        <v>106259</v>
      </c>
      <c r="L21" s="14">
        <f t="shared" si="7"/>
        <v>0</v>
      </c>
      <c r="M21" s="14">
        <f t="shared" si="7"/>
        <v>0</v>
      </c>
      <c r="N21" s="14">
        <f t="shared" si="1"/>
        <v>5455984</v>
      </c>
      <c r="O21" s="35">
        <f t="shared" si="2"/>
        <v>1350.491089108911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51</v>
      </c>
      <c r="M23" s="93"/>
      <c r="N23" s="93"/>
      <c r="O23" s="39">
        <v>4040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2068602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64914</v>
      </c>
      <c r="L5" s="24">
        <f t="shared" si="0"/>
        <v>0</v>
      </c>
      <c r="M5" s="24">
        <f t="shared" si="0"/>
        <v>0</v>
      </c>
      <c r="N5" s="25">
        <f t="shared" ref="N5:N21" si="1">SUM(D5:M5)</f>
        <v>2133516</v>
      </c>
      <c r="O5" s="30">
        <f t="shared" ref="O5:O21" si="2">(N5/O$23)</f>
        <v>534.98395185556672</v>
      </c>
      <c r="P5" s="6"/>
    </row>
    <row r="6" spans="1:133">
      <c r="A6" s="12"/>
      <c r="B6" s="42">
        <v>511</v>
      </c>
      <c r="C6" s="19" t="s">
        <v>19</v>
      </c>
      <c r="D6" s="43">
        <v>23990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23990</v>
      </c>
      <c r="O6" s="44">
        <f t="shared" si="2"/>
        <v>6.0155466399197595</v>
      </c>
      <c r="P6" s="9"/>
    </row>
    <row r="7" spans="1:133">
      <c r="A7" s="12"/>
      <c r="B7" s="42">
        <v>513</v>
      </c>
      <c r="C7" s="19" t="s">
        <v>20</v>
      </c>
      <c r="D7" s="43">
        <v>1756766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1756766</v>
      </c>
      <c r="O7" s="44">
        <f t="shared" si="2"/>
        <v>440.51303911735204</v>
      </c>
      <c r="P7" s="9"/>
    </row>
    <row r="8" spans="1:133">
      <c r="A8" s="12"/>
      <c r="B8" s="42">
        <v>515</v>
      </c>
      <c r="C8" s="19" t="s">
        <v>21</v>
      </c>
      <c r="D8" s="43">
        <v>181157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181157</v>
      </c>
      <c r="O8" s="44">
        <f t="shared" si="2"/>
        <v>45.42552657973922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64914</v>
      </c>
      <c r="L9" s="43">
        <v>0</v>
      </c>
      <c r="M9" s="43">
        <v>0</v>
      </c>
      <c r="N9" s="43">
        <f t="shared" si="1"/>
        <v>64914</v>
      </c>
      <c r="O9" s="44">
        <f t="shared" si="2"/>
        <v>16.277331995987964</v>
      </c>
      <c r="P9" s="9"/>
    </row>
    <row r="10" spans="1:133">
      <c r="A10" s="12"/>
      <c r="B10" s="42">
        <v>519</v>
      </c>
      <c r="C10" s="19" t="s">
        <v>23</v>
      </c>
      <c r="D10" s="43">
        <v>106689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106689</v>
      </c>
      <c r="O10" s="44">
        <f t="shared" si="2"/>
        <v>26.752507522567704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1248901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19926</v>
      </c>
      <c r="L11" s="29">
        <f t="shared" si="3"/>
        <v>0</v>
      </c>
      <c r="M11" s="29">
        <f t="shared" si="3"/>
        <v>0</v>
      </c>
      <c r="N11" s="40">
        <f t="shared" si="1"/>
        <v>1268827</v>
      </c>
      <c r="O11" s="41">
        <f t="shared" si="2"/>
        <v>318.1612337011033</v>
      </c>
      <c r="P11" s="10"/>
    </row>
    <row r="12" spans="1:133">
      <c r="A12" s="12"/>
      <c r="B12" s="42">
        <v>521</v>
      </c>
      <c r="C12" s="19" t="s">
        <v>25</v>
      </c>
      <c r="D12" s="43">
        <v>1248901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19926</v>
      </c>
      <c r="L12" s="43">
        <v>0</v>
      </c>
      <c r="M12" s="43">
        <v>0</v>
      </c>
      <c r="N12" s="43">
        <f t="shared" si="1"/>
        <v>1268827</v>
      </c>
      <c r="O12" s="44">
        <f t="shared" si="2"/>
        <v>318.1612337011033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310446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1789616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2100062</v>
      </c>
      <c r="O13" s="41">
        <f t="shared" si="2"/>
        <v>526.59528585757266</v>
      </c>
      <c r="P13" s="10"/>
    </row>
    <row r="14" spans="1:133">
      <c r="A14" s="12"/>
      <c r="B14" s="42">
        <v>534</v>
      </c>
      <c r="C14" s="19" t="s">
        <v>27</v>
      </c>
      <c r="D14" s="43">
        <v>306195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306195</v>
      </c>
      <c r="O14" s="44">
        <f t="shared" si="2"/>
        <v>76.779087261785349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1789616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1789616</v>
      </c>
      <c r="O15" s="44">
        <f t="shared" si="2"/>
        <v>448.75025075225676</v>
      </c>
      <c r="P15" s="9"/>
    </row>
    <row r="16" spans="1:133">
      <c r="A16" s="12"/>
      <c r="B16" s="42">
        <v>539</v>
      </c>
      <c r="C16" s="19" t="s">
        <v>29</v>
      </c>
      <c r="D16" s="43">
        <v>4251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4251</v>
      </c>
      <c r="O16" s="44">
        <f t="shared" si="2"/>
        <v>1.0659478435305918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1452098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1452098</v>
      </c>
      <c r="O17" s="41">
        <f t="shared" si="2"/>
        <v>364.11685055165498</v>
      </c>
      <c r="P17" s="10"/>
    </row>
    <row r="18" spans="1:119">
      <c r="A18" s="12"/>
      <c r="B18" s="42">
        <v>541</v>
      </c>
      <c r="C18" s="19" t="s">
        <v>31</v>
      </c>
      <c r="D18" s="43">
        <v>1452098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1452098</v>
      </c>
      <c r="O18" s="44">
        <f t="shared" si="2"/>
        <v>364.11685055165498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176551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176551</v>
      </c>
      <c r="O19" s="41">
        <f t="shared" si="2"/>
        <v>44.270561685055164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176551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176551</v>
      </c>
      <c r="O20" s="44">
        <f t="shared" si="2"/>
        <v>44.270561685055164</v>
      </c>
      <c r="P20" s="9"/>
    </row>
    <row r="21" spans="1:119" ht="16.5" thickBot="1">
      <c r="A21" s="13" t="s">
        <v>10</v>
      </c>
      <c r="B21" s="21"/>
      <c r="C21" s="20"/>
      <c r="D21" s="14">
        <f>SUM(D5,D11,D13,D17,D19)</f>
        <v>5256598</v>
      </c>
      <c r="E21" s="14">
        <f t="shared" ref="E21:M21" si="7">SUM(E5,E11,E13,E17,E19)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1789616</v>
      </c>
      <c r="J21" s="14">
        <f t="shared" si="7"/>
        <v>0</v>
      </c>
      <c r="K21" s="14">
        <f t="shared" si="7"/>
        <v>84840</v>
      </c>
      <c r="L21" s="14">
        <f t="shared" si="7"/>
        <v>0</v>
      </c>
      <c r="M21" s="14">
        <f t="shared" si="7"/>
        <v>0</v>
      </c>
      <c r="N21" s="14">
        <f t="shared" si="1"/>
        <v>7131054</v>
      </c>
      <c r="O21" s="35">
        <f t="shared" si="2"/>
        <v>1788.1278836509528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66</v>
      </c>
      <c r="M23" s="93"/>
      <c r="N23" s="93"/>
      <c r="O23" s="39">
        <v>3988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2624181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322930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2947111</v>
      </c>
      <c r="P5" s="30">
        <f t="shared" ref="P5:P26" si="2">(O5/P$28)</f>
        <v>527.11697370774459</v>
      </c>
      <c r="Q5" s="6"/>
    </row>
    <row r="6" spans="1:134">
      <c r="A6" s="12"/>
      <c r="B6" s="42">
        <v>511</v>
      </c>
      <c r="C6" s="19" t="s">
        <v>19</v>
      </c>
      <c r="D6" s="43">
        <v>324751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324751</v>
      </c>
      <c r="P6" s="44">
        <f t="shared" si="2"/>
        <v>58.084600250402431</v>
      </c>
      <c r="Q6" s="9"/>
    </row>
    <row r="7" spans="1:134">
      <c r="A7" s="12"/>
      <c r="B7" s="42">
        <v>512</v>
      </c>
      <c r="C7" s="19" t="s">
        <v>63</v>
      </c>
      <c r="D7" s="43">
        <v>573284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573284</v>
      </c>
      <c r="P7" s="44">
        <f t="shared" si="2"/>
        <v>102.53693435879092</v>
      </c>
      <c r="Q7" s="9"/>
    </row>
    <row r="8" spans="1:134">
      <c r="A8" s="12"/>
      <c r="B8" s="42">
        <v>513</v>
      </c>
      <c r="C8" s="19" t="s">
        <v>20</v>
      </c>
      <c r="D8" s="43">
        <v>605359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605359</v>
      </c>
      <c r="P8" s="44">
        <f t="shared" si="2"/>
        <v>108.27383294580576</v>
      </c>
      <c r="Q8" s="9"/>
    </row>
    <row r="9" spans="1:134">
      <c r="A9" s="12"/>
      <c r="B9" s="42">
        <v>515</v>
      </c>
      <c r="C9" s="19" t="s">
        <v>21</v>
      </c>
      <c r="D9" s="43">
        <v>642660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642660</v>
      </c>
      <c r="P9" s="44">
        <f t="shared" si="2"/>
        <v>114.94544804149525</v>
      </c>
      <c r="Q9" s="9"/>
    </row>
    <row r="10" spans="1:134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322930</v>
      </c>
      <c r="L10" s="43">
        <v>0</v>
      </c>
      <c r="M10" s="43">
        <v>0</v>
      </c>
      <c r="N10" s="43">
        <v>0</v>
      </c>
      <c r="O10" s="43">
        <f t="shared" si="1"/>
        <v>322930</v>
      </c>
      <c r="P10" s="44">
        <f t="shared" si="2"/>
        <v>57.758898229297081</v>
      </c>
      <c r="Q10" s="9"/>
    </row>
    <row r="11" spans="1:134">
      <c r="A11" s="12"/>
      <c r="B11" s="42">
        <v>519</v>
      </c>
      <c r="C11" s="19" t="s">
        <v>23</v>
      </c>
      <c r="D11" s="43">
        <v>478127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478127</v>
      </c>
      <c r="P11" s="44">
        <f t="shared" si="2"/>
        <v>85.517259881953137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SUM(D13:D13)</f>
        <v>1859695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70530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1930225</v>
      </c>
      <c r="P12" s="41">
        <f t="shared" si="2"/>
        <v>345.23788231085672</v>
      </c>
      <c r="Q12" s="10"/>
    </row>
    <row r="13" spans="1:134">
      <c r="A13" s="12"/>
      <c r="B13" s="42">
        <v>521</v>
      </c>
      <c r="C13" s="19" t="s">
        <v>25</v>
      </c>
      <c r="D13" s="43">
        <v>1859695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70530</v>
      </c>
      <c r="L13" s="43">
        <v>0</v>
      </c>
      <c r="M13" s="43">
        <v>0</v>
      </c>
      <c r="N13" s="43">
        <v>0</v>
      </c>
      <c r="O13" s="43">
        <f t="shared" si="1"/>
        <v>1930225</v>
      </c>
      <c r="P13" s="44">
        <f t="shared" si="2"/>
        <v>345.23788231085672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SUM(D15:D17)</f>
        <v>376024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2441434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2817458</v>
      </c>
      <c r="P14" s="41">
        <f t="shared" si="2"/>
        <v>503.92738329458058</v>
      </c>
      <c r="Q14" s="10"/>
    </row>
    <row r="15" spans="1:134">
      <c r="A15" s="12"/>
      <c r="B15" s="42">
        <v>534</v>
      </c>
      <c r="C15" s="19" t="s">
        <v>27</v>
      </c>
      <c r="D15" s="43">
        <v>369590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369590</v>
      </c>
      <c r="P15" s="44">
        <f t="shared" si="2"/>
        <v>66.104453586120556</v>
      </c>
      <c r="Q15" s="9"/>
    </row>
    <row r="16" spans="1:134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2441434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2441434</v>
      </c>
      <c r="P16" s="44">
        <f t="shared" si="2"/>
        <v>436.67215167233053</v>
      </c>
      <c r="Q16" s="9"/>
    </row>
    <row r="17" spans="1:120">
      <c r="A17" s="12"/>
      <c r="B17" s="42">
        <v>539</v>
      </c>
      <c r="C17" s="19" t="s">
        <v>29</v>
      </c>
      <c r="D17" s="43">
        <v>6434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6434</v>
      </c>
      <c r="P17" s="44">
        <f t="shared" si="2"/>
        <v>1.1507780361294939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SUM(D19:D19)</f>
        <v>812499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812499</v>
      </c>
      <c r="P18" s="41">
        <f t="shared" si="2"/>
        <v>145.3226614201395</v>
      </c>
      <c r="Q18" s="10"/>
    </row>
    <row r="19" spans="1:120">
      <c r="A19" s="12"/>
      <c r="B19" s="42">
        <v>541</v>
      </c>
      <c r="C19" s="19" t="s">
        <v>31</v>
      </c>
      <c r="D19" s="43">
        <v>812499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812499</v>
      </c>
      <c r="P19" s="44">
        <f t="shared" si="2"/>
        <v>145.3226614201395</v>
      </c>
      <c r="Q19" s="9"/>
    </row>
    <row r="20" spans="1:120" ht="15.75">
      <c r="A20" s="26" t="s">
        <v>47</v>
      </c>
      <c r="B20" s="27"/>
      <c r="C20" s="28"/>
      <c r="D20" s="29">
        <f t="shared" ref="D20:N20" si="6">SUM(D21:D21)</f>
        <v>0</v>
      </c>
      <c r="E20" s="29">
        <f t="shared" si="6"/>
        <v>5175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5175</v>
      </c>
      <c r="P20" s="41">
        <f t="shared" si="2"/>
        <v>0.92559470577714187</v>
      </c>
      <c r="Q20" s="10"/>
    </row>
    <row r="21" spans="1:120">
      <c r="A21" s="45"/>
      <c r="B21" s="46">
        <v>559</v>
      </c>
      <c r="C21" s="47" t="s">
        <v>48</v>
      </c>
      <c r="D21" s="43">
        <v>0</v>
      </c>
      <c r="E21" s="43">
        <v>5175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5175</v>
      </c>
      <c r="P21" s="44">
        <f t="shared" si="2"/>
        <v>0.92559470577714187</v>
      </c>
      <c r="Q21" s="9"/>
    </row>
    <row r="22" spans="1:120" ht="15.75">
      <c r="A22" s="26" t="s">
        <v>32</v>
      </c>
      <c r="B22" s="27"/>
      <c r="C22" s="28"/>
      <c r="D22" s="29">
        <f t="shared" ref="D22:N22" si="7">SUM(D23:D23)</f>
        <v>270222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270222</v>
      </c>
      <c r="P22" s="41">
        <f t="shared" si="2"/>
        <v>48.331604364156682</v>
      </c>
      <c r="Q22" s="9"/>
    </row>
    <row r="23" spans="1:120">
      <c r="A23" s="12"/>
      <c r="B23" s="42">
        <v>572</v>
      </c>
      <c r="C23" s="19" t="s">
        <v>33</v>
      </c>
      <c r="D23" s="43">
        <v>270222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270222</v>
      </c>
      <c r="P23" s="44">
        <f t="shared" si="2"/>
        <v>48.331604364156682</v>
      </c>
      <c r="Q23" s="9"/>
    </row>
    <row r="24" spans="1:120" ht="15.75">
      <c r="A24" s="26" t="s">
        <v>35</v>
      </c>
      <c r="B24" s="27"/>
      <c r="C24" s="28"/>
      <c r="D24" s="29">
        <f t="shared" ref="D24:N24" si="8">SUM(D25:D25)</f>
        <v>99338</v>
      </c>
      <c r="E24" s="29">
        <f t="shared" si="8"/>
        <v>100000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1290712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1"/>
        <v>1490050</v>
      </c>
      <c r="P24" s="41">
        <f t="shared" si="2"/>
        <v>266.50867465569667</v>
      </c>
      <c r="Q24" s="9"/>
    </row>
    <row r="25" spans="1:120" ht="15.75" thickBot="1">
      <c r="A25" s="12"/>
      <c r="B25" s="42">
        <v>581</v>
      </c>
      <c r="C25" s="19" t="s">
        <v>81</v>
      </c>
      <c r="D25" s="43">
        <v>99338</v>
      </c>
      <c r="E25" s="43">
        <v>100000</v>
      </c>
      <c r="F25" s="43">
        <v>0</v>
      </c>
      <c r="G25" s="43">
        <v>0</v>
      </c>
      <c r="H25" s="43">
        <v>0</v>
      </c>
      <c r="I25" s="43">
        <v>1290712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1490050</v>
      </c>
      <c r="P25" s="44">
        <f t="shared" si="2"/>
        <v>266.50867465569667</v>
      </c>
      <c r="Q25" s="9"/>
    </row>
    <row r="26" spans="1:120" ht="16.5" thickBot="1">
      <c r="A26" s="13" t="s">
        <v>10</v>
      </c>
      <c r="B26" s="21"/>
      <c r="C26" s="20"/>
      <c r="D26" s="14">
        <f>SUM(D5,D12,D14,D18,D20,D22,D24)</f>
        <v>6041959</v>
      </c>
      <c r="E26" s="14">
        <f t="shared" ref="E26:N26" si="9">SUM(E5,E12,E14,E18,E20,E22,E24)</f>
        <v>105175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3732146</v>
      </c>
      <c r="J26" s="14">
        <f t="shared" si="9"/>
        <v>0</v>
      </c>
      <c r="K26" s="14">
        <f t="shared" si="9"/>
        <v>393460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1"/>
        <v>10272740</v>
      </c>
      <c r="P26" s="35">
        <f t="shared" si="2"/>
        <v>1837.3707744589519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82</v>
      </c>
      <c r="N28" s="93"/>
      <c r="O28" s="93"/>
      <c r="P28" s="39">
        <v>5591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2315940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282233</v>
      </c>
      <c r="L5" s="24">
        <f t="shared" si="0"/>
        <v>0</v>
      </c>
      <c r="M5" s="24">
        <f t="shared" si="0"/>
        <v>0</v>
      </c>
      <c r="N5" s="25">
        <f t="shared" ref="N5:N26" si="1">SUM(D5:M5)</f>
        <v>2598173</v>
      </c>
      <c r="O5" s="30">
        <f t="shared" ref="O5:O26" si="2">(N5/O$28)</f>
        <v>487.46210131332083</v>
      </c>
      <c r="P5" s="6"/>
    </row>
    <row r="6" spans="1:133">
      <c r="A6" s="12"/>
      <c r="B6" s="42">
        <v>511</v>
      </c>
      <c r="C6" s="19" t="s">
        <v>19</v>
      </c>
      <c r="D6" s="43">
        <v>342946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342946</v>
      </c>
      <c r="O6" s="44">
        <f t="shared" si="2"/>
        <v>64.342589118198873</v>
      </c>
      <c r="P6" s="9"/>
    </row>
    <row r="7" spans="1:133">
      <c r="A7" s="12"/>
      <c r="B7" s="42">
        <v>512</v>
      </c>
      <c r="C7" s="19" t="s">
        <v>63</v>
      </c>
      <c r="D7" s="43">
        <v>584113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584113</v>
      </c>
      <c r="O7" s="44">
        <f t="shared" si="2"/>
        <v>109.58968105065667</v>
      </c>
      <c r="P7" s="9"/>
    </row>
    <row r="8" spans="1:133">
      <c r="A8" s="12"/>
      <c r="B8" s="42">
        <v>513</v>
      </c>
      <c r="C8" s="19" t="s">
        <v>20</v>
      </c>
      <c r="D8" s="43">
        <v>589828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589828</v>
      </c>
      <c r="O8" s="44">
        <f t="shared" si="2"/>
        <v>110.66191369606004</v>
      </c>
      <c r="P8" s="9"/>
    </row>
    <row r="9" spans="1:133">
      <c r="A9" s="12"/>
      <c r="B9" s="42">
        <v>515</v>
      </c>
      <c r="C9" s="19" t="s">
        <v>21</v>
      </c>
      <c r="D9" s="43">
        <v>450902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450902</v>
      </c>
      <c r="O9" s="44">
        <f t="shared" si="2"/>
        <v>84.59699812382739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282233</v>
      </c>
      <c r="L10" s="43">
        <v>0</v>
      </c>
      <c r="M10" s="43">
        <v>0</v>
      </c>
      <c r="N10" s="43">
        <f t="shared" si="1"/>
        <v>282233</v>
      </c>
      <c r="O10" s="44">
        <f t="shared" si="2"/>
        <v>52.951782363977486</v>
      </c>
      <c r="P10" s="9"/>
    </row>
    <row r="11" spans="1:133">
      <c r="A11" s="12"/>
      <c r="B11" s="42">
        <v>519</v>
      </c>
      <c r="C11" s="19" t="s">
        <v>53</v>
      </c>
      <c r="D11" s="43">
        <v>348151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348151</v>
      </c>
      <c r="O11" s="44">
        <f t="shared" si="2"/>
        <v>65.319136960600375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2637021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90722</v>
      </c>
      <c r="L12" s="29">
        <f t="shared" si="3"/>
        <v>0</v>
      </c>
      <c r="M12" s="29">
        <f t="shared" si="3"/>
        <v>0</v>
      </c>
      <c r="N12" s="40">
        <f t="shared" si="1"/>
        <v>2727743</v>
      </c>
      <c r="O12" s="41">
        <f t="shared" si="2"/>
        <v>511.77166979362102</v>
      </c>
      <c r="P12" s="10"/>
    </row>
    <row r="13" spans="1:133">
      <c r="A13" s="12"/>
      <c r="B13" s="42">
        <v>521</v>
      </c>
      <c r="C13" s="19" t="s">
        <v>25</v>
      </c>
      <c r="D13" s="43">
        <v>2637021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90722</v>
      </c>
      <c r="L13" s="43">
        <v>0</v>
      </c>
      <c r="M13" s="43">
        <v>0</v>
      </c>
      <c r="N13" s="43">
        <f t="shared" si="1"/>
        <v>2727743</v>
      </c>
      <c r="O13" s="44">
        <f t="shared" si="2"/>
        <v>511.77166979362102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399537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2311615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2711152</v>
      </c>
      <c r="O14" s="41">
        <f t="shared" si="2"/>
        <v>508.65891181988741</v>
      </c>
      <c r="P14" s="10"/>
    </row>
    <row r="15" spans="1:133">
      <c r="A15" s="12"/>
      <c r="B15" s="42">
        <v>534</v>
      </c>
      <c r="C15" s="19" t="s">
        <v>54</v>
      </c>
      <c r="D15" s="43">
        <v>346548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346548</v>
      </c>
      <c r="O15" s="44">
        <f t="shared" si="2"/>
        <v>65.018386491557223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2311615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2311615</v>
      </c>
      <c r="O16" s="44">
        <f t="shared" si="2"/>
        <v>433.69887429643529</v>
      </c>
      <c r="P16" s="9"/>
    </row>
    <row r="17" spans="1:119">
      <c r="A17" s="12"/>
      <c r="B17" s="42">
        <v>539</v>
      </c>
      <c r="C17" s="19" t="s">
        <v>29</v>
      </c>
      <c r="D17" s="43">
        <v>52989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52989</v>
      </c>
      <c r="O17" s="44">
        <f t="shared" si="2"/>
        <v>9.9416510318949349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655170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655170</v>
      </c>
      <c r="O18" s="41">
        <f t="shared" si="2"/>
        <v>122.92120075046904</v>
      </c>
      <c r="P18" s="10"/>
    </row>
    <row r="19" spans="1:119">
      <c r="A19" s="12"/>
      <c r="B19" s="42">
        <v>541</v>
      </c>
      <c r="C19" s="19" t="s">
        <v>56</v>
      </c>
      <c r="D19" s="43">
        <v>655170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655170</v>
      </c>
      <c r="O19" s="44">
        <f t="shared" si="2"/>
        <v>122.92120075046904</v>
      </c>
      <c r="P19" s="9"/>
    </row>
    <row r="20" spans="1:119" ht="15.75">
      <c r="A20" s="26" t="s">
        <v>47</v>
      </c>
      <c r="B20" s="27"/>
      <c r="C20" s="28"/>
      <c r="D20" s="29">
        <f t="shared" ref="D20:M20" si="6">SUM(D21:D21)</f>
        <v>0</v>
      </c>
      <c r="E20" s="29">
        <f t="shared" si="6"/>
        <v>175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175</v>
      </c>
      <c r="O20" s="41">
        <f t="shared" si="2"/>
        <v>3.283302063789869E-2</v>
      </c>
      <c r="P20" s="10"/>
    </row>
    <row r="21" spans="1:119">
      <c r="A21" s="45"/>
      <c r="B21" s="46">
        <v>559</v>
      </c>
      <c r="C21" s="47" t="s">
        <v>48</v>
      </c>
      <c r="D21" s="43">
        <v>0</v>
      </c>
      <c r="E21" s="43">
        <v>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175</v>
      </c>
      <c r="O21" s="44">
        <f t="shared" si="2"/>
        <v>3.283302063789869E-2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667038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667038</v>
      </c>
      <c r="O22" s="41">
        <f t="shared" si="2"/>
        <v>125.14784240150094</v>
      </c>
      <c r="P22" s="9"/>
    </row>
    <row r="23" spans="1:119">
      <c r="A23" s="12"/>
      <c r="B23" s="42">
        <v>572</v>
      </c>
      <c r="C23" s="19" t="s">
        <v>57</v>
      </c>
      <c r="D23" s="43">
        <v>667038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667038</v>
      </c>
      <c r="O23" s="44">
        <f t="shared" si="2"/>
        <v>125.14784240150094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52522</v>
      </c>
      <c r="E24" s="29">
        <f t="shared" si="8"/>
        <v>200000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1119484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1372006</v>
      </c>
      <c r="O24" s="41">
        <f t="shared" si="2"/>
        <v>257.41200750469045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52522</v>
      </c>
      <c r="E25" s="43">
        <v>200000</v>
      </c>
      <c r="F25" s="43">
        <v>0</v>
      </c>
      <c r="G25" s="43">
        <v>0</v>
      </c>
      <c r="H25" s="43">
        <v>0</v>
      </c>
      <c r="I25" s="43">
        <v>1119484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1372006</v>
      </c>
      <c r="O25" s="44">
        <f t="shared" si="2"/>
        <v>257.41200750469045</v>
      </c>
      <c r="P25" s="9"/>
    </row>
    <row r="26" spans="1:119" ht="16.5" thickBot="1">
      <c r="A26" s="13" t="s">
        <v>10</v>
      </c>
      <c r="B26" s="21"/>
      <c r="C26" s="20"/>
      <c r="D26" s="14">
        <f>SUM(D5,D12,D14,D18,D20,D22,D24)</f>
        <v>6727228</v>
      </c>
      <c r="E26" s="14">
        <f t="shared" ref="E26:M26" si="9">SUM(E5,E12,E14,E18,E20,E22,E24)</f>
        <v>200175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3431099</v>
      </c>
      <c r="J26" s="14">
        <f t="shared" si="9"/>
        <v>0</v>
      </c>
      <c r="K26" s="14">
        <f t="shared" si="9"/>
        <v>372955</v>
      </c>
      <c r="L26" s="14">
        <f t="shared" si="9"/>
        <v>0</v>
      </c>
      <c r="M26" s="14">
        <f t="shared" si="9"/>
        <v>0</v>
      </c>
      <c r="N26" s="14">
        <f t="shared" si="1"/>
        <v>10731457</v>
      </c>
      <c r="O26" s="35">
        <f t="shared" si="2"/>
        <v>2013.4065666041276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5330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2099737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478241</v>
      </c>
      <c r="L5" s="24">
        <f t="shared" si="0"/>
        <v>0</v>
      </c>
      <c r="M5" s="24">
        <f t="shared" si="0"/>
        <v>0</v>
      </c>
      <c r="N5" s="25">
        <f t="shared" ref="N5:N26" si="1">SUM(D5:M5)</f>
        <v>2577978</v>
      </c>
      <c r="O5" s="30">
        <f t="shared" ref="O5:O26" si="2">(N5/O$28)</f>
        <v>488.90157405651433</v>
      </c>
      <c r="P5" s="6"/>
    </row>
    <row r="6" spans="1:133">
      <c r="A6" s="12"/>
      <c r="B6" s="42">
        <v>511</v>
      </c>
      <c r="C6" s="19" t="s">
        <v>19</v>
      </c>
      <c r="D6" s="43">
        <v>150075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150075</v>
      </c>
      <c r="O6" s="44">
        <f t="shared" si="2"/>
        <v>28.461027877868386</v>
      </c>
      <c r="P6" s="9"/>
    </row>
    <row r="7" spans="1:133">
      <c r="A7" s="12"/>
      <c r="B7" s="42">
        <v>512</v>
      </c>
      <c r="C7" s="19" t="s">
        <v>63</v>
      </c>
      <c r="D7" s="43">
        <v>131973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131973</v>
      </c>
      <c r="O7" s="44">
        <f t="shared" si="2"/>
        <v>25.028067513749289</v>
      </c>
      <c r="P7" s="9"/>
    </row>
    <row r="8" spans="1:133">
      <c r="A8" s="12"/>
      <c r="B8" s="42">
        <v>513</v>
      </c>
      <c r="C8" s="19" t="s">
        <v>20</v>
      </c>
      <c r="D8" s="43">
        <v>1133158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1133158</v>
      </c>
      <c r="O8" s="44">
        <f t="shared" si="2"/>
        <v>214.89816043997723</v>
      </c>
      <c r="P8" s="9"/>
    </row>
    <row r="9" spans="1:133">
      <c r="A9" s="12"/>
      <c r="B9" s="42">
        <v>515</v>
      </c>
      <c r="C9" s="19" t="s">
        <v>21</v>
      </c>
      <c r="D9" s="43">
        <v>355864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355864</v>
      </c>
      <c r="O9" s="44">
        <f t="shared" si="2"/>
        <v>67.487957519438652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478241</v>
      </c>
      <c r="L10" s="43">
        <v>0</v>
      </c>
      <c r="M10" s="43">
        <v>0</v>
      </c>
      <c r="N10" s="43">
        <f t="shared" si="1"/>
        <v>478241</v>
      </c>
      <c r="O10" s="44">
        <f t="shared" si="2"/>
        <v>90.696188128200262</v>
      </c>
      <c r="P10" s="9"/>
    </row>
    <row r="11" spans="1:133">
      <c r="A11" s="12"/>
      <c r="B11" s="42">
        <v>519</v>
      </c>
      <c r="C11" s="19" t="s">
        <v>53</v>
      </c>
      <c r="D11" s="43">
        <v>328667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328667</v>
      </c>
      <c r="O11" s="44">
        <f t="shared" si="2"/>
        <v>62.330172577280486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1997362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38066</v>
      </c>
      <c r="L12" s="29">
        <f t="shared" si="3"/>
        <v>0</v>
      </c>
      <c r="M12" s="29">
        <f t="shared" si="3"/>
        <v>0</v>
      </c>
      <c r="N12" s="40">
        <f t="shared" si="1"/>
        <v>2035428</v>
      </c>
      <c r="O12" s="41">
        <f t="shared" si="2"/>
        <v>386.00948226815854</v>
      </c>
      <c r="P12" s="10"/>
    </row>
    <row r="13" spans="1:133">
      <c r="A13" s="12"/>
      <c r="B13" s="42">
        <v>521</v>
      </c>
      <c r="C13" s="19" t="s">
        <v>25</v>
      </c>
      <c r="D13" s="43">
        <v>1997362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38066</v>
      </c>
      <c r="L13" s="43">
        <v>0</v>
      </c>
      <c r="M13" s="43">
        <v>0</v>
      </c>
      <c r="N13" s="43">
        <f t="shared" si="1"/>
        <v>2035428</v>
      </c>
      <c r="O13" s="44">
        <f t="shared" si="2"/>
        <v>386.00948226815854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334394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3315568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3649962</v>
      </c>
      <c r="O14" s="41">
        <f t="shared" si="2"/>
        <v>692.19836904987676</v>
      </c>
      <c r="P14" s="10"/>
    </row>
    <row r="15" spans="1:133">
      <c r="A15" s="12"/>
      <c r="B15" s="42">
        <v>534</v>
      </c>
      <c r="C15" s="19" t="s">
        <v>54</v>
      </c>
      <c r="D15" s="43">
        <v>328259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328259</v>
      </c>
      <c r="O15" s="44">
        <f t="shared" si="2"/>
        <v>62.252797269106772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3315568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3315568</v>
      </c>
      <c r="O16" s="44">
        <f t="shared" si="2"/>
        <v>628.78209747771666</v>
      </c>
      <c r="P16" s="9"/>
    </row>
    <row r="17" spans="1:119">
      <c r="A17" s="12"/>
      <c r="B17" s="42">
        <v>539</v>
      </c>
      <c r="C17" s="19" t="s">
        <v>29</v>
      </c>
      <c r="D17" s="43">
        <v>6135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6135</v>
      </c>
      <c r="O17" s="44">
        <f t="shared" si="2"/>
        <v>1.1634743030532904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541906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541906</v>
      </c>
      <c r="O18" s="41">
        <f t="shared" si="2"/>
        <v>102.76996017447374</v>
      </c>
      <c r="P18" s="10"/>
    </row>
    <row r="19" spans="1:119">
      <c r="A19" s="12"/>
      <c r="B19" s="42">
        <v>541</v>
      </c>
      <c r="C19" s="19" t="s">
        <v>56</v>
      </c>
      <c r="D19" s="43">
        <v>541906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541906</v>
      </c>
      <c r="O19" s="44">
        <f t="shared" si="2"/>
        <v>102.76996017447374</v>
      </c>
      <c r="P19" s="9"/>
    </row>
    <row r="20" spans="1:119" ht="15.75">
      <c r="A20" s="26" t="s">
        <v>47</v>
      </c>
      <c r="B20" s="27"/>
      <c r="C20" s="28"/>
      <c r="D20" s="29">
        <f t="shared" ref="D20:M20" si="6">SUM(D21:D21)</f>
        <v>0</v>
      </c>
      <c r="E20" s="29">
        <f t="shared" si="6"/>
        <v>175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175</v>
      </c>
      <c r="O20" s="41">
        <f t="shared" si="2"/>
        <v>3.3187938554902333E-2</v>
      </c>
      <c r="P20" s="10"/>
    </row>
    <row r="21" spans="1:119">
      <c r="A21" s="45"/>
      <c r="B21" s="46">
        <v>559</v>
      </c>
      <c r="C21" s="47" t="s">
        <v>48</v>
      </c>
      <c r="D21" s="43">
        <v>0</v>
      </c>
      <c r="E21" s="43">
        <v>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175</v>
      </c>
      <c r="O21" s="44">
        <f t="shared" si="2"/>
        <v>3.3187938554902333E-2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246661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246661</v>
      </c>
      <c r="O22" s="41">
        <f t="shared" si="2"/>
        <v>46.77811492509008</v>
      </c>
      <c r="P22" s="9"/>
    </row>
    <row r="23" spans="1:119">
      <c r="A23" s="12"/>
      <c r="B23" s="42">
        <v>572</v>
      </c>
      <c r="C23" s="19" t="s">
        <v>57</v>
      </c>
      <c r="D23" s="43">
        <v>246661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246661</v>
      </c>
      <c r="O23" s="44">
        <f t="shared" si="2"/>
        <v>46.77811492509008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67500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872036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939536</v>
      </c>
      <c r="O24" s="41">
        <f t="shared" si="2"/>
        <v>178.17864593210695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67500</v>
      </c>
      <c r="E25" s="43">
        <v>0</v>
      </c>
      <c r="F25" s="43">
        <v>0</v>
      </c>
      <c r="G25" s="43">
        <v>0</v>
      </c>
      <c r="H25" s="43">
        <v>0</v>
      </c>
      <c r="I25" s="43">
        <v>872036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939536</v>
      </c>
      <c r="O25" s="44">
        <f t="shared" si="2"/>
        <v>178.17864593210695</v>
      </c>
      <c r="P25" s="9"/>
    </row>
    <row r="26" spans="1:119" ht="16.5" thickBot="1">
      <c r="A26" s="13" t="s">
        <v>10</v>
      </c>
      <c r="B26" s="21"/>
      <c r="C26" s="20"/>
      <c r="D26" s="14">
        <f>SUM(D5,D12,D14,D18,D20,D22,D24)</f>
        <v>5287560</v>
      </c>
      <c r="E26" s="14">
        <f t="shared" ref="E26:M26" si="9">SUM(E5,E12,E14,E18,E20,E22,E24)</f>
        <v>175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4187604</v>
      </c>
      <c r="J26" s="14">
        <f t="shared" si="9"/>
        <v>0</v>
      </c>
      <c r="K26" s="14">
        <f t="shared" si="9"/>
        <v>516307</v>
      </c>
      <c r="L26" s="14">
        <f t="shared" si="9"/>
        <v>0</v>
      </c>
      <c r="M26" s="14">
        <f t="shared" si="9"/>
        <v>0</v>
      </c>
      <c r="N26" s="14">
        <f t="shared" si="1"/>
        <v>9991646</v>
      </c>
      <c r="O26" s="35">
        <f t="shared" si="2"/>
        <v>1894.8693343447753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5273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2415959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285407</v>
      </c>
      <c r="L5" s="24">
        <f t="shared" si="0"/>
        <v>0</v>
      </c>
      <c r="M5" s="24">
        <f t="shared" si="0"/>
        <v>0</v>
      </c>
      <c r="N5" s="25">
        <f t="shared" ref="N5:N26" si="1">SUM(D5:M5)</f>
        <v>2701366</v>
      </c>
      <c r="O5" s="30">
        <f t="shared" ref="O5:O26" si="2">(N5/O$28)</f>
        <v>524.3334627329192</v>
      </c>
      <c r="P5" s="6"/>
    </row>
    <row r="6" spans="1:133">
      <c r="A6" s="12"/>
      <c r="B6" s="42">
        <v>511</v>
      </c>
      <c r="C6" s="19" t="s">
        <v>19</v>
      </c>
      <c r="D6" s="43">
        <v>660653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660653</v>
      </c>
      <c r="O6" s="44">
        <f t="shared" si="2"/>
        <v>128.23233695652175</v>
      </c>
      <c r="P6" s="9"/>
    </row>
    <row r="7" spans="1:133">
      <c r="A7" s="12"/>
      <c r="B7" s="42">
        <v>512</v>
      </c>
      <c r="C7" s="19" t="s">
        <v>63</v>
      </c>
      <c r="D7" s="43">
        <v>110288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110288</v>
      </c>
      <c r="O7" s="44">
        <f t="shared" si="2"/>
        <v>21.406832298136646</v>
      </c>
      <c r="P7" s="9"/>
    </row>
    <row r="8" spans="1:133">
      <c r="A8" s="12"/>
      <c r="B8" s="42">
        <v>513</v>
      </c>
      <c r="C8" s="19" t="s">
        <v>20</v>
      </c>
      <c r="D8" s="43">
        <v>1068996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1068996</v>
      </c>
      <c r="O8" s="44">
        <f t="shared" si="2"/>
        <v>207.49145962732919</v>
      </c>
      <c r="P8" s="9"/>
    </row>
    <row r="9" spans="1:133">
      <c r="A9" s="12"/>
      <c r="B9" s="42">
        <v>515</v>
      </c>
      <c r="C9" s="19" t="s">
        <v>21</v>
      </c>
      <c r="D9" s="43">
        <v>344560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344560</v>
      </c>
      <c r="O9" s="44">
        <f t="shared" si="2"/>
        <v>66.878881987577643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285407</v>
      </c>
      <c r="L10" s="43">
        <v>0</v>
      </c>
      <c r="M10" s="43">
        <v>0</v>
      </c>
      <c r="N10" s="43">
        <f t="shared" si="1"/>
        <v>285407</v>
      </c>
      <c r="O10" s="44">
        <f t="shared" si="2"/>
        <v>55.397321428571431</v>
      </c>
      <c r="P10" s="9"/>
    </row>
    <row r="11" spans="1:133">
      <c r="A11" s="12"/>
      <c r="B11" s="42">
        <v>519</v>
      </c>
      <c r="C11" s="19" t="s">
        <v>53</v>
      </c>
      <c r="D11" s="43">
        <v>231462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231462</v>
      </c>
      <c r="O11" s="44">
        <f t="shared" si="2"/>
        <v>44.926630434782609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3661443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41724</v>
      </c>
      <c r="L12" s="29">
        <f t="shared" si="3"/>
        <v>0</v>
      </c>
      <c r="M12" s="29">
        <f t="shared" si="3"/>
        <v>0</v>
      </c>
      <c r="N12" s="40">
        <f t="shared" si="1"/>
        <v>3703167</v>
      </c>
      <c r="O12" s="41">
        <f t="shared" si="2"/>
        <v>718.78241459627327</v>
      </c>
      <c r="P12" s="10"/>
    </row>
    <row r="13" spans="1:133">
      <c r="A13" s="12"/>
      <c r="B13" s="42">
        <v>521</v>
      </c>
      <c r="C13" s="19" t="s">
        <v>25</v>
      </c>
      <c r="D13" s="43">
        <v>3661443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41724</v>
      </c>
      <c r="L13" s="43">
        <v>0</v>
      </c>
      <c r="M13" s="43">
        <v>0</v>
      </c>
      <c r="N13" s="43">
        <f t="shared" si="1"/>
        <v>3703167</v>
      </c>
      <c r="O13" s="44">
        <f t="shared" si="2"/>
        <v>718.78241459627327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314348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2214844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2529192</v>
      </c>
      <c r="O14" s="41">
        <f t="shared" si="2"/>
        <v>490.91459627329192</v>
      </c>
      <c r="P14" s="10"/>
    </row>
    <row r="15" spans="1:133">
      <c r="A15" s="12"/>
      <c r="B15" s="42">
        <v>534</v>
      </c>
      <c r="C15" s="19" t="s">
        <v>54</v>
      </c>
      <c r="D15" s="43">
        <v>312035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312035</v>
      </c>
      <c r="O15" s="44">
        <f t="shared" si="2"/>
        <v>60.565799689440993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2214844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2214844</v>
      </c>
      <c r="O16" s="44">
        <f t="shared" si="2"/>
        <v>429.8998447204969</v>
      </c>
      <c r="P16" s="9"/>
    </row>
    <row r="17" spans="1:119">
      <c r="A17" s="12"/>
      <c r="B17" s="42">
        <v>539</v>
      </c>
      <c r="C17" s="19" t="s">
        <v>29</v>
      </c>
      <c r="D17" s="43">
        <v>2313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2313</v>
      </c>
      <c r="O17" s="44">
        <f t="shared" si="2"/>
        <v>0.44895186335403725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953259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953259</v>
      </c>
      <c r="O18" s="41">
        <f t="shared" si="2"/>
        <v>185.02697981366461</v>
      </c>
      <c r="P18" s="10"/>
    </row>
    <row r="19" spans="1:119">
      <c r="A19" s="12"/>
      <c r="B19" s="42">
        <v>541</v>
      </c>
      <c r="C19" s="19" t="s">
        <v>56</v>
      </c>
      <c r="D19" s="43">
        <v>953259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953259</v>
      </c>
      <c r="O19" s="44">
        <f t="shared" si="2"/>
        <v>185.02697981366461</v>
      </c>
      <c r="P19" s="9"/>
    </row>
    <row r="20" spans="1:119" ht="15.75">
      <c r="A20" s="26" t="s">
        <v>47</v>
      </c>
      <c r="B20" s="27"/>
      <c r="C20" s="28"/>
      <c r="D20" s="29">
        <f t="shared" ref="D20:M20" si="6">SUM(D21:D21)</f>
        <v>0</v>
      </c>
      <c r="E20" s="29">
        <f t="shared" si="6"/>
        <v>175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175</v>
      </c>
      <c r="O20" s="41">
        <f t="shared" si="2"/>
        <v>3.3967391304347824E-2</v>
      </c>
      <c r="P20" s="10"/>
    </row>
    <row r="21" spans="1:119">
      <c r="A21" s="45"/>
      <c r="B21" s="46">
        <v>559</v>
      </c>
      <c r="C21" s="47" t="s">
        <v>48</v>
      </c>
      <c r="D21" s="43">
        <v>0</v>
      </c>
      <c r="E21" s="43">
        <v>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175</v>
      </c>
      <c r="O21" s="44">
        <f t="shared" si="2"/>
        <v>3.3967391304347824E-2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174637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174637</v>
      </c>
      <c r="O22" s="41">
        <f t="shared" si="2"/>
        <v>33.896933229813662</v>
      </c>
      <c r="P22" s="9"/>
    </row>
    <row r="23" spans="1:119">
      <c r="A23" s="12"/>
      <c r="B23" s="42">
        <v>572</v>
      </c>
      <c r="C23" s="19" t="s">
        <v>57</v>
      </c>
      <c r="D23" s="43">
        <v>174637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174637</v>
      </c>
      <c r="O23" s="44">
        <f t="shared" si="2"/>
        <v>33.896933229813662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28625</v>
      </c>
      <c r="E24" s="29">
        <f t="shared" si="8"/>
        <v>30337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908246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967208</v>
      </c>
      <c r="O24" s="41">
        <f t="shared" si="2"/>
        <v>187.73447204968943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28625</v>
      </c>
      <c r="E25" s="43">
        <v>30337</v>
      </c>
      <c r="F25" s="43">
        <v>0</v>
      </c>
      <c r="G25" s="43">
        <v>0</v>
      </c>
      <c r="H25" s="43">
        <v>0</v>
      </c>
      <c r="I25" s="43">
        <v>908246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967208</v>
      </c>
      <c r="O25" s="44">
        <f t="shared" si="2"/>
        <v>187.73447204968943</v>
      </c>
      <c r="P25" s="9"/>
    </row>
    <row r="26" spans="1:119" ht="16.5" thickBot="1">
      <c r="A26" s="13" t="s">
        <v>10</v>
      </c>
      <c r="B26" s="21"/>
      <c r="C26" s="20"/>
      <c r="D26" s="14">
        <f>SUM(D5,D12,D14,D18,D20,D22,D24)</f>
        <v>7548271</v>
      </c>
      <c r="E26" s="14">
        <f t="shared" ref="E26:M26" si="9">SUM(E5,E12,E14,E18,E20,E22,E24)</f>
        <v>30512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3123090</v>
      </c>
      <c r="J26" s="14">
        <f t="shared" si="9"/>
        <v>0</v>
      </c>
      <c r="K26" s="14">
        <f t="shared" si="9"/>
        <v>327131</v>
      </c>
      <c r="L26" s="14">
        <f t="shared" si="9"/>
        <v>0</v>
      </c>
      <c r="M26" s="14">
        <f t="shared" si="9"/>
        <v>0</v>
      </c>
      <c r="N26" s="14">
        <f t="shared" si="1"/>
        <v>11029004</v>
      </c>
      <c r="O26" s="35">
        <f t="shared" si="2"/>
        <v>2140.7228260869565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72</v>
      </c>
      <c r="M28" s="93"/>
      <c r="N28" s="93"/>
      <c r="O28" s="39">
        <v>5152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1961515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522986</v>
      </c>
      <c r="L5" s="24">
        <f t="shared" si="0"/>
        <v>0</v>
      </c>
      <c r="M5" s="24">
        <f t="shared" si="0"/>
        <v>0</v>
      </c>
      <c r="N5" s="25">
        <f t="shared" ref="N5:N26" si="1">SUM(D5:M5)</f>
        <v>2484501</v>
      </c>
      <c r="O5" s="30">
        <f t="shared" ref="O5:O26" si="2">(N5/O$28)</f>
        <v>498.99598312914242</v>
      </c>
      <c r="P5" s="6"/>
    </row>
    <row r="6" spans="1:133">
      <c r="A6" s="12"/>
      <c r="B6" s="42">
        <v>511</v>
      </c>
      <c r="C6" s="19" t="s">
        <v>19</v>
      </c>
      <c r="D6" s="43">
        <v>113269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113269</v>
      </c>
      <c r="O6" s="44">
        <f t="shared" si="2"/>
        <v>22.749347258485638</v>
      </c>
      <c r="P6" s="9"/>
    </row>
    <row r="7" spans="1:133">
      <c r="A7" s="12"/>
      <c r="B7" s="42">
        <v>512</v>
      </c>
      <c r="C7" s="19" t="s">
        <v>63</v>
      </c>
      <c r="D7" s="43">
        <v>101009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101009</v>
      </c>
      <c r="O7" s="44">
        <f t="shared" si="2"/>
        <v>20.287005422775657</v>
      </c>
      <c r="P7" s="9"/>
    </row>
    <row r="8" spans="1:133">
      <c r="A8" s="12"/>
      <c r="B8" s="42">
        <v>513</v>
      </c>
      <c r="C8" s="19" t="s">
        <v>20</v>
      </c>
      <c r="D8" s="43">
        <v>1066787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1066787</v>
      </c>
      <c r="O8" s="44">
        <f t="shared" si="2"/>
        <v>214.2572805784294</v>
      </c>
      <c r="P8" s="9"/>
    </row>
    <row r="9" spans="1:133">
      <c r="A9" s="12"/>
      <c r="B9" s="42">
        <v>515</v>
      </c>
      <c r="C9" s="19" t="s">
        <v>21</v>
      </c>
      <c r="D9" s="43">
        <v>328074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328074</v>
      </c>
      <c r="O9" s="44">
        <f t="shared" si="2"/>
        <v>65.891544486844751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522986</v>
      </c>
      <c r="L10" s="43">
        <v>0</v>
      </c>
      <c r="M10" s="43">
        <v>0</v>
      </c>
      <c r="N10" s="43">
        <f t="shared" si="1"/>
        <v>522986</v>
      </c>
      <c r="O10" s="44">
        <f t="shared" si="2"/>
        <v>105.0383611166901</v>
      </c>
      <c r="P10" s="9"/>
    </row>
    <row r="11" spans="1:133">
      <c r="A11" s="12"/>
      <c r="B11" s="42">
        <v>519</v>
      </c>
      <c r="C11" s="19" t="s">
        <v>53</v>
      </c>
      <c r="D11" s="43">
        <v>352376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352376</v>
      </c>
      <c r="O11" s="44">
        <f t="shared" si="2"/>
        <v>70.772444265916846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1583219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1583219</v>
      </c>
      <c r="O12" s="41">
        <f t="shared" si="2"/>
        <v>317.97931311508336</v>
      </c>
      <c r="P12" s="10"/>
    </row>
    <row r="13" spans="1:133">
      <c r="A13" s="12"/>
      <c r="B13" s="42">
        <v>521</v>
      </c>
      <c r="C13" s="19" t="s">
        <v>25</v>
      </c>
      <c r="D13" s="43">
        <v>1583219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1583219</v>
      </c>
      <c r="O13" s="44">
        <f t="shared" si="2"/>
        <v>317.97931311508336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302177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2286483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2588660</v>
      </c>
      <c r="O14" s="41">
        <f t="shared" si="2"/>
        <v>519.91564571199035</v>
      </c>
      <c r="P14" s="10"/>
    </row>
    <row r="15" spans="1:133">
      <c r="A15" s="12"/>
      <c r="B15" s="42">
        <v>534</v>
      </c>
      <c r="C15" s="19" t="s">
        <v>54</v>
      </c>
      <c r="D15" s="43">
        <v>301407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301407</v>
      </c>
      <c r="O15" s="44">
        <f t="shared" si="2"/>
        <v>60.535649728861216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2286483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2286483</v>
      </c>
      <c r="O16" s="44">
        <f t="shared" si="2"/>
        <v>459.22534645511149</v>
      </c>
      <c r="P16" s="9"/>
    </row>
    <row r="17" spans="1:119">
      <c r="A17" s="12"/>
      <c r="B17" s="42">
        <v>539</v>
      </c>
      <c r="C17" s="19" t="s">
        <v>29</v>
      </c>
      <c r="D17" s="43">
        <v>770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770</v>
      </c>
      <c r="O17" s="44">
        <f t="shared" si="2"/>
        <v>0.15464952801767423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616583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616583</v>
      </c>
      <c r="O18" s="41">
        <f t="shared" si="2"/>
        <v>123.83671419963848</v>
      </c>
      <c r="P18" s="10"/>
    </row>
    <row r="19" spans="1:119">
      <c r="A19" s="12"/>
      <c r="B19" s="42">
        <v>541</v>
      </c>
      <c r="C19" s="19" t="s">
        <v>56</v>
      </c>
      <c r="D19" s="43">
        <v>616583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616583</v>
      </c>
      <c r="O19" s="44">
        <f t="shared" si="2"/>
        <v>123.83671419963848</v>
      </c>
      <c r="P19" s="9"/>
    </row>
    <row r="20" spans="1:119" ht="15.75">
      <c r="A20" s="26" t="s">
        <v>47</v>
      </c>
      <c r="B20" s="27"/>
      <c r="C20" s="28"/>
      <c r="D20" s="29">
        <f t="shared" ref="D20:M20" si="6">SUM(D21:D21)</f>
        <v>0</v>
      </c>
      <c r="E20" s="29">
        <f t="shared" si="6"/>
        <v>5675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5675</v>
      </c>
      <c r="O20" s="41">
        <f t="shared" si="2"/>
        <v>1.139787105844547</v>
      </c>
      <c r="P20" s="10"/>
    </row>
    <row r="21" spans="1:119">
      <c r="A21" s="45"/>
      <c r="B21" s="46">
        <v>559</v>
      </c>
      <c r="C21" s="47" t="s">
        <v>48</v>
      </c>
      <c r="D21" s="43">
        <v>0</v>
      </c>
      <c r="E21" s="43">
        <v>5675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5675</v>
      </c>
      <c r="O21" s="44">
        <f t="shared" si="2"/>
        <v>1.139787105844547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236068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236068</v>
      </c>
      <c r="O22" s="41">
        <f t="shared" si="2"/>
        <v>47.412733480618598</v>
      </c>
      <c r="P22" s="9"/>
    </row>
    <row r="23" spans="1:119">
      <c r="A23" s="12"/>
      <c r="B23" s="42">
        <v>572</v>
      </c>
      <c r="C23" s="19" t="s">
        <v>57</v>
      </c>
      <c r="D23" s="43">
        <v>236068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236068</v>
      </c>
      <c r="O23" s="44">
        <f t="shared" si="2"/>
        <v>47.412733480618598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18125</v>
      </c>
      <c r="E24" s="29">
        <f t="shared" si="8"/>
        <v>35000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895234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948359</v>
      </c>
      <c r="O24" s="41">
        <f t="shared" si="2"/>
        <v>190.47178148222534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18125</v>
      </c>
      <c r="E25" s="43">
        <v>35000</v>
      </c>
      <c r="F25" s="43">
        <v>0</v>
      </c>
      <c r="G25" s="43">
        <v>0</v>
      </c>
      <c r="H25" s="43">
        <v>0</v>
      </c>
      <c r="I25" s="43">
        <v>895234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948359</v>
      </c>
      <c r="O25" s="44">
        <f t="shared" si="2"/>
        <v>190.47178148222534</v>
      </c>
      <c r="P25" s="9"/>
    </row>
    <row r="26" spans="1:119" ht="16.5" thickBot="1">
      <c r="A26" s="13" t="s">
        <v>10</v>
      </c>
      <c r="B26" s="21"/>
      <c r="C26" s="20"/>
      <c r="D26" s="14">
        <f>SUM(D5,D12,D14,D18,D20,D22,D24)</f>
        <v>4717687</v>
      </c>
      <c r="E26" s="14">
        <f t="shared" ref="E26:M26" si="9">SUM(E5,E12,E14,E18,E20,E22,E24)</f>
        <v>40675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3181717</v>
      </c>
      <c r="J26" s="14">
        <f t="shared" si="9"/>
        <v>0</v>
      </c>
      <c r="K26" s="14">
        <f t="shared" si="9"/>
        <v>522986</v>
      </c>
      <c r="L26" s="14">
        <f t="shared" si="9"/>
        <v>0</v>
      </c>
      <c r="M26" s="14">
        <f t="shared" si="9"/>
        <v>0</v>
      </c>
      <c r="N26" s="14">
        <f t="shared" si="1"/>
        <v>8463065</v>
      </c>
      <c r="O26" s="35">
        <f t="shared" si="2"/>
        <v>1699.7519582245432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4979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2239028</v>
      </c>
      <c r="E5" s="24">
        <f t="shared" si="0"/>
        <v>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197820</v>
      </c>
      <c r="L5" s="24">
        <f t="shared" si="0"/>
        <v>0</v>
      </c>
      <c r="M5" s="24">
        <f t="shared" si="0"/>
        <v>0</v>
      </c>
      <c r="N5" s="25">
        <f t="shared" ref="N5:N24" si="1">SUM(D5:M5)</f>
        <v>2437023</v>
      </c>
      <c r="O5" s="30">
        <f t="shared" ref="O5:O24" si="2">(N5/O$26)</f>
        <v>500.00471891670088</v>
      </c>
      <c r="P5" s="6"/>
    </row>
    <row r="6" spans="1:133">
      <c r="A6" s="12"/>
      <c r="B6" s="42">
        <v>511</v>
      </c>
      <c r="C6" s="19" t="s">
        <v>19</v>
      </c>
      <c r="D6" s="43">
        <v>72993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72993</v>
      </c>
      <c r="O6" s="44">
        <f t="shared" si="2"/>
        <v>14.975995075913008</v>
      </c>
      <c r="P6" s="9"/>
    </row>
    <row r="7" spans="1:133">
      <c r="A7" s="12"/>
      <c r="B7" s="42">
        <v>512</v>
      </c>
      <c r="C7" s="19" t="s">
        <v>63</v>
      </c>
      <c r="D7" s="43">
        <v>115489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115489</v>
      </c>
      <c r="O7" s="44">
        <f t="shared" si="2"/>
        <v>23.694911776774724</v>
      </c>
      <c r="P7" s="9"/>
    </row>
    <row r="8" spans="1:133">
      <c r="A8" s="12"/>
      <c r="B8" s="42">
        <v>513</v>
      </c>
      <c r="C8" s="19" t="s">
        <v>20</v>
      </c>
      <c r="D8" s="43">
        <v>1497416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1497416</v>
      </c>
      <c r="O8" s="44">
        <f t="shared" si="2"/>
        <v>307.22527697989329</v>
      </c>
      <c r="P8" s="9"/>
    </row>
    <row r="9" spans="1:133">
      <c r="A9" s="12"/>
      <c r="B9" s="42">
        <v>515</v>
      </c>
      <c r="C9" s="19" t="s">
        <v>21</v>
      </c>
      <c r="D9" s="43">
        <v>330283</v>
      </c>
      <c r="E9" s="43">
        <v>175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330458</v>
      </c>
      <c r="O9" s="44">
        <f t="shared" si="2"/>
        <v>67.800164136233079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197820</v>
      </c>
      <c r="L10" s="43">
        <v>0</v>
      </c>
      <c r="M10" s="43">
        <v>0</v>
      </c>
      <c r="N10" s="43">
        <f t="shared" si="1"/>
        <v>197820</v>
      </c>
      <c r="O10" s="44">
        <f t="shared" si="2"/>
        <v>40.586787033237584</v>
      </c>
      <c r="P10" s="9"/>
    </row>
    <row r="11" spans="1:133">
      <c r="A11" s="12"/>
      <c r="B11" s="42">
        <v>519</v>
      </c>
      <c r="C11" s="19" t="s">
        <v>53</v>
      </c>
      <c r="D11" s="43">
        <v>222847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222847</v>
      </c>
      <c r="O11" s="44">
        <f t="shared" si="2"/>
        <v>45.721583914649159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1327615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42447</v>
      </c>
      <c r="L12" s="29">
        <f t="shared" si="3"/>
        <v>0</v>
      </c>
      <c r="M12" s="29">
        <f t="shared" si="3"/>
        <v>0</v>
      </c>
      <c r="N12" s="40">
        <f t="shared" si="1"/>
        <v>1370062</v>
      </c>
      <c r="O12" s="41">
        <f t="shared" si="2"/>
        <v>281.09601969634798</v>
      </c>
      <c r="P12" s="10"/>
    </row>
    <row r="13" spans="1:133">
      <c r="A13" s="12"/>
      <c r="B13" s="42">
        <v>521</v>
      </c>
      <c r="C13" s="19" t="s">
        <v>25</v>
      </c>
      <c r="D13" s="43">
        <v>1327615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42447</v>
      </c>
      <c r="L13" s="43">
        <v>0</v>
      </c>
      <c r="M13" s="43">
        <v>0</v>
      </c>
      <c r="N13" s="43">
        <f t="shared" si="1"/>
        <v>1370062</v>
      </c>
      <c r="O13" s="44">
        <f t="shared" si="2"/>
        <v>281.09601969634798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297897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2063965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2361862</v>
      </c>
      <c r="O14" s="41">
        <f t="shared" si="2"/>
        <v>484.58391464915883</v>
      </c>
      <c r="P14" s="10"/>
    </row>
    <row r="15" spans="1:133">
      <c r="A15" s="12"/>
      <c r="B15" s="42">
        <v>534</v>
      </c>
      <c r="C15" s="19" t="s">
        <v>54</v>
      </c>
      <c r="D15" s="43">
        <v>297356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297356</v>
      </c>
      <c r="O15" s="44">
        <f t="shared" si="2"/>
        <v>61.008617152236354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2063965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2063965</v>
      </c>
      <c r="O16" s="44">
        <f t="shared" si="2"/>
        <v>423.4643003693065</v>
      </c>
      <c r="P16" s="9"/>
    </row>
    <row r="17" spans="1:119">
      <c r="A17" s="12"/>
      <c r="B17" s="42">
        <v>539</v>
      </c>
      <c r="C17" s="19" t="s">
        <v>29</v>
      </c>
      <c r="D17" s="43">
        <v>541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541</v>
      </c>
      <c r="O17" s="44">
        <f t="shared" si="2"/>
        <v>0.11099712761592122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424980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424980</v>
      </c>
      <c r="O18" s="41">
        <f t="shared" si="2"/>
        <v>87.193270414443987</v>
      </c>
      <c r="P18" s="10"/>
    </row>
    <row r="19" spans="1:119">
      <c r="A19" s="12"/>
      <c r="B19" s="42">
        <v>541</v>
      </c>
      <c r="C19" s="19" t="s">
        <v>56</v>
      </c>
      <c r="D19" s="43">
        <v>424980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424980</v>
      </c>
      <c r="O19" s="44">
        <f t="shared" si="2"/>
        <v>87.193270414443987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289472</v>
      </c>
      <c r="E20" s="29">
        <f t="shared" si="6"/>
        <v>29842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319314</v>
      </c>
      <c r="O20" s="41">
        <f t="shared" si="2"/>
        <v>65.513746409519896</v>
      </c>
      <c r="P20" s="9"/>
    </row>
    <row r="21" spans="1:119">
      <c r="A21" s="12"/>
      <c r="B21" s="42">
        <v>572</v>
      </c>
      <c r="C21" s="19" t="s">
        <v>57</v>
      </c>
      <c r="D21" s="43">
        <v>289472</v>
      </c>
      <c r="E21" s="43">
        <v>29842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319314</v>
      </c>
      <c r="O21" s="44">
        <f t="shared" si="2"/>
        <v>65.513746409519896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1176669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735163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1911832</v>
      </c>
      <c r="O22" s="41">
        <f t="shared" si="2"/>
        <v>392.25112843660236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1176669</v>
      </c>
      <c r="E23" s="43">
        <v>0</v>
      </c>
      <c r="F23" s="43">
        <v>0</v>
      </c>
      <c r="G23" s="43">
        <v>0</v>
      </c>
      <c r="H23" s="43">
        <v>0</v>
      </c>
      <c r="I23" s="43">
        <v>735163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1911832</v>
      </c>
      <c r="O23" s="44">
        <f t="shared" si="2"/>
        <v>392.25112843660236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5755661</v>
      </c>
      <c r="E24" s="14">
        <f t="shared" ref="E24:M24" si="8">SUM(E5,E12,E14,E18,E20,E22)</f>
        <v>30017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2799128</v>
      </c>
      <c r="J24" s="14">
        <f t="shared" si="8"/>
        <v>0</v>
      </c>
      <c r="K24" s="14">
        <f t="shared" si="8"/>
        <v>240267</v>
      </c>
      <c r="L24" s="14">
        <f t="shared" si="8"/>
        <v>0</v>
      </c>
      <c r="M24" s="14">
        <f t="shared" si="8"/>
        <v>0</v>
      </c>
      <c r="N24" s="14">
        <f t="shared" si="1"/>
        <v>8825073</v>
      </c>
      <c r="O24" s="35">
        <f t="shared" si="2"/>
        <v>1810.642798522774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68</v>
      </c>
      <c r="M26" s="93"/>
      <c r="N26" s="93"/>
      <c r="O26" s="39">
        <v>4874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1419118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377299</v>
      </c>
      <c r="L5" s="24">
        <f t="shared" si="0"/>
        <v>0</v>
      </c>
      <c r="M5" s="24">
        <f t="shared" si="0"/>
        <v>0</v>
      </c>
      <c r="N5" s="25">
        <f t="shared" ref="N5:N24" si="1">SUM(D5:M5)</f>
        <v>1796417</v>
      </c>
      <c r="O5" s="30">
        <f t="shared" ref="O5:O24" si="2">(N5/O$26)</f>
        <v>378.51179941002948</v>
      </c>
      <c r="P5" s="6"/>
    </row>
    <row r="6" spans="1:133">
      <c r="A6" s="12"/>
      <c r="B6" s="42">
        <v>511</v>
      </c>
      <c r="C6" s="19" t="s">
        <v>19</v>
      </c>
      <c r="D6" s="43">
        <v>114778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114778</v>
      </c>
      <c r="O6" s="44">
        <f t="shared" si="2"/>
        <v>24.184155077960387</v>
      </c>
      <c r="P6" s="9"/>
    </row>
    <row r="7" spans="1:133">
      <c r="A7" s="12"/>
      <c r="B7" s="42">
        <v>512</v>
      </c>
      <c r="C7" s="19" t="s">
        <v>63</v>
      </c>
      <c r="D7" s="43">
        <v>107748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107748</v>
      </c>
      <c r="O7" s="44">
        <f t="shared" si="2"/>
        <v>22.70290771175727</v>
      </c>
      <c r="P7" s="9"/>
    </row>
    <row r="8" spans="1:133">
      <c r="A8" s="12"/>
      <c r="B8" s="42">
        <v>513</v>
      </c>
      <c r="C8" s="19" t="s">
        <v>20</v>
      </c>
      <c r="D8" s="43">
        <v>648337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648337</v>
      </c>
      <c r="O8" s="44">
        <f t="shared" si="2"/>
        <v>136.60703750526758</v>
      </c>
      <c r="P8" s="9"/>
    </row>
    <row r="9" spans="1:133">
      <c r="A9" s="12"/>
      <c r="B9" s="42">
        <v>515</v>
      </c>
      <c r="C9" s="19" t="s">
        <v>21</v>
      </c>
      <c r="D9" s="43">
        <v>369871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369871</v>
      </c>
      <c r="O9" s="44">
        <f t="shared" si="2"/>
        <v>77.933206911083019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377299</v>
      </c>
      <c r="L10" s="43">
        <v>0</v>
      </c>
      <c r="M10" s="43">
        <v>0</v>
      </c>
      <c r="N10" s="43">
        <f t="shared" si="1"/>
        <v>377299</v>
      </c>
      <c r="O10" s="44">
        <f t="shared" si="2"/>
        <v>79.498314369995782</v>
      </c>
      <c r="P10" s="9"/>
    </row>
    <row r="11" spans="1:133">
      <c r="A11" s="12"/>
      <c r="B11" s="42">
        <v>519</v>
      </c>
      <c r="C11" s="19" t="s">
        <v>53</v>
      </c>
      <c r="D11" s="43">
        <v>178384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178384</v>
      </c>
      <c r="O11" s="44">
        <f t="shared" si="2"/>
        <v>37.586177833965444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1440494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35624</v>
      </c>
      <c r="L12" s="29">
        <f t="shared" si="3"/>
        <v>0</v>
      </c>
      <c r="M12" s="29">
        <f t="shared" si="3"/>
        <v>0</v>
      </c>
      <c r="N12" s="40">
        <f t="shared" si="1"/>
        <v>1476118</v>
      </c>
      <c r="O12" s="41">
        <f t="shared" si="2"/>
        <v>311.02359882005902</v>
      </c>
      <c r="P12" s="10"/>
    </row>
    <row r="13" spans="1:133">
      <c r="A13" s="12"/>
      <c r="B13" s="42">
        <v>521</v>
      </c>
      <c r="C13" s="19" t="s">
        <v>25</v>
      </c>
      <c r="D13" s="43">
        <v>1440494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35624</v>
      </c>
      <c r="L13" s="43">
        <v>0</v>
      </c>
      <c r="M13" s="43">
        <v>0</v>
      </c>
      <c r="N13" s="43">
        <f t="shared" si="1"/>
        <v>1476118</v>
      </c>
      <c r="O13" s="44">
        <f t="shared" si="2"/>
        <v>311.02359882005902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292721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2077990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2370711</v>
      </c>
      <c r="O14" s="41">
        <f t="shared" si="2"/>
        <v>499.51769911504425</v>
      </c>
      <c r="P14" s="10"/>
    </row>
    <row r="15" spans="1:133">
      <c r="A15" s="12"/>
      <c r="B15" s="42">
        <v>534</v>
      </c>
      <c r="C15" s="19" t="s">
        <v>54</v>
      </c>
      <c r="D15" s="43">
        <v>290736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290736</v>
      </c>
      <c r="O15" s="44">
        <f t="shared" si="2"/>
        <v>61.259165613147914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2077990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2077990</v>
      </c>
      <c r="O16" s="44">
        <f t="shared" si="2"/>
        <v>437.84028655710074</v>
      </c>
      <c r="P16" s="9"/>
    </row>
    <row r="17" spans="1:119">
      <c r="A17" s="12"/>
      <c r="B17" s="42">
        <v>539</v>
      </c>
      <c r="C17" s="19" t="s">
        <v>29</v>
      </c>
      <c r="D17" s="43">
        <v>1985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1985</v>
      </c>
      <c r="O17" s="44">
        <f t="shared" si="2"/>
        <v>0.41824694479561736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378602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378602</v>
      </c>
      <c r="O18" s="41">
        <f t="shared" si="2"/>
        <v>79.772861356932154</v>
      </c>
      <c r="P18" s="10"/>
    </row>
    <row r="19" spans="1:119">
      <c r="A19" s="12"/>
      <c r="B19" s="42">
        <v>541</v>
      </c>
      <c r="C19" s="19" t="s">
        <v>56</v>
      </c>
      <c r="D19" s="43">
        <v>378602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378602</v>
      </c>
      <c r="O19" s="44">
        <f t="shared" si="2"/>
        <v>79.772861356932154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142906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142906</v>
      </c>
      <c r="O20" s="41">
        <f t="shared" si="2"/>
        <v>30.110830172777074</v>
      </c>
      <c r="P20" s="9"/>
    </row>
    <row r="21" spans="1:119">
      <c r="A21" s="12"/>
      <c r="B21" s="42">
        <v>572</v>
      </c>
      <c r="C21" s="19" t="s">
        <v>57</v>
      </c>
      <c r="D21" s="43">
        <v>142906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142906</v>
      </c>
      <c r="O21" s="44">
        <f t="shared" si="2"/>
        <v>30.110830172777074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462179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462179</v>
      </c>
      <c r="O22" s="41">
        <f t="shared" si="2"/>
        <v>97.382848714707123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462179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462179</v>
      </c>
      <c r="O23" s="44">
        <f t="shared" si="2"/>
        <v>97.382848714707123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3673841</v>
      </c>
      <c r="E24" s="14">
        <f t="shared" ref="E24:M24" si="8">SUM(E5,E12,E14,E18,E20,E22)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2540169</v>
      </c>
      <c r="J24" s="14">
        <f t="shared" si="8"/>
        <v>0</v>
      </c>
      <c r="K24" s="14">
        <f t="shared" si="8"/>
        <v>412923</v>
      </c>
      <c r="L24" s="14">
        <f t="shared" si="8"/>
        <v>0</v>
      </c>
      <c r="M24" s="14">
        <f t="shared" si="8"/>
        <v>0</v>
      </c>
      <c r="N24" s="14">
        <f t="shared" si="1"/>
        <v>6626933</v>
      </c>
      <c r="O24" s="35">
        <f t="shared" si="2"/>
        <v>1396.3196375895491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64</v>
      </c>
      <c r="M26" s="93"/>
      <c r="N26" s="93"/>
      <c r="O26" s="39">
        <v>4746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1189967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276309</v>
      </c>
      <c r="L5" s="59">
        <f t="shared" si="0"/>
        <v>0</v>
      </c>
      <c r="M5" s="59">
        <f t="shared" si="0"/>
        <v>0</v>
      </c>
      <c r="N5" s="60">
        <f t="shared" ref="N5:N26" si="1">SUM(D5:M5)</f>
        <v>1466276</v>
      </c>
      <c r="O5" s="61">
        <f t="shared" ref="O5:O26" si="2">(N5/O$28)</f>
        <v>316.75869518254484</v>
      </c>
      <c r="P5" s="62"/>
    </row>
    <row r="6" spans="1:133">
      <c r="A6" s="64"/>
      <c r="B6" s="65">
        <v>511</v>
      </c>
      <c r="C6" s="66" t="s">
        <v>19</v>
      </c>
      <c r="D6" s="67">
        <v>62135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62135</v>
      </c>
      <c r="O6" s="68">
        <f t="shared" si="2"/>
        <v>13.422985526031541</v>
      </c>
      <c r="P6" s="69"/>
    </row>
    <row r="7" spans="1:133">
      <c r="A7" s="64"/>
      <c r="B7" s="65">
        <v>513</v>
      </c>
      <c r="C7" s="66" t="s">
        <v>20</v>
      </c>
      <c r="D7" s="67">
        <v>642597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642597</v>
      </c>
      <c r="O7" s="68">
        <f t="shared" si="2"/>
        <v>138.81983149708361</v>
      </c>
      <c r="P7" s="69"/>
    </row>
    <row r="8" spans="1:133">
      <c r="A8" s="64"/>
      <c r="B8" s="65">
        <v>515</v>
      </c>
      <c r="C8" s="66" t="s">
        <v>21</v>
      </c>
      <c r="D8" s="67">
        <v>295693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295693</v>
      </c>
      <c r="O8" s="68">
        <f t="shared" si="2"/>
        <v>63.878375459062433</v>
      </c>
      <c r="P8" s="69"/>
    </row>
    <row r="9" spans="1:133">
      <c r="A9" s="64"/>
      <c r="B9" s="65">
        <v>518</v>
      </c>
      <c r="C9" s="66" t="s">
        <v>22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276309</v>
      </c>
      <c r="L9" s="67">
        <v>0</v>
      </c>
      <c r="M9" s="67">
        <v>0</v>
      </c>
      <c r="N9" s="67">
        <f t="shared" si="1"/>
        <v>276309</v>
      </c>
      <c r="O9" s="68">
        <f t="shared" si="2"/>
        <v>59.690861957226183</v>
      </c>
      <c r="P9" s="69"/>
    </row>
    <row r="10" spans="1:133">
      <c r="A10" s="64"/>
      <c r="B10" s="65">
        <v>519</v>
      </c>
      <c r="C10" s="66" t="s">
        <v>53</v>
      </c>
      <c r="D10" s="67">
        <v>189542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189542</v>
      </c>
      <c r="O10" s="68">
        <f t="shared" si="2"/>
        <v>40.946640743141067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SUM(D12:D12)</f>
        <v>1320895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12717</v>
      </c>
      <c r="L11" s="73">
        <f t="shared" si="3"/>
        <v>0</v>
      </c>
      <c r="M11" s="73">
        <f t="shared" si="3"/>
        <v>0</v>
      </c>
      <c r="N11" s="74">
        <f t="shared" si="1"/>
        <v>1333612</v>
      </c>
      <c r="O11" s="75">
        <f t="shared" si="2"/>
        <v>288.099373514798</v>
      </c>
      <c r="P11" s="76"/>
    </row>
    <row r="12" spans="1:133">
      <c r="A12" s="64"/>
      <c r="B12" s="65">
        <v>521</v>
      </c>
      <c r="C12" s="66" t="s">
        <v>25</v>
      </c>
      <c r="D12" s="67">
        <v>1320895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12717</v>
      </c>
      <c r="L12" s="67">
        <v>0</v>
      </c>
      <c r="M12" s="67">
        <v>0</v>
      </c>
      <c r="N12" s="67">
        <f t="shared" si="1"/>
        <v>1333612</v>
      </c>
      <c r="O12" s="68">
        <f t="shared" si="2"/>
        <v>288.099373514798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SUM(D14:D16)</f>
        <v>282219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2100185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2382404</v>
      </c>
      <c r="O13" s="75">
        <f t="shared" si="2"/>
        <v>514.66925901922662</v>
      </c>
      <c r="P13" s="76"/>
    </row>
    <row r="14" spans="1:133">
      <c r="A14" s="64"/>
      <c r="B14" s="65">
        <v>534</v>
      </c>
      <c r="C14" s="66" t="s">
        <v>54</v>
      </c>
      <c r="D14" s="67">
        <v>279490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279490</v>
      </c>
      <c r="O14" s="68">
        <f t="shared" si="2"/>
        <v>60.378051414992441</v>
      </c>
      <c r="P14" s="69"/>
    </row>
    <row r="15" spans="1:133">
      <c r="A15" s="64"/>
      <c r="B15" s="65">
        <v>536</v>
      </c>
      <c r="C15" s="66" t="s">
        <v>55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2100185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2100185</v>
      </c>
      <c r="O15" s="68">
        <f t="shared" si="2"/>
        <v>453.70166342622599</v>
      </c>
      <c r="P15" s="69"/>
    </row>
    <row r="16" spans="1:133">
      <c r="A16" s="64"/>
      <c r="B16" s="65">
        <v>539</v>
      </c>
      <c r="C16" s="66" t="s">
        <v>29</v>
      </c>
      <c r="D16" s="67">
        <v>2729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2729</v>
      </c>
      <c r="O16" s="68">
        <f t="shared" si="2"/>
        <v>0.58954417800820913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414407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414407</v>
      </c>
      <c r="O17" s="75">
        <f t="shared" si="2"/>
        <v>89.524087275869519</v>
      </c>
      <c r="P17" s="76"/>
    </row>
    <row r="18" spans="1:119">
      <c r="A18" s="64"/>
      <c r="B18" s="65">
        <v>541</v>
      </c>
      <c r="C18" s="66" t="s">
        <v>56</v>
      </c>
      <c r="D18" s="67">
        <v>414407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414407</v>
      </c>
      <c r="O18" s="68">
        <f t="shared" si="2"/>
        <v>89.524087275869519</v>
      </c>
      <c r="P18" s="69"/>
    </row>
    <row r="19" spans="1:119" ht="15.75">
      <c r="A19" s="70" t="s">
        <v>47</v>
      </c>
      <c r="B19" s="71"/>
      <c r="C19" s="72"/>
      <c r="D19" s="73">
        <f t="shared" ref="D19:M19" si="6">SUM(D20:D20)</f>
        <v>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18950</v>
      </c>
      <c r="N19" s="73">
        <f t="shared" si="1"/>
        <v>18950</v>
      </c>
      <c r="O19" s="75">
        <f t="shared" si="2"/>
        <v>4.093756750918125</v>
      </c>
      <c r="P19" s="76"/>
    </row>
    <row r="20" spans="1:119">
      <c r="A20" s="64"/>
      <c r="B20" s="65">
        <v>559</v>
      </c>
      <c r="C20" s="66" t="s">
        <v>48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18950</v>
      </c>
      <c r="N20" s="67">
        <f t="shared" si="1"/>
        <v>18950</v>
      </c>
      <c r="O20" s="68">
        <f t="shared" si="2"/>
        <v>4.093756750918125</v>
      </c>
      <c r="P20" s="69"/>
    </row>
    <row r="21" spans="1:119" ht="15.75">
      <c r="A21" s="70" t="s">
        <v>32</v>
      </c>
      <c r="B21" s="71"/>
      <c r="C21" s="72"/>
      <c r="D21" s="73">
        <f t="shared" ref="D21:M21" si="7">SUM(D22:D22)</f>
        <v>178463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178463</v>
      </c>
      <c r="O21" s="75">
        <f t="shared" si="2"/>
        <v>38.553251242168933</v>
      </c>
      <c r="P21" s="69"/>
    </row>
    <row r="22" spans="1:119">
      <c r="A22" s="64"/>
      <c r="B22" s="65">
        <v>572</v>
      </c>
      <c r="C22" s="66" t="s">
        <v>57</v>
      </c>
      <c r="D22" s="67">
        <v>178463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178463</v>
      </c>
      <c r="O22" s="68">
        <f t="shared" si="2"/>
        <v>38.553251242168933</v>
      </c>
      <c r="P22" s="69"/>
    </row>
    <row r="23" spans="1:119" ht="15.75">
      <c r="A23" s="70" t="s">
        <v>58</v>
      </c>
      <c r="B23" s="71"/>
      <c r="C23" s="72"/>
      <c r="D23" s="73">
        <f t="shared" ref="D23:M23" si="8">SUM(D24:D25)</f>
        <v>755397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352497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1"/>
        <v>1107894</v>
      </c>
      <c r="O23" s="75">
        <f t="shared" si="2"/>
        <v>239.33765392093323</v>
      </c>
      <c r="P23" s="69"/>
    </row>
    <row r="24" spans="1:119">
      <c r="A24" s="64"/>
      <c r="B24" s="65">
        <v>581</v>
      </c>
      <c r="C24" s="66" t="s">
        <v>59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352497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352497</v>
      </c>
      <c r="O24" s="68">
        <f t="shared" si="2"/>
        <v>76.149708360337002</v>
      </c>
      <c r="P24" s="69"/>
    </row>
    <row r="25" spans="1:119" ht="15.75" thickBot="1">
      <c r="A25" s="64"/>
      <c r="B25" s="65">
        <v>585</v>
      </c>
      <c r="C25" s="66" t="s">
        <v>60</v>
      </c>
      <c r="D25" s="67">
        <v>755397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755397</v>
      </c>
      <c r="O25" s="68">
        <f t="shared" si="2"/>
        <v>163.18794556059623</v>
      </c>
      <c r="P25" s="69"/>
    </row>
    <row r="26" spans="1:119" ht="16.5" thickBot="1">
      <c r="A26" s="77" t="s">
        <v>10</v>
      </c>
      <c r="B26" s="78"/>
      <c r="C26" s="79"/>
      <c r="D26" s="80">
        <f>SUM(D5,D11,D13,D17,D19,D21,D23)</f>
        <v>4141348</v>
      </c>
      <c r="E26" s="80">
        <f t="shared" ref="E26:M26" si="9">SUM(E5,E11,E13,E17,E19,E21,E23)</f>
        <v>0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2452682</v>
      </c>
      <c r="J26" s="80">
        <f t="shared" si="9"/>
        <v>0</v>
      </c>
      <c r="K26" s="80">
        <f t="shared" si="9"/>
        <v>289026</v>
      </c>
      <c r="L26" s="80">
        <f t="shared" si="9"/>
        <v>0</v>
      </c>
      <c r="M26" s="80">
        <f t="shared" si="9"/>
        <v>18950</v>
      </c>
      <c r="N26" s="80">
        <f t="shared" si="1"/>
        <v>6902006</v>
      </c>
      <c r="O26" s="81">
        <f t="shared" si="2"/>
        <v>1491.0360769064594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61</v>
      </c>
      <c r="M28" s="117"/>
      <c r="N28" s="117"/>
      <c r="O28" s="91">
        <v>4629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2023-06-29T18:30:07Z</cp:lastPrinted>
  <dcterms:created xsi:type="dcterms:W3CDTF">2000-08-31T21:26:31Z</dcterms:created>
  <dcterms:modified xsi:type="dcterms:W3CDTF">2023-06-29T18:30:11Z</dcterms:modified>
</cp:coreProperties>
</file>