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'2007'!$A$1:$O$25</definedName>
    <definedName name="_xlnm.Print_Area" localSheetId="14">'2008'!$A$1:$O$24</definedName>
    <definedName name="_xlnm.Print_Area" localSheetId="13">'2009'!$A$1:$O$24</definedName>
    <definedName name="_xlnm.Print_Area" localSheetId="12">'2010'!$A$1:$O$25</definedName>
    <definedName name="_xlnm.Print_Area" localSheetId="11">'2011'!$A$1:$O$27</definedName>
    <definedName name="_xlnm.Print_Area" localSheetId="10">'2012'!$A$1:$O$21</definedName>
    <definedName name="_xlnm.Print_Area" localSheetId="9">'2013'!$A$1:$O$17</definedName>
    <definedName name="_xlnm.Print_Area" localSheetId="8">'2014'!$A$1:$O$17</definedName>
    <definedName name="_xlnm.Print_Area" localSheetId="7">'2015'!$A$1:$O$16</definedName>
    <definedName name="_xlnm.Print_Area" localSheetId="6">'2016'!$A$1:$O$22</definedName>
    <definedName name="_xlnm.Print_Area" localSheetId="5">'2017'!$A$1:$O$24</definedName>
    <definedName name="_xlnm.Print_Area" localSheetId="4">'2018'!$A$1:$O$18</definedName>
    <definedName name="_xlnm.Print_Area" localSheetId="3">'2019'!$A$1:$O$23</definedName>
    <definedName name="_xlnm.Print_Area" localSheetId="2">'2020'!$A$1:$O$21</definedName>
    <definedName name="_xlnm.Print_Area" localSheetId="1">'2021'!$A$1:$P$21</definedName>
    <definedName name="_xlnm.Print_Area" localSheetId="0">'2022'!$A$1:$P$21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7" i="48" l="1"/>
  <c r="F17" i="48"/>
  <c r="G17" i="48"/>
  <c r="H17" i="48"/>
  <c r="I17" i="48"/>
  <c r="J17" i="48"/>
  <c r="K17" i="48"/>
  <c r="L17" i="48"/>
  <c r="M17" i="48"/>
  <c r="N17" i="48"/>
  <c r="D17" i="48"/>
  <c r="O16" i="48" l="1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5" i="48" l="1"/>
  <c r="P15" i="48" s="1"/>
  <c r="O13" i="48"/>
  <c r="P13" i="48" s="1"/>
  <c r="O11" i="48"/>
  <c r="P11" i="48" s="1"/>
  <c r="O9" i="48"/>
  <c r="P9" i="48" s="1"/>
  <c r="O5" i="48"/>
  <c r="P5" i="48" s="1"/>
  <c r="E17" i="47"/>
  <c r="F17" i="47"/>
  <c r="G17" i="47"/>
  <c r="H17" i="47"/>
  <c r="I17" i="47"/>
  <c r="J17" i="47"/>
  <c r="K17" i="47"/>
  <c r="L17" i="47"/>
  <c r="M17" i="47"/>
  <c r="N17" i="47"/>
  <c r="D17" i="47"/>
  <c r="O17" i="48" l="1"/>
  <c r="P17" i="48" s="1"/>
  <c r="E17" i="46"/>
  <c r="F17" i="46"/>
  <c r="G17" i="46"/>
  <c r="H17" i="46"/>
  <c r="I17" i="46"/>
  <c r="J17" i="46"/>
  <c r="K17" i="46"/>
  <c r="L17" i="46"/>
  <c r="M17" i="46"/>
  <c r="D17" i="46"/>
  <c r="N8" i="46"/>
  <c r="N7" i="46"/>
  <c r="N6" i="46"/>
  <c r="N10" i="46"/>
  <c r="N12" i="46"/>
  <c r="N14" i="46"/>
  <c r="N16" i="46"/>
  <c r="O16" i="47" l="1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E19" i="45"/>
  <c r="G19" i="45"/>
  <c r="O16" i="46"/>
  <c r="M15" i="46"/>
  <c r="L15" i="46"/>
  <c r="K15" i="46"/>
  <c r="J15" i="46"/>
  <c r="I15" i="46"/>
  <c r="H15" i="46"/>
  <c r="G15" i="46"/>
  <c r="F15" i="46"/>
  <c r="E15" i="46"/>
  <c r="D15" i="46"/>
  <c r="O14" i="46"/>
  <c r="M13" i="46"/>
  <c r="L13" i="46"/>
  <c r="K13" i="46"/>
  <c r="J13" i="46"/>
  <c r="I13" i="46"/>
  <c r="H13" i="46"/>
  <c r="G13" i="46"/>
  <c r="F13" i="46"/>
  <c r="E13" i="46"/>
  <c r="D13" i="46"/>
  <c r="O12" i="46"/>
  <c r="M11" i="46"/>
  <c r="L11" i="46"/>
  <c r="K11" i="46"/>
  <c r="J11" i="46"/>
  <c r="I11" i="46"/>
  <c r="H11" i="46"/>
  <c r="G11" i="46"/>
  <c r="F11" i="46"/>
  <c r="E11" i="46"/>
  <c r="D11" i="46"/>
  <c r="O10" i="46"/>
  <c r="M9" i="46"/>
  <c r="L9" i="46"/>
  <c r="K9" i="46"/>
  <c r="J9" i="46"/>
  <c r="I9" i="46"/>
  <c r="H9" i="46"/>
  <c r="G9" i="46"/>
  <c r="F9" i="46"/>
  <c r="E9" i="46"/>
  <c r="D9" i="46"/>
  <c r="O8" i="46"/>
  <c r="O7" i="46"/>
  <c r="O6" i="46"/>
  <c r="M5" i="46"/>
  <c r="L5" i="46"/>
  <c r="K5" i="46"/>
  <c r="J5" i="46"/>
  <c r="I5" i="46"/>
  <c r="H5" i="46"/>
  <c r="G5" i="46"/>
  <c r="F5" i="46"/>
  <c r="E5" i="46"/>
  <c r="D5" i="46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M9" i="45"/>
  <c r="L9" i="45"/>
  <c r="K9" i="45"/>
  <c r="J9" i="45"/>
  <c r="I9" i="45"/>
  <c r="H9" i="45"/>
  <c r="G9" i="45"/>
  <c r="F9" i="45"/>
  <c r="E9" i="45"/>
  <c r="D9" i="45"/>
  <c r="N8" i="45"/>
  <c r="O8" i="45" s="1"/>
  <c r="M7" i="45"/>
  <c r="L7" i="45"/>
  <c r="K7" i="45"/>
  <c r="J7" i="45"/>
  <c r="I7" i="45"/>
  <c r="H7" i="45"/>
  <c r="G7" i="45"/>
  <c r="F7" i="45"/>
  <c r="E7" i="45"/>
  <c r="D7" i="45"/>
  <c r="N6" i="45"/>
  <c r="O6" i="45" s="1"/>
  <c r="M5" i="45"/>
  <c r="M19" i="45" s="1"/>
  <c r="L5" i="45"/>
  <c r="L19" i="45" s="1"/>
  <c r="K5" i="45"/>
  <c r="K19" i="45" s="1"/>
  <c r="J5" i="45"/>
  <c r="J19" i="45" s="1"/>
  <c r="I5" i="45"/>
  <c r="I19" i="45" s="1"/>
  <c r="H5" i="45"/>
  <c r="H19" i="45" s="1"/>
  <c r="G5" i="45"/>
  <c r="F5" i="45"/>
  <c r="F19" i="45" s="1"/>
  <c r="E5" i="45"/>
  <c r="D5" i="45"/>
  <c r="D19" i="45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M9" i="44"/>
  <c r="L9" i="44"/>
  <c r="K9" i="44"/>
  <c r="J9" i="44"/>
  <c r="I9" i="44"/>
  <c r="H9" i="44"/>
  <c r="G9" i="44"/>
  <c r="F9" i="44"/>
  <c r="E9" i="44"/>
  <c r="D9" i="44"/>
  <c r="N8" i="44"/>
  <c r="O8" i="44" s="1"/>
  <c r="M7" i="44"/>
  <c r="L7" i="44"/>
  <c r="K7" i="44"/>
  <c r="J7" i="44"/>
  <c r="I7" i="44"/>
  <c r="H7" i="44"/>
  <c r="G7" i="44"/>
  <c r="F7" i="44"/>
  <c r="E7" i="44"/>
  <c r="N7" i="44" s="1"/>
  <c r="O7" i="44" s="1"/>
  <c r="D7" i="44"/>
  <c r="N6" i="44"/>
  <c r="O6" i="44" s="1"/>
  <c r="M5" i="44"/>
  <c r="M14" i="44" s="1"/>
  <c r="L5" i="44"/>
  <c r="L14" i="44" s="1"/>
  <c r="K5" i="44"/>
  <c r="K14" i="44" s="1"/>
  <c r="J5" i="44"/>
  <c r="J14" i="44" s="1"/>
  <c r="I5" i="44"/>
  <c r="I14" i="44" s="1"/>
  <c r="H5" i="44"/>
  <c r="H14" i="44" s="1"/>
  <c r="G5" i="44"/>
  <c r="G14" i="44" s="1"/>
  <c r="F5" i="44"/>
  <c r="F14" i="44" s="1"/>
  <c r="E5" i="44"/>
  <c r="E14" i="44" s="1"/>
  <c r="D5" i="44"/>
  <c r="D14" i="44" s="1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M11" i="43"/>
  <c r="L11" i="43"/>
  <c r="K11" i="43"/>
  <c r="J11" i="43"/>
  <c r="J20" i="43" s="1"/>
  <c r="I11" i="43"/>
  <c r="H11" i="43"/>
  <c r="G11" i="43"/>
  <c r="F11" i="43"/>
  <c r="E11" i="43"/>
  <c r="E20" i="43" s="1"/>
  <c r="D11" i="43"/>
  <c r="N10" i="43"/>
  <c r="O10" i="43" s="1"/>
  <c r="N9" i="43"/>
  <c r="O9" i="43" s="1"/>
  <c r="N8" i="43"/>
  <c r="O8" i="43"/>
  <c r="N7" i="43"/>
  <c r="O7" i="43" s="1"/>
  <c r="N6" i="43"/>
  <c r="O6" i="43" s="1"/>
  <c r="M5" i="43"/>
  <c r="N5" i="43" s="1"/>
  <c r="O5" i="43" s="1"/>
  <c r="L5" i="43"/>
  <c r="L20" i="43" s="1"/>
  <c r="K5" i="43"/>
  <c r="K20" i="43" s="1"/>
  <c r="J5" i="43"/>
  <c r="I5" i="43"/>
  <c r="I20" i="43" s="1"/>
  <c r="H5" i="43"/>
  <c r="H20" i="43" s="1"/>
  <c r="G5" i="43"/>
  <c r="G20" i="43" s="1"/>
  <c r="F5" i="43"/>
  <c r="F20" i="43" s="1"/>
  <c r="E5" i="43"/>
  <c r="D5" i="43"/>
  <c r="D20" i="43" s="1"/>
  <c r="G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M14" i="42"/>
  <c r="L14" i="42"/>
  <c r="K14" i="42"/>
  <c r="N14" i="42" s="1"/>
  <c r="O14" i="42" s="1"/>
  <c r="J14" i="42"/>
  <c r="I14" i="42"/>
  <c r="H14" i="42"/>
  <c r="G14" i="42"/>
  <c r="F14" i="42"/>
  <c r="E14" i="42"/>
  <c r="D14" i="42"/>
  <c r="N13" i="42"/>
  <c r="O13" i="42" s="1"/>
  <c r="M12" i="42"/>
  <c r="L12" i="42"/>
  <c r="K12" i="42"/>
  <c r="N12" i="42" s="1"/>
  <c r="O12" i="42" s="1"/>
  <c r="J12" i="42"/>
  <c r="I12" i="42"/>
  <c r="H12" i="42"/>
  <c r="G12" i="42"/>
  <c r="F12" i="42"/>
  <c r="E12" i="42"/>
  <c r="D12" i="42"/>
  <c r="N11" i="42"/>
  <c r="O11" i="42" s="1"/>
  <c r="M10" i="42"/>
  <c r="L10" i="42"/>
  <c r="K10" i="42"/>
  <c r="N10" i="42" s="1"/>
  <c r="O10" i="42" s="1"/>
  <c r="J10" i="42"/>
  <c r="I10" i="42"/>
  <c r="I18" i="42" s="1"/>
  <c r="H10" i="42"/>
  <c r="G10" i="42"/>
  <c r="F10" i="42"/>
  <c r="E10" i="42"/>
  <c r="D10" i="42"/>
  <c r="D18" i="42" s="1"/>
  <c r="N9" i="42"/>
  <c r="O9" i="42" s="1"/>
  <c r="N8" i="42"/>
  <c r="O8" i="42" s="1"/>
  <c r="N7" i="42"/>
  <c r="O7" i="42" s="1"/>
  <c r="N6" i="42"/>
  <c r="O6" i="42" s="1"/>
  <c r="M5" i="42"/>
  <c r="M18" i="42" s="1"/>
  <c r="L5" i="42"/>
  <c r="L18" i="42" s="1"/>
  <c r="K5" i="42"/>
  <c r="K18" i="42" s="1"/>
  <c r="J5" i="42"/>
  <c r="J18" i="42" s="1"/>
  <c r="I5" i="42"/>
  <c r="H5" i="42"/>
  <c r="H18" i="42" s="1"/>
  <c r="G5" i="42"/>
  <c r="F5" i="42"/>
  <c r="F18" i="42" s="1"/>
  <c r="E5" i="42"/>
  <c r="N5" i="42" s="1"/>
  <c r="O5" i="42" s="1"/>
  <c r="D5" i="42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M8" i="41"/>
  <c r="L8" i="41"/>
  <c r="K8" i="41"/>
  <c r="J8" i="41"/>
  <c r="I8" i="41"/>
  <c r="H8" i="41"/>
  <c r="G8" i="41"/>
  <c r="F8" i="41"/>
  <c r="E8" i="41"/>
  <c r="D8" i="41"/>
  <c r="N7" i="41"/>
  <c r="O7" i="41" s="1"/>
  <c r="N6" i="41"/>
  <c r="O6" i="41" s="1"/>
  <c r="M5" i="41"/>
  <c r="M12" i="41" s="1"/>
  <c r="L5" i="41"/>
  <c r="L12" i="41" s="1"/>
  <c r="K5" i="41"/>
  <c r="K12" i="41" s="1"/>
  <c r="J5" i="41"/>
  <c r="J12" i="41" s="1"/>
  <c r="I5" i="41"/>
  <c r="I12" i="41" s="1"/>
  <c r="H5" i="41"/>
  <c r="H12" i="41" s="1"/>
  <c r="G5" i="41"/>
  <c r="G12" i="41" s="1"/>
  <c r="F5" i="41"/>
  <c r="F12" i="41" s="1"/>
  <c r="E5" i="41"/>
  <c r="E12" i="41" s="1"/>
  <c r="D5" i="41"/>
  <c r="D12" i="41" s="1"/>
  <c r="N12" i="41" s="1"/>
  <c r="O12" i="41" s="1"/>
  <c r="N20" i="40"/>
  <c r="O20" i="40" s="1"/>
  <c r="M19" i="40"/>
  <c r="L19" i="40"/>
  <c r="K19" i="40"/>
  <c r="J19" i="40"/>
  <c r="I19" i="40"/>
  <c r="H19" i="40"/>
  <c r="G19" i="40"/>
  <c r="F19" i="40"/>
  <c r="E19" i="40"/>
  <c r="N19" i="40" s="1"/>
  <c r="O19" i="40" s="1"/>
  <c r="D19" i="40"/>
  <c r="N18" i="40"/>
  <c r="O18" i="40" s="1"/>
  <c r="M17" i="40"/>
  <c r="L17" i="40"/>
  <c r="K17" i="40"/>
  <c r="J17" i="40"/>
  <c r="I17" i="40"/>
  <c r="H17" i="40"/>
  <c r="G17" i="40"/>
  <c r="F17" i="40"/>
  <c r="E17" i="40"/>
  <c r="N17" i="40" s="1"/>
  <c r="O17" i="40" s="1"/>
  <c r="D17" i="40"/>
  <c r="N16" i="40"/>
  <c r="O16" i="40" s="1"/>
  <c r="M15" i="40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 s="1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M11" i="40"/>
  <c r="L11" i="40"/>
  <c r="K11" i="40"/>
  <c r="J11" i="40"/>
  <c r="I11" i="40"/>
  <c r="H11" i="40"/>
  <c r="G11" i="40"/>
  <c r="F11" i="40"/>
  <c r="E11" i="40"/>
  <c r="N11" i="40" s="1"/>
  <c r="O11" i="40" s="1"/>
  <c r="D11" i="40"/>
  <c r="N10" i="40"/>
  <c r="O10" i="40" s="1"/>
  <c r="N9" i="40"/>
  <c r="O9" i="40" s="1"/>
  <c r="N8" i="40"/>
  <c r="O8" i="40"/>
  <c r="N7" i="40"/>
  <c r="O7" i="40" s="1"/>
  <c r="N6" i="40"/>
  <c r="O6" i="40" s="1"/>
  <c r="M5" i="40"/>
  <c r="M21" i="40" s="1"/>
  <c r="L5" i="40"/>
  <c r="L21" i="40" s="1"/>
  <c r="K5" i="40"/>
  <c r="K21" i="40" s="1"/>
  <c r="J5" i="40"/>
  <c r="J21" i="40"/>
  <c r="I5" i="40"/>
  <c r="I21" i="40" s="1"/>
  <c r="H5" i="40"/>
  <c r="H21" i="40" s="1"/>
  <c r="G5" i="40"/>
  <c r="G21" i="40" s="1"/>
  <c r="F5" i="40"/>
  <c r="F21" i="40" s="1"/>
  <c r="E5" i="40"/>
  <c r="E21" i="40" s="1"/>
  <c r="D5" i="40"/>
  <c r="D21" i="40"/>
  <c r="N12" i="39"/>
  <c r="O12" i="39" s="1"/>
  <c r="M11" i="39"/>
  <c r="L11" i="39"/>
  <c r="K11" i="39"/>
  <c r="N11" i="39" s="1"/>
  <c r="O11" i="39" s="1"/>
  <c r="J11" i="39"/>
  <c r="I11" i="39"/>
  <c r="H11" i="39"/>
  <c r="G11" i="39"/>
  <c r="F11" i="39"/>
  <c r="E11" i="39"/>
  <c r="D11" i="39"/>
  <c r="N10" i="39"/>
  <c r="O10" i="39" s="1"/>
  <c r="M9" i="39"/>
  <c r="L9" i="39"/>
  <c r="K9" i="39"/>
  <c r="K13" i="39" s="1"/>
  <c r="J9" i="39"/>
  <c r="I9" i="39"/>
  <c r="H9" i="39"/>
  <c r="G9" i="39"/>
  <c r="F9" i="39"/>
  <c r="E9" i="39"/>
  <c r="D9" i="39"/>
  <c r="N8" i="39"/>
  <c r="O8" i="39" s="1"/>
  <c r="N7" i="39"/>
  <c r="O7" i="39" s="1"/>
  <c r="N6" i="39"/>
  <c r="O6" i="39" s="1"/>
  <c r="M5" i="39"/>
  <c r="M13" i="39" s="1"/>
  <c r="L5" i="39"/>
  <c r="L13" i="39"/>
  <c r="K5" i="39"/>
  <c r="J5" i="39"/>
  <c r="J13" i="39" s="1"/>
  <c r="I5" i="39"/>
  <c r="I13" i="39" s="1"/>
  <c r="H5" i="39"/>
  <c r="H13" i="39" s="1"/>
  <c r="G5" i="39"/>
  <c r="G13" i="39" s="1"/>
  <c r="F5" i="39"/>
  <c r="F13" i="39"/>
  <c r="E5" i="39"/>
  <c r="E13" i="39"/>
  <c r="D5" i="39"/>
  <c r="D13" i="39" s="1"/>
  <c r="N13" i="39" s="1"/>
  <c r="O13" i="39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 s="1"/>
  <c r="M9" i="38"/>
  <c r="L9" i="38"/>
  <c r="K9" i="38"/>
  <c r="J9" i="38"/>
  <c r="I9" i="38"/>
  <c r="H9" i="38"/>
  <c r="G9" i="38"/>
  <c r="F9" i="38"/>
  <c r="E9" i="38"/>
  <c r="N9" i="38" s="1"/>
  <c r="O9" i="38" s="1"/>
  <c r="D9" i="38"/>
  <c r="N8" i="38"/>
  <c r="O8" i="38" s="1"/>
  <c r="N7" i="38"/>
  <c r="O7" i="38"/>
  <c r="N6" i="38"/>
  <c r="O6" i="38" s="1"/>
  <c r="M5" i="38"/>
  <c r="M13" i="38"/>
  <c r="L5" i="38"/>
  <c r="L13" i="38" s="1"/>
  <c r="K5" i="38"/>
  <c r="K13" i="38" s="1"/>
  <c r="J5" i="38"/>
  <c r="J13" i="38" s="1"/>
  <c r="I5" i="38"/>
  <c r="I13" i="38"/>
  <c r="H5" i="38"/>
  <c r="H13" i="38" s="1"/>
  <c r="G5" i="38"/>
  <c r="G13" i="38"/>
  <c r="F5" i="38"/>
  <c r="F13" i="38" s="1"/>
  <c r="E5" i="38"/>
  <c r="E13" i="38" s="1"/>
  <c r="D5" i="38"/>
  <c r="N5" i="38" s="1"/>
  <c r="O5" i="38" s="1"/>
  <c r="N19" i="37"/>
  <c r="O19" i="37" s="1"/>
  <c r="M18" i="37"/>
  <c r="L18" i="37"/>
  <c r="K18" i="37"/>
  <c r="J18" i="37"/>
  <c r="J20" i="37" s="1"/>
  <c r="I18" i="37"/>
  <c r="H18" i="37"/>
  <c r="G18" i="37"/>
  <c r="F18" i="37"/>
  <c r="E18" i="37"/>
  <c r="D18" i="37"/>
  <c r="N17" i="37"/>
  <c r="O17" i="37" s="1"/>
  <c r="M16" i="37"/>
  <c r="L16" i="37"/>
  <c r="L20" i="37" s="1"/>
  <c r="K16" i="37"/>
  <c r="J16" i="37"/>
  <c r="I16" i="37"/>
  <c r="H16" i="37"/>
  <c r="G16" i="37"/>
  <c r="F16" i="37"/>
  <c r="E16" i="37"/>
  <c r="N16" i="37" s="1"/>
  <c r="O16" i="37" s="1"/>
  <c r="D16" i="37"/>
  <c r="N15" i="37"/>
  <c r="O15" i="37"/>
  <c r="M14" i="37"/>
  <c r="L14" i="37"/>
  <c r="K14" i="37"/>
  <c r="J14" i="37"/>
  <c r="I14" i="37"/>
  <c r="H14" i="37"/>
  <c r="G14" i="37"/>
  <c r="N14" i="37" s="1"/>
  <c r="O14" i="37" s="1"/>
  <c r="F14" i="37"/>
  <c r="E14" i="37"/>
  <c r="D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M10" i="37"/>
  <c r="L10" i="37"/>
  <c r="K10" i="37"/>
  <c r="J10" i="37"/>
  <c r="I10" i="37"/>
  <c r="H10" i="37"/>
  <c r="G10" i="37"/>
  <c r="F10" i="37"/>
  <c r="F20" i="37" s="1"/>
  <c r="E10" i="37"/>
  <c r="D10" i="37"/>
  <c r="N9" i="37"/>
  <c r="O9" i="37" s="1"/>
  <c r="N8" i="37"/>
  <c r="O8" i="37" s="1"/>
  <c r="N7" i="37"/>
  <c r="O7" i="37" s="1"/>
  <c r="N6" i="37"/>
  <c r="O6" i="37" s="1"/>
  <c r="M5" i="37"/>
  <c r="M20" i="37"/>
  <c r="L5" i="37"/>
  <c r="K5" i="37"/>
  <c r="K20" i="37" s="1"/>
  <c r="J5" i="37"/>
  <c r="I5" i="37"/>
  <c r="I20" i="37" s="1"/>
  <c r="H5" i="37"/>
  <c r="H20" i="37"/>
  <c r="G5" i="37"/>
  <c r="G20" i="37"/>
  <c r="F5" i="37"/>
  <c r="E5" i="37"/>
  <c r="E20" i="37" s="1"/>
  <c r="D5" i="37"/>
  <c r="D20" i="37"/>
  <c r="N16" i="36"/>
  <c r="O16" i="36" s="1"/>
  <c r="M15" i="36"/>
  <c r="L15" i="36"/>
  <c r="K15" i="36"/>
  <c r="J15" i="36"/>
  <c r="I15" i="36"/>
  <c r="I17" i="36" s="1"/>
  <c r="H15" i="36"/>
  <c r="G15" i="36"/>
  <c r="F15" i="36"/>
  <c r="E15" i="36"/>
  <c r="D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M11" i="36"/>
  <c r="L11" i="36"/>
  <c r="K11" i="36"/>
  <c r="J11" i="36"/>
  <c r="I11" i="36"/>
  <c r="H11" i="36"/>
  <c r="G11" i="36"/>
  <c r="F11" i="36"/>
  <c r="N11" i="36" s="1"/>
  <c r="O11" i="36" s="1"/>
  <c r="E11" i="36"/>
  <c r="D11" i="36"/>
  <c r="N10" i="36"/>
  <c r="O10" i="36" s="1"/>
  <c r="M9" i="36"/>
  <c r="L9" i="36"/>
  <c r="K9" i="36"/>
  <c r="J9" i="36"/>
  <c r="I9" i="36"/>
  <c r="H9" i="36"/>
  <c r="G9" i="36"/>
  <c r="F9" i="36"/>
  <c r="E9" i="36"/>
  <c r="N9" i="36" s="1"/>
  <c r="O9" i="36" s="1"/>
  <c r="D9" i="36"/>
  <c r="N8" i="36"/>
  <c r="O8" i="36" s="1"/>
  <c r="N7" i="36"/>
  <c r="O7" i="36"/>
  <c r="N6" i="36"/>
  <c r="O6" i="36" s="1"/>
  <c r="M5" i="36"/>
  <c r="M17" i="36" s="1"/>
  <c r="L5" i="36"/>
  <c r="L17" i="36" s="1"/>
  <c r="K5" i="36"/>
  <c r="N5" i="36" s="1"/>
  <c r="O5" i="36" s="1"/>
  <c r="J5" i="36"/>
  <c r="J17" i="36" s="1"/>
  <c r="I5" i="36"/>
  <c r="H5" i="36"/>
  <c r="H17" i="36"/>
  <c r="G5" i="36"/>
  <c r="G17" i="36" s="1"/>
  <c r="F5" i="36"/>
  <c r="E5" i="36"/>
  <c r="E17" i="36"/>
  <c r="D5" i="36"/>
  <c r="D17" i="36"/>
  <c r="N22" i="35"/>
  <c r="O22" i="35" s="1"/>
  <c r="M21" i="35"/>
  <c r="L21" i="35"/>
  <c r="K21" i="35"/>
  <c r="J21" i="35"/>
  <c r="I21" i="35"/>
  <c r="H21" i="35"/>
  <c r="N21" i="35" s="1"/>
  <c r="O21" i="35" s="1"/>
  <c r="G21" i="35"/>
  <c r="F21" i="35"/>
  <c r="E21" i="35"/>
  <c r="D21" i="35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D23" i="35" s="1"/>
  <c r="N12" i="35"/>
  <c r="O12" i="35" s="1"/>
  <c r="M11" i="35"/>
  <c r="L11" i="35"/>
  <c r="K11" i="35"/>
  <c r="J11" i="35"/>
  <c r="I11" i="35"/>
  <c r="H11" i="35"/>
  <c r="G11" i="35"/>
  <c r="F11" i="35"/>
  <c r="N11" i="35" s="1"/>
  <c r="O11" i="35" s="1"/>
  <c r="E11" i="35"/>
  <c r="D11" i="35"/>
  <c r="N10" i="35"/>
  <c r="O10" i="35" s="1"/>
  <c r="N9" i="35"/>
  <c r="O9" i="35" s="1"/>
  <c r="N8" i="35"/>
  <c r="O8" i="35" s="1"/>
  <c r="N7" i="35"/>
  <c r="O7" i="35"/>
  <c r="N6" i="35"/>
  <c r="O6" i="35" s="1"/>
  <c r="M5" i="35"/>
  <c r="M23" i="35" s="1"/>
  <c r="L5" i="35"/>
  <c r="L23" i="35" s="1"/>
  <c r="K5" i="35"/>
  <c r="K23" i="35" s="1"/>
  <c r="J5" i="35"/>
  <c r="J23" i="35" s="1"/>
  <c r="I5" i="35"/>
  <c r="I23" i="35"/>
  <c r="H5" i="35"/>
  <c r="H23" i="35" s="1"/>
  <c r="G5" i="35"/>
  <c r="G23" i="35" s="1"/>
  <c r="F5" i="35"/>
  <c r="F23" i="35" s="1"/>
  <c r="E5" i="35"/>
  <c r="E23" i="35" s="1"/>
  <c r="D5" i="35"/>
  <c r="N5" i="35"/>
  <c r="O5" i="35" s="1"/>
  <c r="N20" i="34"/>
  <c r="O20" i="34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 s="1"/>
  <c r="M17" i="34"/>
  <c r="L17" i="34"/>
  <c r="K17" i="34"/>
  <c r="J17" i="34"/>
  <c r="I17" i="34"/>
  <c r="H17" i="34"/>
  <c r="G17" i="34"/>
  <c r="G21" i="34" s="1"/>
  <c r="F17" i="34"/>
  <c r="E17" i="34"/>
  <c r="N17" i="34" s="1"/>
  <c r="O17" i="34" s="1"/>
  <c r="D17" i="34"/>
  <c r="N16" i="34"/>
  <c r="O16" i="34" s="1"/>
  <c r="M15" i="34"/>
  <c r="L15" i="34"/>
  <c r="K15" i="34"/>
  <c r="J15" i="34"/>
  <c r="I15" i="34"/>
  <c r="N15" i="34" s="1"/>
  <c r="O15" i="34" s="1"/>
  <c r="H15" i="34"/>
  <c r="G15" i="34"/>
  <c r="F15" i="34"/>
  <c r="E15" i="34"/>
  <c r="D15" i="34"/>
  <c r="N14" i="34"/>
  <c r="O14" i="34" s="1"/>
  <c r="M13" i="34"/>
  <c r="L13" i="34"/>
  <c r="K13" i="34"/>
  <c r="N13" i="34" s="1"/>
  <c r="O13" i="34" s="1"/>
  <c r="J13" i="34"/>
  <c r="I13" i="34"/>
  <c r="H13" i="34"/>
  <c r="G13" i="34"/>
  <c r="F13" i="34"/>
  <c r="E13" i="34"/>
  <c r="D13" i="34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21" i="34" s="1"/>
  <c r="L5" i="34"/>
  <c r="L21" i="34" s="1"/>
  <c r="K5" i="34"/>
  <c r="K21" i="34" s="1"/>
  <c r="J5" i="34"/>
  <c r="J21" i="34" s="1"/>
  <c r="I5" i="34"/>
  <c r="I21" i="34" s="1"/>
  <c r="H5" i="34"/>
  <c r="H21" i="34" s="1"/>
  <c r="G5" i="34"/>
  <c r="F5" i="34"/>
  <c r="F21" i="34" s="1"/>
  <c r="E5" i="34"/>
  <c r="E21" i="34" s="1"/>
  <c r="D5" i="34"/>
  <c r="E18" i="33"/>
  <c r="F18" i="33"/>
  <c r="G18" i="33"/>
  <c r="H18" i="33"/>
  <c r="I18" i="33"/>
  <c r="J18" i="33"/>
  <c r="N18" i="33" s="1"/>
  <c r="O18" i="33" s="1"/>
  <c r="K18" i="33"/>
  <c r="L18" i="33"/>
  <c r="M18" i="33"/>
  <c r="D18" i="33"/>
  <c r="E16" i="33"/>
  <c r="F16" i="33"/>
  <c r="G16" i="33"/>
  <c r="H16" i="33"/>
  <c r="I16" i="33"/>
  <c r="J16" i="33"/>
  <c r="N16" i="33" s="1"/>
  <c r="O16" i="33" s="1"/>
  <c r="K16" i="33"/>
  <c r="L16" i="33"/>
  <c r="M16" i="33"/>
  <c r="E14" i="33"/>
  <c r="F14" i="33"/>
  <c r="G14" i="33"/>
  <c r="H14" i="33"/>
  <c r="I14" i="33"/>
  <c r="J14" i="33"/>
  <c r="K14" i="33"/>
  <c r="L14" i="33"/>
  <c r="M14" i="33"/>
  <c r="M20" i="33" s="1"/>
  <c r="E12" i="33"/>
  <c r="F12" i="33"/>
  <c r="G12" i="33"/>
  <c r="H12" i="33"/>
  <c r="I12" i="33"/>
  <c r="J12" i="33"/>
  <c r="K12" i="33"/>
  <c r="L12" i="33"/>
  <c r="M12" i="33"/>
  <c r="E10" i="33"/>
  <c r="F10" i="33"/>
  <c r="G10" i="33"/>
  <c r="H10" i="33"/>
  <c r="I10" i="33"/>
  <c r="J10" i="33"/>
  <c r="K10" i="33"/>
  <c r="L10" i="33"/>
  <c r="M10" i="33"/>
  <c r="E5" i="33"/>
  <c r="E20" i="33" s="1"/>
  <c r="F5" i="33"/>
  <c r="F20" i="33"/>
  <c r="G5" i="33"/>
  <c r="G20" i="33"/>
  <c r="H5" i="33"/>
  <c r="H20" i="33"/>
  <c r="I5" i="33"/>
  <c r="I20" i="33"/>
  <c r="J5" i="33"/>
  <c r="K5" i="33"/>
  <c r="K20" i="33"/>
  <c r="L5" i="33"/>
  <c r="L20" i="33"/>
  <c r="M5" i="33"/>
  <c r="D16" i="33"/>
  <c r="D14" i="33"/>
  <c r="N14" i="33" s="1"/>
  <c r="O14" i="33" s="1"/>
  <c r="D12" i="33"/>
  <c r="N12" i="33"/>
  <c r="O12" i="33" s="1"/>
  <c r="D10" i="33"/>
  <c r="D20" i="33" s="1"/>
  <c r="D5" i="33"/>
  <c r="N5" i="33"/>
  <c r="O5" i="33" s="1"/>
  <c r="N19" i="33"/>
  <c r="O19" i="33" s="1"/>
  <c r="N17" i="33"/>
  <c r="O17" i="33" s="1"/>
  <c r="N15" i="33"/>
  <c r="O15" i="33"/>
  <c r="N11" i="33"/>
  <c r="O11" i="33" s="1"/>
  <c r="N7" i="33"/>
  <c r="O7" i="33" s="1"/>
  <c r="N8" i="33"/>
  <c r="O8" i="33" s="1"/>
  <c r="N9" i="33"/>
  <c r="O9" i="33" s="1"/>
  <c r="N6" i="33"/>
  <c r="O6" i="33" s="1"/>
  <c r="N13" i="33"/>
  <c r="O13" i="33" s="1"/>
  <c r="D13" i="38"/>
  <c r="N13" i="38" s="1"/>
  <c r="O13" i="38" s="1"/>
  <c r="F17" i="36"/>
  <c r="D21" i="34"/>
  <c r="N5" i="37"/>
  <c r="O5" i="37" s="1"/>
  <c r="N8" i="41"/>
  <c r="O8" i="41" s="1"/>
  <c r="N10" i="41"/>
  <c r="O10" i="41" s="1"/>
  <c r="N16" i="42"/>
  <c r="O16" i="42" s="1"/>
  <c r="N16" i="43"/>
  <c r="O16" i="43" s="1"/>
  <c r="N11" i="43"/>
  <c r="O11" i="43" s="1"/>
  <c r="N14" i="43"/>
  <c r="O14" i="43" s="1"/>
  <c r="N18" i="43"/>
  <c r="O18" i="43" s="1"/>
  <c r="N15" i="45"/>
  <c r="O15" i="45" s="1"/>
  <c r="N5" i="45"/>
  <c r="O5" i="45" s="1"/>
  <c r="N17" i="45"/>
  <c r="O17" i="45" s="1"/>
  <c r="N9" i="45"/>
  <c r="O9" i="45" s="1"/>
  <c r="N13" i="45"/>
  <c r="O13" i="45" s="1"/>
  <c r="N11" i="45"/>
  <c r="O11" i="45" s="1"/>
  <c r="N7" i="45"/>
  <c r="O7" i="45" s="1"/>
  <c r="N12" i="44"/>
  <c r="O12" i="44" s="1"/>
  <c r="N9" i="44"/>
  <c r="O9" i="44" s="1"/>
  <c r="N9" i="46" l="1"/>
  <c r="O9" i="46" s="1"/>
  <c r="N13" i="46"/>
  <c r="O13" i="46" s="1"/>
  <c r="N15" i="46"/>
  <c r="O15" i="46" s="1"/>
  <c r="N11" i="46"/>
  <c r="O11" i="46" s="1"/>
  <c r="N5" i="46"/>
  <c r="O5" i="46" s="1"/>
  <c r="O15" i="47"/>
  <c r="P15" i="47" s="1"/>
  <c r="O13" i="47"/>
  <c r="P13" i="47" s="1"/>
  <c r="O11" i="47"/>
  <c r="P11" i="47" s="1"/>
  <c r="O9" i="47"/>
  <c r="P9" i="47" s="1"/>
  <c r="O5" i="47"/>
  <c r="P5" i="47" s="1"/>
  <c r="N14" i="44"/>
  <c r="O14" i="44" s="1"/>
  <c r="N21" i="34"/>
  <c r="O21" i="34" s="1"/>
  <c r="N21" i="40"/>
  <c r="O21" i="40" s="1"/>
  <c r="N23" i="35"/>
  <c r="O23" i="35" s="1"/>
  <c r="N17" i="36"/>
  <c r="O17" i="36" s="1"/>
  <c r="N20" i="37"/>
  <c r="O20" i="37" s="1"/>
  <c r="N20" i="33"/>
  <c r="O20" i="33" s="1"/>
  <c r="N19" i="45"/>
  <c r="O19" i="45" s="1"/>
  <c r="N18" i="42"/>
  <c r="O18" i="42" s="1"/>
  <c r="N5" i="40"/>
  <c r="O5" i="40" s="1"/>
  <c r="N5" i="39"/>
  <c r="O5" i="39" s="1"/>
  <c r="N10" i="37"/>
  <c r="O10" i="37" s="1"/>
  <c r="N13" i="35"/>
  <c r="O13" i="35" s="1"/>
  <c r="K17" i="36"/>
  <c r="N9" i="39"/>
  <c r="O9" i="39" s="1"/>
  <c r="N10" i="33"/>
  <c r="O10" i="33" s="1"/>
  <c r="N5" i="44"/>
  <c r="O5" i="44" s="1"/>
  <c r="E18" i="42"/>
  <c r="M20" i="43"/>
  <c r="N20" i="43" s="1"/>
  <c r="O20" i="43" s="1"/>
  <c r="N18" i="37"/>
  <c r="O18" i="37" s="1"/>
  <c r="N5" i="41"/>
  <c r="O5" i="41" s="1"/>
  <c r="J20" i="33"/>
  <c r="N15" i="36"/>
  <c r="O15" i="36" s="1"/>
  <c r="N5" i="34"/>
  <c r="O5" i="34" s="1"/>
  <c r="N17" i="46" l="1"/>
  <c r="O17" i="46" s="1"/>
  <c r="O17" i="47"/>
  <c r="P17" i="47" s="1"/>
</calcChain>
</file>

<file path=xl/sharedStrings.xml><?xml version="1.0" encoding="utf-8"?>
<sst xmlns="http://schemas.openxmlformats.org/spreadsheetml/2006/main" count="540" uniqueCount="84">
  <si>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</si>
  <si>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</si>
  <si>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</si>
  <si>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</si>
  <si>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</si>
  <si>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</si>
  <si>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</si>
  <si>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</si>
  <si>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</si>
  <si>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</si>
  <si>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</si>
  <si>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</si>
  <si>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</si>
  <si>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</si>
  <si>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</si>
  <si>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</si>
  <si>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</si>
  <si>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</si>
  <si>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</si>
  <si>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</si>
  <si>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</si>
  <si>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</si>
  <si>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Debt Service Payments</t>
  </si>
  <si>
    <t>Public Safety</t>
  </si>
  <si>
    <t>Fire Control</t>
  </si>
  <si>
    <t>Physical Environment</t>
  </si>
  <si>
    <t>Water Utility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</si>
  <si>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</si>
  <si>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</si>
  <si>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</si>
  <si>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</si>
  <si>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</si>
  <si>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</si>
  <si>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</si>
  <si>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Esto Expenditures Reported by Account Code and Fund Type</t>
  </si>
  <si>
    <t>Local Fiscal Year Ended September 30, 2010</t>
  </si>
  <si>
    <t>Other General Government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</si>
  <si>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</si>
  <si>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</si>
  <si>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</si>
  <si>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Executive</t>
  </si>
  <si>
    <t>Economic Environment</t>
  </si>
  <si>
    <t>Housing and Urban Development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</si>
  <si>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</si>
  <si>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</si>
  <si>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</si>
  <si>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</si>
  <si>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</si>
  <si>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</si>
  <si>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</si>
  <si>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</si>
  <si>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</si>
  <si>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</si>
  <si>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</si>
  <si>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</si>
  <si>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</si>
  <si>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</si>
  <si>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</si>
  <si>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Water / Sewer Services</t>
  </si>
  <si>
    <t>2015 Municipal Population:</t>
  </si>
  <si>
    <t>Local Fiscal Year Ended September 30, 2016</t>
  </si>
  <si>
    <t>Road / Street Facilities</t>
  </si>
  <si>
    <t>Parks / Recreation</t>
  </si>
  <si>
    <t>2016 Municipal Population:</t>
  </si>
  <si>
    <t>Local Fiscal Year Ended September 30, 2017</t>
  </si>
  <si>
    <t>Comprehensive Planning</t>
  </si>
  <si>
    <t>Other Public Safety</t>
  </si>
  <si>
    <t>2017 Municipal Population:</t>
  </si>
  <si>
    <t>Local Fiscal Year Ended September 30, 2018</t>
  </si>
  <si>
    <t>Water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</si>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</sst>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99835</v>
      </c>
      <c r="E5" s="24">
        <f>SUM(E6:E8)</f>
        <v>9889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947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110671</v>
      </c>
      <c r="P5" s="30">
        <f>(O5/P$19)</f>
        <v>316.20285714285717</v>
      </c>
      <c r="Q5" s="6"/>
    </row>
    <row r="6" spans="1:134">
      <c r="A6" s="12"/>
      <c r="B6" s="42">
        <v>511</v>
      </c>
      <c r="C6" s="19" t="s">
        <v>19</v>
      </c>
      <c r="D6" s="43">
        <v>1600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1600</v>
      </c>
      <c r="P6" s="44">
        <f>(O6/P$19)</f>
        <v>4.5714285714285712</v>
      </c>
      <c r="Q6" s="9"/>
    </row>
    <row r="7" spans="1:134">
      <c r="A7" s="12"/>
      <c r="B7" s="42">
        <v>517</v>
      </c>
      <c r="C7" s="19" t="s">
        <v>22</v>
      </c>
      <c r="D7" s="43">
        <v>4248</v>
      </c>
      <c r="E7" s="43">
        <v>4477</v>
      </c>
      <c r="F7" s="43">
        <v>0</v>
      </c>
      <c r="G7" s="43">
        <v>0</v>
      </c>
      <c r="H7" s="43">
        <v>0</v>
      </c>
      <c r="I7" s="43">
        <v>947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9672</v>
      </c>
      <c r="P7" s="44">
        <f>(O7/P$19)</f>
        <v>27.634285714285713</v>
      </c>
      <c r="Q7" s="9"/>
    </row>
    <row r="8" spans="1:134">
      <c r="A8" s="12"/>
      <c r="B8" s="42">
        <v>519</v>
      </c>
      <c r="C8" s="19" t="s">
        <v>36</v>
      </c>
      <c r="D8" s="43">
        <v>93987</v>
      </c>
      <c r="E8" s="43">
        <v>5412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99399</v>
      </c>
      <c r="P8" s="44">
        <f>(O8/P$19)</f>
        <v>283.99714285714288</v>
      </c>
      <c r="Q8" s="9"/>
    </row>
    <row r="9" spans="1:134" ht="15.75">
      <c r="A9" s="26" t="s">
        <v>23</v>
      </c>
      <c r="B9" s="27"/>
      <c r="C9" s="28"/>
      <c r="D9" s="29">
        <f>SUM(D10:D10)</f>
        <v>0</v>
      </c>
      <c r="E9" s="29">
        <f>SUM(E10:E10)</f>
        <v>26297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26297</v>
      </c>
      <c r="P9" s="41">
        <f>(O9/P$19)</f>
        <v>75.13428571428571</v>
      </c>
      <c r="Q9" s="10"/>
    </row>
    <row r="10" spans="1:134">
      <c r="A10" s="12"/>
      <c r="B10" s="42">
        <v>522</v>
      </c>
      <c r="C10" s="19" t="s">
        <v>24</v>
      </c>
      <c r="D10" s="43">
        <v>0</v>
      </c>
      <c r="E10" s="43">
        <v>26297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26297</v>
      </c>
      <c r="P10" s="44">
        <f>(O10/P$19)</f>
        <v>75.13428571428571</v>
      </c>
      <c r="Q10" s="9"/>
    </row>
    <row r="11" spans="1:134" ht="15.75">
      <c r="A11" s="26" t="s">
        <v>25</v>
      </c>
      <c r="B11" s="27"/>
      <c r="C11" s="28"/>
      <c r="D11" s="29">
        <f>SUM(D12:D12)</f>
        <v>0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140395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40">
        <f>SUM(D11:N11)</f>
        <v>140395</v>
      </c>
      <c r="P11" s="41">
        <f>(O11/P$19)</f>
        <v>401.12857142857143</v>
      </c>
      <c r="Q11" s="10"/>
    </row>
    <row r="12" spans="1:134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140395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4" si="2">SUM(D12:N12)</f>
        <v>140395</v>
      </c>
      <c r="P12" s="44">
        <f>(O12/P$19)</f>
        <v>401.12857142857143</v>
      </c>
      <c r="Q12" s="9"/>
    </row>
    <row r="13" spans="1:134" ht="15.75">
      <c r="A13" s="26" t="s">
        <v>27</v>
      </c>
      <c r="B13" s="27"/>
      <c r="C13" s="28"/>
      <c r="D13" s="29">
        <f>SUM(D14:D14)</f>
        <v>20931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2"/>
        <v>20931</v>
      </c>
      <c r="P13" s="41">
        <f>(O13/P$19)</f>
        <v>59.802857142857142</v>
      </c>
      <c r="Q13" s="10"/>
    </row>
    <row r="14" spans="1:134">
      <c r="A14" s="12"/>
      <c r="B14" s="42">
        <v>541</v>
      </c>
      <c r="C14" s="19" t="s">
        <v>28</v>
      </c>
      <c r="D14" s="43">
        <v>20931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20931</v>
      </c>
      <c r="P14" s="44">
        <f>(O14/P$19)</f>
        <v>59.802857142857142</v>
      </c>
      <c r="Q14" s="9"/>
    </row>
    <row r="15" spans="1:134" ht="15.75">
      <c r="A15" s="26" t="s">
        <v>32</v>
      </c>
      <c r="B15" s="27"/>
      <c r="C15" s="28"/>
      <c r="D15" s="29">
        <f>SUM(D16:D16)</f>
        <v>50079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50079</v>
      </c>
      <c r="P15" s="41">
        <f>(O15/P$19)</f>
        <v>143.08285714285714</v>
      </c>
      <c r="Q15" s="9"/>
    </row>
    <row r="16" spans="1:134" ht="15.75" thickBot="1">
      <c r="A16" s="12"/>
      <c r="B16" s="42">
        <v>581</v>
      </c>
      <c r="C16" s="19" t="s">
        <v>80</v>
      </c>
      <c r="D16" s="43">
        <v>50079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50079</v>
      </c>
      <c r="P16" s="44">
        <f>(O16/P$19)</f>
        <v>143.08285714285714</v>
      </c>
      <c r="Q16" s="9"/>
    </row>
    <row r="17" spans="1:120" ht="16.5" thickBot="1">
      <c r="A17" s="13" t="s">
        <v>10</v>
      </c>
      <c r="B17" s="21"/>
      <c r="C17" s="20"/>
      <c r="D17" s="14">
        <f>SUM(D5,D9,D11,D13,D15)</f>
        <v>170845</v>
      </c>
      <c r="E17" s="14">
        <f t="shared" ref="E17:N17" si="3">SUM(E5,E9,E11,E13,E15)</f>
        <v>36186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141342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>SUM(D17:N17)</f>
        <v>348373</v>
      </c>
      <c r="P17" s="35">
        <f>(O17/P$19)</f>
        <v>995.35142857142853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3" t="s">
        <v>83</v>
      </c>
      <c r="N19" s="93"/>
      <c r="O19" s="93"/>
      <c r="P19" s="39">
        <v>350</v>
      </c>
    </row>
    <row r="20" spans="1:120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20" ht="15.75" customHeight="1" thickBot="1">
      <c r="A21" s="97" t="s">
        <v>38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100289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100289</v>
      </c>
      <c r="O5" s="30">
        <f t="shared" ref="O5:O13" si="2">(N5/O$15)</f>
        <v>275.51923076923077</v>
      </c>
      <c r="P5" s="6"/>
    </row>
    <row r="6" spans="1:133">
      <c r="A6" s="12"/>
      <c r="B6" s="42">
        <v>512</v>
      </c>
      <c r="C6" s="19" t="s">
        <v>40</v>
      </c>
      <c r="D6" s="43">
        <v>2700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2700</v>
      </c>
      <c r="O6" s="44">
        <f t="shared" si="2"/>
        <v>7.4175824175824179</v>
      </c>
      <c r="P6" s="9"/>
    </row>
    <row r="7" spans="1:133">
      <c r="A7" s="12"/>
      <c r="B7" s="42">
        <v>517</v>
      </c>
      <c r="C7" s="19" t="s">
        <v>22</v>
      </c>
      <c r="D7" s="43">
        <v>5479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5479</v>
      </c>
      <c r="O7" s="44">
        <f t="shared" si="2"/>
        <v>15.052197802197803</v>
      </c>
      <c r="P7" s="9"/>
    </row>
    <row r="8" spans="1:133">
      <c r="A8" s="12"/>
      <c r="B8" s="42">
        <v>519</v>
      </c>
      <c r="C8" s="19" t="s">
        <v>36</v>
      </c>
      <c r="D8" s="43">
        <v>92110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92110</v>
      </c>
      <c r="O8" s="44">
        <f t="shared" si="2"/>
        <v>253.04945054945054</v>
      </c>
      <c r="P8" s="9"/>
    </row>
    <row r="9" spans="1:133" ht="15.75">
      <c r="A9" s="26" t="s">
        <v>25</v>
      </c>
      <c r="B9" s="27"/>
      <c r="C9" s="28"/>
      <c r="D9" s="29">
        <f t="shared" ref="D9:M9" si="3">SUM(D10:D10)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54361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54361</v>
      </c>
      <c r="O9" s="41">
        <f t="shared" si="2"/>
        <v>149.3434065934066</v>
      </c>
      <c r="P9" s="10"/>
    </row>
    <row r="10" spans="1:133">
      <c r="A10" s="12"/>
      <c r="B10" s="42">
        <v>533</v>
      </c>
      <c r="C10" s="19" t="s">
        <v>26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54361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54361</v>
      </c>
      <c r="O10" s="44">
        <f t="shared" si="2"/>
        <v>149.3434065934066</v>
      </c>
      <c r="P10" s="9"/>
    </row>
    <row r="11" spans="1:133" ht="15.75">
      <c r="A11" s="26" t="s">
        <v>32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9107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9107</v>
      </c>
      <c r="O11" s="41">
        <f t="shared" si="2"/>
        <v>25.01923076923077</v>
      </c>
      <c r="P11" s="9"/>
    </row>
    <row r="12" spans="1:133" ht="15.75" thickBot="1">
      <c r="A12" s="12"/>
      <c r="B12" s="42">
        <v>581</v>
      </c>
      <c r="C12" s="19" t="s">
        <v>31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9107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9107</v>
      </c>
      <c r="O12" s="44">
        <f t="shared" si="2"/>
        <v>25.01923076923077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100289</v>
      </c>
      <c r="E13" s="14">
        <f t="shared" ref="E13:M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63468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163757</v>
      </c>
      <c r="O13" s="35">
        <f t="shared" si="2"/>
        <v>449.88186813186815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49</v>
      </c>
      <c r="M15" s="93"/>
      <c r="N15" s="93"/>
      <c r="O15" s="39">
        <v>364</v>
      </c>
    </row>
    <row r="16" spans="1:133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38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200139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200139</v>
      </c>
      <c r="O5" s="30">
        <f t="shared" ref="O5:O17" si="2">(N5/O$19)</f>
        <v>549.83241758241763</v>
      </c>
      <c r="P5" s="6"/>
    </row>
    <row r="6" spans="1:133">
      <c r="A6" s="12"/>
      <c r="B6" s="42">
        <v>512</v>
      </c>
      <c r="C6" s="19" t="s">
        <v>40</v>
      </c>
      <c r="D6" s="43">
        <v>2400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2400</v>
      </c>
      <c r="O6" s="44">
        <f t="shared" si="2"/>
        <v>6.5934065934065931</v>
      </c>
      <c r="P6" s="9"/>
    </row>
    <row r="7" spans="1:133">
      <c r="A7" s="12"/>
      <c r="B7" s="42">
        <v>517</v>
      </c>
      <c r="C7" s="19" t="s">
        <v>22</v>
      </c>
      <c r="D7" s="43">
        <v>5724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5724</v>
      </c>
      <c r="O7" s="44">
        <f t="shared" si="2"/>
        <v>15.725274725274724</v>
      </c>
      <c r="P7" s="9"/>
    </row>
    <row r="8" spans="1:133">
      <c r="A8" s="12"/>
      <c r="B8" s="42">
        <v>519</v>
      </c>
      <c r="C8" s="19" t="s">
        <v>36</v>
      </c>
      <c r="D8" s="43">
        <v>192015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192015</v>
      </c>
      <c r="O8" s="44">
        <f t="shared" si="2"/>
        <v>527.51373626373629</v>
      </c>
      <c r="P8" s="9"/>
    </row>
    <row r="9" spans="1:133" ht="15.75">
      <c r="A9" s="26" t="s">
        <v>25</v>
      </c>
      <c r="B9" s="27"/>
      <c r="C9" s="28"/>
      <c r="D9" s="29">
        <f t="shared" ref="D9:M9" si="3">SUM(D10:D10)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56870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56870</v>
      </c>
      <c r="O9" s="41">
        <f t="shared" si="2"/>
        <v>156.23626373626374</v>
      </c>
      <c r="P9" s="10"/>
    </row>
    <row r="10" spans="1:133">
      <c r="A10" s="12"/>
      <c r="B10" s="42">
        <v>533</v>
      </c>
      <c r="C10" s="19" t="s">
        <v>26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56870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56870</v>
      </c>
      <c r="O10" s="44">
        <f t="shared" si="2"/>
        <v>156.23626373626374</v>
      </c>
      <c r="P10" s="9"/>
    </row>
    <row r="11" spans="1:133" ht="15.75">
      <c r="A11" s="26" t="s">
        <v>41</v>
      </c>
      <c r="B11" s="27"/>
      <c r="C11" s="28"/>
      <c r="D11" s="29">
        <f t="shared" ref="D11:M11" si="4">SUM(D12:D12)</f>
        <v>152624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152624</v>
      </c>
      <c r="O11" s="41">
        <f t="shared" si="2"/>
        <v>419.2967032967033</v>
      </c>
      <c r="P11" s="10"/>
    </row>
    <row r="12" spans="1:133">
      <c r="A12" s="45"/>
      <c r="B12" s="46">
        <v>554</v>
      </c>
      <c r="C12" s="47" t="s">
        <v>42</v>
      </c>
      <c r="D12" s="43">
        <v>152624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152624</v>
      </c>
      <c r="O12" s="44">
        <f t="shared" si="2"/>
        <v>419.2967032967033</v>
      </c>
      <c r="P12" s="9"/>
    </row>
    <row r="13" spans="1:133" ht="15.75">
      <c r="A13" s="26" t="s">
        <v>29</v>
      </c>
      <c r="B13" s="27"/>
      <c r="C13" s="28"/>
      <c r="D13" s="29">
        <f t="shared" ref="D13:M13" si="5">SUM(D14:D14)</f>
        <v>860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860</v>
      </c>
      <c r="O13" s="41">
        <f t="shared" si="2"/>
        <v>2.3626373626373627</v>
      </c>
      <c r="P13" s="9"/>
    </row>
    <row r="14" spans="1:133">
      <c r="A14" s="12"/>
      <c r="B14" s="42">
        <v>572</v>
      </c>
      <c r="C14" s="19" t="s">
        <v>30</v>
      </c>
      <c r="D14" s="43">
        <v>860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860</v>
      </c>
      <c r="O14" s="44">
        <f t="shared" si="2"/>
        <v>2.3626373626373627</v>
      </c>
      <c r="P14" s="9"/>
    </row>
    <row r="15" spans="1:133" ht="15.75">
      <c r="A15" s="26" t="s">
        <v>32</v>
      </c>
      <c r="B15" s="27"/>
      <c r="C15" s="28"/>
      <c r="D15" s="29">
        <f t="shared" ref="D15:M15" si="6">SUM(D16:D16)</f>
        <v>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23597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23597</v>
      </c>
      <c r="O15" s="41">
        <f t="shared" si="2"/>
        <v>64.82692307692308</v>
      </c>
      <c r="P15" s="9"/>
    </row>
    <row r="16" spans="1:133" ht="15.75" thickBot="1">
      <c r="A16" s="12"/>
      <c r="B16" s="42">
        <v>581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23597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23597</v>
      </c>
      <c r="O16" s="44">
        <f t="shared" si="2"/>
        <v>64.82692307692308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353623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80467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434090</v>
      </c>
      <c r="O17" s="35">
        <f t="shared" si="2"/>
        <v>1192.5549450549452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45</v>
      </c>
      <c r="M19" s="93"/>
      <c r="N19" s="93"/>
      <c r="O19" s="39">
        <v>364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66535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550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67085</v>
      </c>
      <c r="O5" s="30">
        <f t="shared" ref="O5:O23" si="2">(N5/O$25)</f>
        <v>184.29945054945054</v>
      </c>
      <c r="P5" s="6"/>
    </row>
    <row r="6" spans="1:133">
      <c r="A6" s="12"/>
      <c r="B6" s="42">
        <v>511</v>
      </c>
      <c r="C6" s="19" t="s">
        <v>19</v>
      </c>
      <c r="D6" s="43">
        <v>3050</v>
      </c>
      <c r="E6" s="43">
        <v>0</v>
      </c>
      <c r="F6" s="43">
        <v>0</v>
      </c>
      <c r="G6" s="43">
        <v>0</v>
      </c>
      <c r="H6" s="43">
        <v>0</v>
      </c>
      <c r="I6" s="43">
        <v>200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3250</v>
      </c>
      <c r="O6" s="44">
        <f t="shared" si="2"/>
        <v>8.9285714285714288</v>
      </c>
      <c r="P6" s="9"/>
    </row>
    <row r="7" spans="1:133">
      <c r="A7" s="12"/>
      <c r="B7" s="42">
        <v>512</v>
      </c>
      <c r="C7" s="19" t="s">
        <v>40</v>
      </c>
      <c r="D7" s="43">
        <v>13066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13066</v>
      </c>
      <c r="O7" s="44">
        <f t="shared" si="2"/>
        <v>35.895604395604394</v>
      </c>
      <c r="P7" s="9"/>
    </row>
    <row r="8" spans="1:133">
      <c r="A8" s="12"/>
      <c r="B8" s="42">
        <v>513</v>
      </c>
      <c r="C8" s="19" t="s">
        <v>20</v>
      </c>
      <c r="D8" s="43">
        <v>27154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27154</v>
      </c>
      <c r="O8" s="44">
        <f t="shared" si="2"/>
        <v>74.598901098901095</v>
      </c>
      <c r="P8" s="9"/>
    </row>
    <row r="9" spans="1:133">
      <c r="A9" s="12"/>
      <c r="B9" s="42">
        <v>514</v>
      </c>
      <c r="C9" s="19" t="s">
        <v>21</v>
      </c>
      <c r="D9" s="43">
        <v>3850</v>
      </c>
      <c r="E9" s="43">
        <v>0</v>
      </c>
      <c r="F9" s="43">
        <v>0</v>
      </c>
      <c r="G9" s="43">
        <v>0</v>
      </c>
      <c r="H9" s="43">
        <v>0</v>
      </c>
      <c r="I9" s="43">
        <v>350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4200</v>
      </c>
      <c r="O9" s="44">
        <f t="shared" si="2"/>
        <v>11.538461538461538</v>
      </c>
      <c r="P9" s="9"/>
    </row>
    <row r="10" spans="1:133">
      <c r="A10" s="12"/>
      <c r="B10" s="42">
        <v>517</v>
      </c>
      <c r="C10" s="19" t="s">
        <v>22</v>
      </c>
      <c r="D10" s="43">
        <v>19415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19415</v>
      </c>
      <c r="O10" s="44">
        <f t="shared" si="2"/>
        <v>53.337912087912088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10659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10659</v>
      </c>
      <c r="O11" s="41">
        <f t="shared" si="2"/>
        <v>29.282967032967033</v>
      </c>
      <c r="P11" s="10"/>
    </row>
    <row r="12" spans="1:133">
      <c r="A12" s="12"/>
      <c r="B12" s="42">
        <v>522</v>
      </c>
      <c r="C12" s="19" t="s">
        <v>24</v>
      </c>
      <c r="D12" s="43">
        <v>10659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10659</v>
      </c>
      <c r="O12" s="44">
        <f t="shared" si="2"/>
        <v>29.282967032967033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57506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57506</v>
      </c>
      <c r="O13" s="41">
        <f t="shared" si="2"/>
        <v>157.9835164835165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57506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57506</v>
      </c>
      <c r="O14" s="44">
        <f t="shared" si="2"/>
        <v>157.9835164835165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14436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14436</v>
      </c>
      <c r="O15" s="41">
        <f t="shared" si="2"/>
        <v>39.659340659340657</v>
      </c>
      <c r="P15" s="10"/>
    </row>
    <row r="16" spans="1:133">
      <c r="A16" s="12"/>
      <c r="B16" s="42">
        <v>541</v>
      </c>
      <c r="C16" s="19" t="s">
        <v>28</v>
      </c>
      <c r="D16" s="43">
        <v>14436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14436</v>
      </c>
      <c r="O16" s="44">
        <f t="shared" si="2"/>
        <v>39.659340659340657</v>
      </c>
      <c r="P16" s="9"/>
    </row>
    <row r="17" spans="1:119" ht="15.75">
      <c r="A17" s="26" t="s">
        <v>41</v>
      </c>
      <c r="B17" s="27"/>
      <c r="C17" s="28"/>
      <c r="D17" s="29">
        <f t="shared" ref="D17:M17" si="6">SUM(D18:D18)</f>
        <v>472812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472812</v>
      </c>
      <c r="O17" s="41">
        <f t="shared" si="2"/>
        <v>1298.934065934066</v>
      </c>
      <c r="P17" s="10"/>
    </row>
    <row r="18" spans="1:119">
      <c r="A18" s="45"/>
      <c r="B18" s="46">
        <v>554</v>
      </c>
      <c r="C18" s="47" t="s">
        <v>42</v>
      </c>
      <c r="D18" s="43">
        <v>472812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472812</v>
      </c>
      <c r="O18" s="44">
        <f t="shared" si="2"/>
        <v>1298.934065934066</v>
      </c>
      <c r="P18" s="9"/>
    </row>
    <row r="19" spans="1:119" ht="15.75">
      <c r="A19" s="26" t="s">
        <v>29</v>
      </c>
      <c r="B19" s="27"/>
      <c r="C19" s="28"/>
      <c r="D19" s="29">
        <f t="shared" ref="D19:M19" si="7">SUM(D20:D20)</f>
        <v>3573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3573</v>
      </c>
      <c r="O19" s="41">
        <f t="shared" si="2"/>
        <v>9.8159340659340657</v>
      </c>
      <c r="P19" s="9"/>
    </row>
    <row r="20" spans="1:119">
      <c r="A20" s="12"/>
      <c r="B20" s="42">
        <v>572</v>
      </c>
      <c r="C20" s="19" t="s">
        <v>30</v>
      </c>
      <c r="D20" s="43">
        <v>3573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3573</v>
      </c>
      <c r="O20" s="44">
        <f t="shared" si="2"/>
        <v>9.8159340659340657</v>
      </c>
      <c r="P20" s="9"/>
    </row>
    <row r="21" spans="1:119" ht="15.75">
      <c r="A21" s="26" t="s">
        <v>32</v>
      </c>
      <c r="B21" s="27"/>
      <c r="C21" s="28"/>
      <c r="D21" s="29">
        <f t="shared" ref="D21:M21" si="8">SUM(D22:D22)</f>
        <v>0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2845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2845</v>
      </c>
      <c r="O21" s="41">
        <f t="shared" si="2"/>
        <v>7.8159340659340657</v>
      </c>
      <c r="P21" s="9"/>
    </row>
    <row r="22" spans="1:119" ht="15.75" thickBot="1">
      <c r="A22" s="12"/>
      <c r="B22" s="42">
        <v>581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2845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2845</v>
      </c>
      <c r="O22" s="44">
        <f t="shared" si="2"/>
        <v>7.8159340659340657</v>
      </c>
      <c r="P22" s="9"/>
    </row>
    <row r="23" spans="1:119" ht="16.5" thickBot="1">
      <c r="A23" s="13" t="s">
        <v>10</v>
      </c>
      <c r="B23" s="21"/>
      <c r="C23" s="20"/>
      <c r="D23" s="14">
        <f>SUM(D5,D11,D13,D15,D17,D19,D21)</f>
        <v>568015</v>
      </c>
      <c r="E23" s="14">
        <f t="shared" ref="E23:M23" si="9">SUM(E5,E11,E13,E15,E17,E19,E21)</f>
        <v>0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60901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1"/>
        <v>628916</v>
      </c>
      <c r="O23" s="35">
        <f t="shared" si="2"/>
        <v>1727.7912087912089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43</v>
      </c>
      <c r="M25" s="93"/>
      <c r="N25" s="93"/>
      <c r="O25" s="39">
        <v>364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81061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81061</v>
      </c>
      <c r="O5" s="30">
        <f t="shared" ref="O5:O21" si="2">(N5/O$23)</f>
        <v>222.69505494505495</v>
      </c>
      <c r="P5" s="6"/>
    </row>
    <row r="6" spans="1:133">
      <c r="A6" s="12"/>
      <c r="B6" s="42">
        <v>511</v>
      </c>
      <c r="C6" s="19" t="s">
        <v>19</v>
      </c>
      <c r="D6" s="43">
        <v>3050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3050</v>
      </c>
      <c r="O6" s="44">
        <f t="shared" si="2"/>
        <v>8.3791208791208796</v>
      </c>
      <c r="P6" s="9"/>
    </row>
    <row r="7" spans="1:133">
      <c r="A7" s="12"/>
      <c r="B7" s="42">
        <v>513</v>
      </c>
      <c r="C7" s="19" t="s">
        <v>20</v>
      </c>
      <c r="D7" s="43">
        <v>46968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46968</v>
      </c>
      <c r="O7" s="44">
        <f t="shared" si="2"/>
        <v>129.03296703296704</v>
      </c>
      <c r="P7" s="9"/>
    </row>
    <row r="8" spans="1:133">
      <c r="A8" s="12"/>
      <c r="B8" s="42">
        <v>514</v>
      </c>
      <c r="C8" s="19" t="s">
        <v>21</v>
      </c>
      <c r="D8" s="43">
        <v>4550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4550</v>
      </c>
      <c r="O8" s="44">
        <f t="shared" si="2"/>
        <v>12.5</v>
      </c>
      <c r="P8" s="9"/>
    </row>
    <row r="9" spans="1:133">
      <c r="A9" s="12"/>
      <c r="B9" s="42">
        <v>517</v>
      </c>
      <c r="C9" s="19" t="s">
        <v>22</v>
      </c>
      <c r="D9" s="43">
        <v>18473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18473</v>
      </c>
      <c r="O9" s="44">
        <f t="shared" si="2"/>
        <v>50.75</v>
      </c>
      <c r="P9" s="9"/>
    </row>
    <row r="10" spans="1:133">
      <c r="A10" s="12"/>
      <c r="B10" s="42">
        <v>519</v>
      </c>
      <c r="C10" s="19" t="s">
        <v>36</v>
      </c>
      <c r="D10" s="43">
        <v>8020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8020</v>
      </c>
      <c r="O10" s="44">
        <f t="shared" si="2"/>
        <v>22.032967032967033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12894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12894</v>
      </c>
      <c r="O11" s="41">
        <f t="shared" si="2"/>
        <v>35.42307692307692</v>
      </c>
      <c r="P11" s="10"/>
    </row>
    <row r="12" spans="1:133">
      <c r="A12" s="12"/>
      <c r="B12" s="42">
        <v>522</v>
      </c>
      <c r="C12" s="19" t="s">
        <v>24</v>
      </c>
      <c r="D12" s="43">
        <v>12894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12894</v>
      </c>
      <c r="O12" s="44">
        <f t="shared" si="2"/>
        <v>35.42307692307692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63275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63275</v>
      </c>
      <c r="O13" s="41">
        <f t="shared" si="2"/>
        <v>173.83241758241758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63275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63275</v>
      </c>
      <c r="O14" s="44">
        <f t="shared" si="2"/>
        <v>173.83241758241758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20430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20430</v>
      </c>
      <c r="O15" s="41">
        <f t="shared" si="2"/>
        <v>56.126373626373628</v>
      </c>
      <c r="P15" s="10"/>
    </row>
    <row r="16" spans="1:133">
      <c r="A16" s="12"/>
      <c r="B16" s="42">
        <v>541</v>
      </c>
      <c r="C16" s="19" t="s">
        <v>28</v>
      </c>
      <c r="D16" s="43">
        <v>20430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20430</v>
      </c>
      <c r="O16" s="44">
        <f t="shared" si="2"/>
        <v>56.126373626373628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4395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4395</v>
      </c>
      <c r="O17" s="41">
        <f t="shared" si="2"/>
        <v>12.074175824175825</v>
      </c>
      <c r="P17" s="9"/>
    </row>
    <row r="18" spans="1:119">
      <c r="A18" s="12"/>
      <c r="B18" s="42">
        <v>572</v>
      </c>
      <c r="C18" s="19" t="s">
        <v>30</v>
      </c>
      <c r="D18" s="43">
        <v>4395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4395</v>
      </c>
      <c r="O18" s="44">
        <f t="shared" si="2"/>
        <v>12.074175824175825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3169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5193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8362</v>
      </c>
      <c r="O19" s="41">
        <f t="shared" si="2"/>
        <v>22.972527472527471</v>
      </c>
      <c r="P19" s="9"/>
    </row>
    <row r="20" spans="1:119" ht="15.75" thickBot="1">
      <c r="A20" s="12"/>
      <c r="B20" s="42">
        <v>581</v>
      </c>
      <c r="C20" s="19" t="s">
        <v>31</v>
      </c>
      <c r="D20" s="43">
        <v>3169</v>
      </c>
      <c r="E20" s="43">
        <v>0</v>
      </c>
      <c r="F20" s="43">
        <v>0</v>
      </c>
      <c r="G20" s="43">
        <v>0</v>
      </c>
      <c r="H20" s="43">
        <v>0</v>
      </c>
      <c r="I20" s="43">
        <v>5193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8362</v>
      </c>
      <c r="O20" s="44">
        <f t="shared" si="2"/>
        <v>22.972527472527471</v>
      </c>
      <c r="P20" s="9"/>
    </row>
    <row r="21" spans="1:119" ht="16.5" thickBot="1">
      <c r="A21" s="13" t="s">
        <v>10</v>
      </c>
      <c r="B21" s="21"/>
      <c r="C21" s="20"/>
      <c r="D21" s="14">
        <f>SUM(D5,D11,D13,D15,D17,D19)</f>
        <v>121949</v>
      </c>
      <c r="E21" s="14">
        <f t="shared" ref="E21:M21" si="8">SUM(E5,E11,E13,E15,E17,E19)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68468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190417</v>
      </c>
      <c r="O21" s="35">
        <f t="shared" si="2"/>
        <v>523.12362637362639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37</v>
      </c>
      <c r="M23" s="93"/>
      <c r="N23" s="93"/>
      <c r="O23" s="39">
        <v>364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69628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69628</v>
      </c>
      <c r="O5" s="30">
        <f t="shared" ref="O5:O20" si="2">(N5/O$22)</f>
        <v>183.71503957783642</v>
      </c>
      <c r="P5" s="6"/>
    </row>
    <row r="6" spans="1:133">
      <c r="A6" s="12"/>
      <c r="B6" s="42">
        <v>511</v>
      </c>
      <c r="C6" s="19" t="s">
        <v>19</v>
      </c>
      <c r="D6" s="43">
        <v>3200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3200</v>
      </c>
      <c r="O6" s="44">
        <f t="shared" si="2"/>
        <v>8.4432717678100264</v>
      </c>
      <c r="P6" s="9"/>
    </row>
    <row r="7" spans="1:133">
      <c r="A7" s="12"/>
      <c r="B7" s="42">
        <v>513</v>
      </c>
      <c r="C7" s="19" t="s">
        <v>20</v>
      </c>
      <c r="D7" s="43">
        <v>43354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43354</v>
      </c>
      <c r="O7" s="44">
        <f t="shared" si="2"/>
        <v>114.39050131926122</v>
      </c>
      <c r="P7" s="9"/>
    </row>
    <row r="8" spans="1:133">
      <c r="A8" s="12"/>
      <c r="B8" s="42">
        <v>514</v>
      </c>
      <c r="C8" s="19" t="s">
        <v>21</v>
      </c>
      <c r="D8" s="43">
        <v>3450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3450</v>
      </c>
      <c r="O8" s="44">
        <f t="shared" si="2"/>
        <v>9.1029023746701849</v>
      </c>
      <c r="P8" s="9"/>
    </row>
    <row r="9" spans="1:133">
      <c r="A9" s="12"/>
      <c r="B9" s="42">
        <v>517</v>
      </c>
      <c r="C9" s="19" t="s">
        <v>22</v>
      </c>
      <c r="D9" s="43">
        <v>19624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19624</v>
      </c>
      <c r="O9" s="44">
        <f t="shared" si="2"/>
        <v>51.778364116094984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21990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21990</v>
      </c>
      <c r="O10" s="41">
        <f t="shared" si="2"/>
        <v>58.021108179419528</v>
      </c>
      <c r="P10" s="10"/>
    </row>
    <row r="11" spans="1:133">
      <c r="A11" s="12"/>
      <c r="B11" s="42">
        <v>522</v>
      </c>
      <c r="C11" s="19" t="s">
        <v>24</v>
      </c>
      <c r="D11" s="43">
        <v>21990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21990</v>
      </c>
      <c r="O11" s="44">
        <f t="shared" si="2"/>
        <v>58.021108179419528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55033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55033</v>
      </c>
      <c r="O12" s="41">
        <f t="shared" si="2"/>
        <v>145.20580474934036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55033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55033</v>
      </c>
      <c r="O13" s="44">
        <f t="shared" si="2"/>
        <v>145.20580474934036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13307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13307</v>
      </c>
      <c r="O14" s="41">
        <f t="shared" si="2"/>
        <v>35.110817941952504</v>
      </c>
      <c r="P14" s="10"/>
    </row>
    <row r="15" spans="1:133">
      <c r="A15" s="12"/>
      <c r="B15" s="42">
        <v>541</v>
      </c>
      <c r="C15" s="19" t="s">
        <v>28</v>
      </c>
      <c r="D15" s="43">
        <v>13307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13307</v>
      </c>
      <c r="O15" s="44">
        <f t="shared" si="2"/>
        <v>35.110817941952504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4591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4591</v>
      </c>
      <c r="O16" s="41">
        <f t="shared" si="2"/>
        <v>12.113456464379947</v>
      </c>
      <c r="P16" s="9"/>
    </row>
    <row r="17" spans="1:119">
      <c r="A17" s="12"/>
      <c r="B17" s="42">
        <v>572</v>
      </c>
      <c r="C17" s="19" t="s">
        <v>30</v>
      </c>
      <c r="D17" s="43">
        <v>4591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4591</v>
      </c>
      <c r="O17" s="44">
        <f t="shared" si="2"/>
        <v>12.113456464379947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3907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9463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13370</v>
      </c>
      <c r="O18" s="41">
        <f t="shared" si="2"/>
        <v>35.277044854881268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3907</v>
      </c>
      <c r="E19" s="43">
        <v>0</v>
      </c>
      <c r="F19" s="43">
        <v>0</v>
      </c>
      <c r="G19" s="43">
        <v>0</v>
      </c>
      <c r="H19" s="43">
        <v>0</v>
      </c>
      <c r="I19" s="43">
        <v>9463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13370</v>
      </c>
      <c r="O19" s="44">
        <f t="shared" si="2"/>
        <v>35.277044854881268</v>
      </c>
      <c r="P19" s="9"/>
    </row>
    <row r="20" spans="1:119" ht="16.5" thickBot="1">
      <c r="A20" s="13" t="s">
        <v>10</v>
      </c>
      <c r="B20" s="21"/>
      <c r="C20" s="20"/>
      <c r="D20" s="14">
        <f>SUM(D5,D10,D12,D14,D16,D18)</f>
        <v>113423</v>
      </c>
      <c r="E20" s="14">
        <f t="shared" ref="E20:M20" si="8">SUM(E5,E10,E12,E14,E16,E18)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64496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177919</v>
      </c>
      <c r="O20" s="35">
        <f t="shared" si="2"/>
        <v>469.44327176781002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33</v>
      </c>
      <c r="M22" s="93"/>
      <c r="N22" s="93"/>
      <c r="O22" s="39">
        <v>379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104041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104041</v>
      </c>
      <c r="O5" s="30">
        <f t="shared" ref="O5:O20" si="2">(N5/O$22)</f>
        <v>274.5145118733509</v>
      </c>
      <c r="P5" s="6"/>
    </row>
    <row r="6" spans="1:133">
      <c r="A6" s="12"/>
      <c r="B6" s="42">
        <v>511</v>
      </c>
      <c r="C6" s="19" t="s">
        <v>19</v>
      </c>
      <c r="D6" s="43">
        <v>3594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3594</v>
      </c>
      <c r="O6" s="44">
        <f t="shared" si="2"/>
        <v>9.4828496042216361</v>
      </c>
      <c r="P6" s="9"/>
    </row>
    <row r="7" spans="1:133">
      <c r="A7" s="12"/>
      <c r="B7" s="42">
        <v>513</v>
      </c>
      <c r="C7" s="19" t="s">
        <v>20</v>
      </c>
      <c r="D7" s="43">
        <v>41782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41782</v>
      </c>
      <c r="O7" s="44">
        <f t="shared" si="2"/>
        <v>110.24274406332454</v>
      </c>
      <c r="P7" s="9"/>
    </row>
    <row r="8" spans="1:133">
      <c r="A8" s="12"/>
      <c r="B8" s="42">
        <v>514</v>
      </c>
      <c r="C8" s="19" t="s">
        <v>21</v>
      </c>
      <c r="D8" s="43">
        <v>3210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3210</v>
      </c>
      <c r="O8" s="44">
        <f t="shared" si="2"/>
        <v>8.4696569920844329</v>
      </c>
      <c r="P8" s="9"/>
    </row>
    <row r="9" spans="1:133">
      <c r="A9" s="12"/>
      <c r="B9" s="42">
        <v>517</v>
      </c>
      <c r="C9" s="19" t="s">
        <v>22</v>
      </c>
      <c r="D9" s="43">
        <v>55455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55455</v>
      </c>
      <c r="O9" s="44">
        <f t="shared" si="2"/>
        <v>146.31926121372032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78096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78096</v>
      </c>
      <c r="O10" s="41">
        <f t="shared" si="2"/>
        <v>206.05804749340371</v>
      </c>
      <c r="P10" s="10"/>
    </row>
    <row r="11" spans="1:133">
      <c r="A11" s="12"/>
      <c r="B11" s="42">
        <v>522</v>
      </c>
      <c r="C11" s="19" t="s">
        <v>24</v>
      </c>
      <c r="D11" s="43">
        <v>78096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78096</v>
      </c>
      <c r="O11" s="44">
        <f t="shared" si="2"/>
        <v>206.05804749340371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56098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56098</v>
      </c>
      <c r="O12" s="41">
        <f t="shared" si="2"/>
        <v>148.01583113456465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56098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56098</v>
      </c>
      <c r="O13" s="44">
        <f t="shared" si="2"/>
        <v>148.01583113456465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14740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14740</v>
      </c>
      <c r="O14" s="41">
        <f t="shared" si="2"/>
        <v>38.891820580474935</v>
      </c>
      <c r="P14" s="10"/>
    </row>
    <row r="15" spans="1:133">
      <c r="A15" s="12"/>
      <c r="B15" s="42">
        <v>541</v>
      </c>
      <c r="C15" s="19" t="s">
        <v>28</v>
      </c>
      <c r="D15" s="43">
        <v>14740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14740</v>
      </c>
      <c r="O15" s="44">
        <f t="shared" si="2"/>
        <v>38.891820580474935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30834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30834</v>
      </c>
      <c r="O16" s="41">
        <f t="shared" si="2"/>
        <v>81.356200527704488</v>
      </c>
      <c r="P16" s="9"/>
    </row>
    <row r="17" spans="1:119">
      <c r="A17" s="12"/>
      <c r="B17" s="42">
        <v>572</v>
      </c>
      <c r="C17" s="19" t="s">
        <v>30</v>
      </c>
      <c r="D17" s="43">
        <v>30834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30834</v>
      </c>
      <c r="O17" s="44">
        <f t="shared" si="2"/>
        <v>81.356200527704488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525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525</v>
      </c>
      <c r="O18" s="41">
        <f t="shared" si="2"/>
        <v>1.3852242744063326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525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525</v>
      </c>
      <c r="O19" s="44">
        <f t="shared" si="2"/>
        <v>1.3852242744063326</v>
      </c>
      <c r="P19" s="9"/>
    </row>
    <row r="20" spans="1:119" ht="16.5" thickBot="1">
      <c r="A20" s="13" t="s">
        <v>10</v>
      </c>
      <c r="B20" s="21"/>
      <c r="C20" s="20"/>
      <c r="D20" s="14">
        <f>SUM(D5,D10,D12,D14,D16,D18)</f>
        <v>228236</v>
      </c>
      <c r="E20" s="14">
        <f t="shared" ref="E20:M20" si="8">SUM(E5,E10,E12,E14,E16,E18)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56098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284334</v>
      </c>
      <c r="O20" s="35">
        <f t="shared" si="2"/>
        <v>750.22163588390504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47</v>
      </c>
      <c r="M22" s="93"/>
      <c r="N22" s="93"/>
      <c r="O22" s="39">
        <v>379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114189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114189</v>
      </c>
      <c r="O5" s="30">
        <f t="shared" ref="O5:O21" si="2">(N5/O$23)</f>
        <v>301.29023746701847</v>
      </c>
      <c r="P5" s="6"/>
    </row>
    <row r="6" spans="1:133">
      <c r="A6" s="12"/>
      <c r="B6" s="42">
        <v>511</v>
      </c>
      <c r="C6" s="19" t="s">
        <v>19</v>
      </c>
      <c r="D6" s="43">
        <v>3400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3400</v>
      </c>
      <c r="O6" s="44">
        <f t="shared" si="2"/>
        <v>8.9709762532981525</v>
      </c>
      <c r="P6" s="9"/>
    </row>
    <row r="7" spans="1:133">
      <c r="A7" s="12"/>
      <c r="B7" s="42">
        <v>513</v>
      </c>
      <c r="C7" s="19" t="s">
        <v>20</v>
      </c>
      <c r="D7" s="43">
        <v>40954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40954</v>
      </c>
      <c r="O7" s="44">
        <f t="shared" si="2"/>
        <v>108.05804749340369</v>
      </c>
      <c r="P7" s="9"/>
    </row>
    <row r="8" spans="1:133">
      <c r="A8" s="12"/>
      <c r="B8" s="42">
        <v>514</v>
      </c>
      <c r="C8" s="19" t="s">
        <v>21</v>
      </c>
      <c r="D8" s="43">
        <v>3000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3000</v>
      </c>
      <c r="O8" s="44">
        <f t="shared" si="2"/>
        <v>7.9155672823218994</v>
      </c>
      <c r="P8" s="9"/>
    </row>
    <row r="9" spans="1:133">
      <c r="A9" s="12"/>
      <c r="B9" s="42">
        <v>517</v>
      </c>
      <c r="C9" s="19" t="s">
        <v>22</v>
      </c>
      <c r="D9" s="43">
        <v>36575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36575</v>
      </c>
      <c r="O9" s="44">
        <f t="shared" si="2"/>
        <v>96.503957783641155</v>
      </c>
      <c r="P9" s="9"/>
    </row>
    <row r="10" spans="1:133">
      <c r="A10" s="12"/>
      <c r="B10" s="42">
        <v>519</v>
      </c>
      <c r="C10" s="19" t="s">
        <v>36</v>
      </c>
      <c r="D10" s="43">
        <v>30260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30260</v>
      </c>
      <c r="O10" s="44">
        <f t="shared" si="2"/>
        <v>79.841688654353561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128193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128193</v>
      </c>
      <c r="O11" s="41">
        <f t="shared" si="2"/>
        <v>338.2401055408971</v>
      </c>
      <c r="P11" s="10"/>
    </row>
    <row r="12" spans="1:133">
      <c r="A12" s="12"/>
      <c r="B12" s="42">
        <v>522</v>
      </c>
      <c r="C12" s="19" t="s">
        <v>24</v>
      </c>
      <c r="D12" s="43">
        <v>128193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128193</v>
      </c>
      <c r="O12" s="44">
        <f t="shared" si="2"/>
        <v>338.2401055408971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87032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87032</v>
      </c>
      <c r="O13" s="41">
        <f t="shared" si="2"/>
        <v>229.6358839050132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87032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87032</v>
      </c>
      <c r="O14" s="44">
        <f t="shared" si="2"/>
        <v>229.6358839050132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15544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15544</v>
      </c>
      <c r="O15" s="41">
        <f t="shared" si="2"/>
        <v>41.013192612137203</v>
      </c>
      <c r="P15" s="10"/>
    </row>
    <row r="16" spans="1:133">
      <c r="A16" s="12"/>
      <c r="B16" s="42">
        <v>541</v>
      </c>
      <c r="C16" s="19" t="s">
        <v>28</v>
      </c>
      <c r="D16" s="43">
        <v>15544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15544</v>
      </c>
      <c r="O16" s="44">
        <f t="shared" si="2"/>
        <v>41.013192612137203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105933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105933</v>
      </c>
      <c r="O17" s="41">
        <f t="shared" si="2"/>
        <v>279.50659630606862</v>
      </c>
      <c r="P17" s="9"/>
    </row>
    <row r="18" spans="1:119">
      <c r="A18" s="12"/>
      <c r="B18" s="42">
        <v>572</v>
      </c>
      <c r="C18" s="19" t="s">
        <v>30</v>
      </c>
      <c r="D18" s="43">
        <v>105933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105933</v>
      </c>
      <c r="O18" s="44">
        <f t="shared" si="2"/>
        <v>279.50659630606862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4856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5628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10484</v>
      </c>
      <c r="O19" s="41">
        <f t="shared" si="2"/>
        <v>27.662269129287598</v>
      </c>
      <c r="P19" s="9"/>
    </row>
    <row r="20" spans="1:119" ht="15.75" thickBot="1">
      <c r="A20" s="12"/>
      <c r="B20" s="42">
        <v>581</v>
      </c>
      <c r="C20" s="19" t="s">
        <v>31</v>
      </c>
      <c r="D20" s="43">
        <v>4856</v>
      </c>
      <c r="E20" s="43">
        <v>0</v>
      </c>
      <c r="F20" s="43">
        <v>0</v>
      </c>
      <c r="G20" s="43">
        <v>0</v>
      </c>
      <c r="H20" s="43">
        <v>0</v>
      </c>
      <c r="I20" s="43">
        <v>5628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10484</v>
      </c>
      <c r="O20" s="44">
        <f t="shared" si="2"/>
        <v>27.662269129287598</v>
      </c>
      <c r="P20" s="9"/>
    </row>
    <row r="21" spans="1:119" ht="16.5" thickBot="1">
      <c r="A21" s="13" t="s">
        <v>10</v>
      </c>
      <c r="B21" s="21"/>
      <c r="C21" s="20"/>
      <c r="D21" s="14">
        <f>SUM(D5,D11,D13,D15,D17,D19)</f>
        <v>368715</v>
      </c>
      <c r="E21" s="14">
        <f t="shared" ref="E21:M21" si="8">SUM(E5,E11,E13,E15,E17,E19)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92660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461375</v>
      </c>
      <c r="O21" s="35">
        <f t="shared" si="2"/>
        <v>1217.3482849604222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56</v>
      </c>
      <c r="M23" s="93"/>
      <c r="N23" s="93"/>
      <c r="O23" s="39">
        <v>379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73456</v>
      </c>
      <c r="E5" s="24">
        <f t="shared" si="0"/>
        <v>0</v>
      </c>
      <c r="F5" s="24">
        <f t="shared" si="0"/>
        <v>0</v>
      </c>
      <c r="G5" s="24">
        <f t="shared" si="0"/>
        <v>3594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77050</v>
      </c>
      <c r="P5" s="30">
        <f t="shared" ref="P5:P17" si="1">(O5/P$19)</f>
        <v>221.40804597701148</v>
      </c>
      <c r="Q5" s="6"/>
    </row>
    <row r="6" spans="1:134">
      <c r="A6" s="12"/>
      <c r="B6" s="42">
        <v>511</v>
      </c>
      <c r="C6" s="19" t="s">
        <v>19</v>
      </c>
      <c r="D6" s="43">
        <v>2100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2100</v>
      </c>
      <c r="P6" s="44">
        <f t="shared" si="1"/>
        <v>6.0344827586206895</v>
      </c>
      <c r="Q6" s="9"/>
    </row>
    <row r="7" spans="1:134">
      <c r="A7" s="12"/>
      <c r="B7" s="42">
        <v>517</v>
      </c>
      <c r="C7" s="19" t="s">
        <v>22</v>
      </c>
      <c r="D7" s="43">
        <v>6220</v>
      </c>
      <c r="E7" s="43">
        <v>0</v>
      </c>
      <c r="F7" s="43">
        <v>0</v>
      </c>
      <c r="G7" s="43">
        <v>2361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2">SUM(D7:N7)</f>
        <v>8581</v>
      </c>
      <c r="P7" s="44">
        <f t="shared" si="1"/>
        <v>24.658045977011493</v>
      </c>
      <c r="Q7" s="9"/>
    </row>
    <row r="8" spans="1:134">
      <c r="A8" s="12"/>
      <c r="B8" s="42">
        <v>519</v>
      </c>
      <c r="C8" s="19" t="s">
        <v>36</v>
      </c>
      <c r="D8" s="43">
        <v>65136</v>
      </c>
      <c r="E8" s="43">
        <v>0</v>
      </c>
      <c r="F8" s="43">
        <v>0</v>
      </c>
      <c r="G8" s="43">
        <v>1233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66369</v>
      </c>
      <c r="P8" s="44">
        <f t="shared" si="1"/>
        <v>190.7155172413793</v>
      </c>
      <c r="Q8" s="9"/>
    </row>
    <row r="9" spans="1:134" ht="15.75">
      <c r="A9" s="26" t="s">
        <v>23</v>
      </c>
      <c r="B9" s="27"/>
      <c r="C9" s="28"/>
      <c r="D9" s="29">
        <f t="shared" ref="D9:N9" si="3">SUM(D10:D10)</f>
        <v>0</v>
      </c>
      <c r="E9" s="29">
        <f t="shared" si="3"/>
        <v>24335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>SUM(D9:N9)</f>
        <v>24335</v>
      </c>
      <c r="P9" s="41">
        <f t="shared" si="1"/>
        <v>69.928160919540232</v>
      </c>
      <c r="Q9" s="10"/>
    </row>
    <row r="10" spans="1:134">
      <c r="A10" s="12"/>
      <c r="B10" s="42">
        <v>522</v>
      </c>
      <c r="C10" s="19" t="s">
        <v>24</v>
      </c>
      <c r="D10" s="43">
        <v>0</v>
      </c>
      <c r="E10" s="43">
        <v>24335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4">SUM(D10:N10)</f>
        <v>24335</v>
      </c>
      <c r="P10" s="44">
        <f t="shared" si="1"/>
        <v>69.928160919540232</v>
      </c>
      <c r="Q10" s="9"/>
    </row>
    <row r="11" spans="1:134" ht="15.75">
      <c r="A11" s="26" t="s">
        <v>25</v>
      </c>
      <c r="B11" s="27"/>
      <c r="C11" s="28"/>
      <c r="D11" s="29">
        <f t="shared" ref="D11:N11" si="5">SUM(D12:D12)</f>
        <v>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118352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5"/>
        <v>0</v>
      </c>
      <c r="O11" s="40">
        <f>SUM(D11:N11)</f>
        <v>118352</v>
      </c>
      <c r="P11" s="41">
        <f t="shared" si="1"/>
        <v>340.09195402298849</v>
      </c>
      <c r="Q11" s="10"/>
    </row>
    <row r="12" spans="1:134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118352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6">SUM(D12:N12)</f>
        <v>118352</v>
      </c>
      <c r="P12" s="44">
        <f t="shared" si="1"/>
        <v>340.09195402298849</v>
      </c>
      <c r="Q12" s="9"/>
    </row>
    <row r="13" spans="1:134" ht="15.75">
      <c r="A13" s="26" t="s">
        <v>27</v>
      </c>
      <c r="B13" s="27"/>
      <c r="C13" s="28"/>
      <c r="D13" s="29">
        <f t="shared" ref="D13:N13" si="7">SUM(D14:D14)</f>
        <v>18570</v>
      </c>
      <c r="E13" s="29">
        <f t="shared" si="7"/>
        <v>0</v>
      </c>
      <c r="F13" s="29">
        <f t="shared" si="7"/>
        <v>0</v>
      </c>
      <c r="G13" s="29">
        <f t="shared" si="7"/>
        <v>0</v>
      </c>
      <c r="H13" s="29">
        <f t="shared" si="7"/>
        <v>0</v>
      </c>
      <c r="I13" s="29">
        <f t="shared" si="7"/>
        <v>0</v>
      </c>
      <c r="J13" s="29">
        <f t="shared" si="7"/>
        <v>0</v>
      </c>
      <c r="K13" s="29">
        <f t="shared" si="7"/>
        <v>0</v>
      </c>
      <c r="L13" s="29">
        <f t="shared" si="7"/>
        <v>0</v>
      </c>
      <c r="M13" s="29">
        <f t="shared" si="7"/>
        <v>0</v>
      </c>
      <c r="N13" s="29">
        <f t="shared" si="7"/>
        <v>0</v>
      </c>
      <c r="O13" s="29">
        <f t="shared" ref="O13:O14" si="8">SUM(D13:N13)</f>
        <v>18570</v>
      </c>
      <c r="P13" s="41">
        <f t="shared" si="1"/>
        <v>53.362068965517238</v>
      </c>
      <c r="Q13" s="10"/>
    </row>
    <row r="14" spans="1:134">
      <c r="A14" s="12"/>
      <c r="B14" s="42">
        <v>541</v>
      </c>
      <c r="C14" s="19" t="s">
        <v>28</v>
      </c>
      <c r="D14" s="43">
        <v>18570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8"/>
        <v>18570</v>
      </c>
      <c r="P14" s="44">
        <f t="shared" si="1"/>
        <v>53.362068965517238</v>
      </c>
      <c r="Q14" s="9"/>
    </row>
    <row r="15" spans="1:134" ht="15.75">
      <c r="A15" s="26" t="s">
        <v>32</v>
      </c>
      <c r="B15" s="27"/>
      <c r="C15" s="28"/>
      <c r="D15" s="29">
        <f t="shared" ref="D15:N15" si="9">SUM(D16:D16)</f>
        <v>85395</v>
      </c>
      <c r="E15" s="29">
        <f t="shared" si="9"/>
        <v>17</v>
      </c>
      <c r="F15" s="29">
        <f t="shared" si="9"/>
        <v>0</v>
      </c>
      <c r="G15" s="29">
        <f t="shared" si="9"/>
        <v>0</v>
      </c>
      <c r="H15" s="29">
        <f t="shared" si="9"/>
        <v>0</v>
      </c>
      <c r="I15" s="29">
        <f t="shared" si="9"/>
        <v>0</v>
      </c>
      <c r="J15" s="29">
        <f t="shared" si="9"/>
        <v>0</v>
      </c>
      <c r="K15" s="29">
        <f t="shared" si="9"/>
        <v>0</v>
      </c>
      <c r="L15" s="29">
        <f t="shared" si="9"/>
        <v>0</v>
      </c>
      <c r="M15" s="29">
        <f t="shared" si="9"/>
        <v>0</v>
      </c>
      <c r="N15" s="29">
        <f t="shared" si="9"/>
        <v>0</v>
      </c>
      <c r="O15" s="29">
        <f>SUM(D15:N15)</f>
        <v>85412</v>
      </c>
      <c r="P15" s="41">
        <f t="shared" si="1"/>
        <v>245.43678160919541</v>
      </c>
      <c r="Q15" s="9"/>
    </row>
    <row r="16" spans="1:134" ht="15.75" thickBot="1">
      <c r="A16" s="12"/>
      <c r="B16" s="42">
        <v>581</v>
      </c>
      <c r="C16" s="19" t="s">
        <v>80</v>
      </c>
      <c r="D16" s="43">
        <v>85395</v>
      </c>
      <c r="E16" s="43">
        <v>17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85412</v>
      </c>
      <c r="P16" s="44">
        <f t="shared" si="1"/>
        <v>245.43678160919541</v>
      </c>
      <c r="Q16" s="9"/>
    </row>
    <row r="17" spans="1:120" ht="16.5" thickBot="1">
      <c r="A17" s="13" t="s">
        <v>10</v>
      </c>
      <c r="B17" s="21"/>
      <c r="C17" s="20"/>
      <c r="D17" s="14">
        <f>SUM(D5,D9,D11,D13,D15)</f>
        <v>177421</v>
      </c>
      <c r="E17" s="14">
        <f t="shared" ref="E17:N17" si="10">SUM(E5,E9,E11,E13,E15)</f>
        <v>24352</v>
      </c>
      <c r="F17" s="14">
        <f t="shared" si="10"/>
        <v>0</v>
      </c>
      <c r="G17" s="14">
        <f t="shared" si="10"/>
        <v>3594</v>
      </c>
      <c r="H17" s="14">
        <f t="shared" si="10"/>
        <v>0</v>
      </c>
      <c r="I17" s="14">
        <f t="shared" si="10"/>
        <v>118352</v>
      </c>
      <c r="J17" s="14">
        <f t="shared" si="10"/>
        <v>0</v>
      </c>
      <c r="K17" s="14">
        <f t="shared" si="10"/>
        <v>0</v>
      </c>
      <c r="L17" s="14">
        <f t="shared" si="10"/>
        <v>0</v>
      </c>
      <c r="M17" s="14">
        <f t="shared" si="10"/>
        <v>0</v>
      </c>
      <c r="N17" s="14">
        <f t="shared" si="10"/>
        <v>0</v>
      </c>
      <c r="O17" s="14">
        <f>SUM(D17:N17)</f>
        <v>323719</v>
      </c>
      <c r="P17" s="35">
        <f t="shared" si="1"/>
        <v>930.22701149425291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3" t="s">
        <v>81</v>
      </c>
      <c r="N19" s="93"/>
      <c r="O19" s="93"/>
      <c r="P19" s="39">
        <v>348</v>
      </c>
    </row>
    <row r="20" spans="1:120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20" ht="15.75" customHeight="1" thickBot="1">
      <c r="A21" s="97" t="s">
        <v>38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319803</v>
      </c>
      <c r="E5" s="24">
        <f t="shared" si="0"/>
        <v>111</v>
      </c>
      <c r="F5" s="24">
        <f t="shared" si="0"/>
        <v>0</v>
      </c>
      <c r="G5" s="24">
        <f t="shared" si="0"/>
        <v>5761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325675</v>
      </c>
      <c r="O5" s="30">
        <f t="shared" ref="O5:O17" si="1">(N5/O$19)</f>
        <v>887.39782016348772</v>
      </c>
      <c r="P5" s="6"/>
    </row>
    <row r="6" spans="1:133">
      <c r="A6" s="12"/>
      <c r="B6" s="42">
        <v>511</v>
      </c>
      <c r="C6" s="19" t="s">
        <v>19</v>
      </c>
      <c r="D6" s="43">
        <v>3750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8" si="2">SUM(D6:M6)</f>
        <v>3750</v>
      </c>
      <c r="O6" s="44">
        <f t="shared" si="1"/>
        <v>10.217983651226158</v>
      </c>
      <c r="P6" s="9"/>
    </row>
    <row r="7" spans="1:133">
      <c r="A7" s="12"/>
      <c r="B7" s="42">
        <v>517</v>
      </c>
      <c r="C7" s="19" t="s">
        <v>22</v>
      </c>
      <c r="D7" s="43">
        <v>209779</v>
      </c>
      <c r="E7" s="43">
        <v>0</v>
      </c>
      <c r="F7" s="43">
        <v>0</v>
      </c>
      <c r="G7" s="43">
        <v>3730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213509</v>
      </c>
      <c r="O7" s="44">
        <f t="shared" si="1"/>
        <v>581.7683923705722</v>
      </c>
      <c r="P7" s="9"/>
    </row>
    <row r="8" spans="1:133">
      <c r="A8" s="12"/>
      <c r="B8" s="42">
        <v>519</v>
      </c>
      <c r="C8" s="19" t="s">
        <v>51</v>
      </c>
      <c r="D8" s="43">
        <v>106274</v>
      </c>
      <c r="E8" s="43">
        <v>111</v>
      </c>
      <c r="F8" s="43">
        <v>0</v>
      </c>
      <c r="G8" s="43">
        <v>2031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108416</v>
      </c>
      <c r="O8" s="44">
        <f t="shared" si="1"/>
        <v>295.4114441416894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0</v>
      </c>
      <c r="E9" s="29">
        <f t="shared" si="3"/>
        <v>28361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>SUM(D9:M9)</f>
        <v>28361</v>
      </c>
      <c r="O9" s="41">
        <f t="shared" si="1"/>
        <v>77.277929155313345</v>
      </c>
      <c r="P9" s="10"/>
    </row>
    <row r="10" spans="1:133">
      <c r="A10" s="12"/>
      <c r="B10" s="42">
        <v>522</v>
      </c>
      <c r="C10" s="19" t="s">
        <v>24</v>
      </c>
      <c r="D10" s="43">
        <v>0</v>
      </c>
      <c r="E10" s="43">
        <v>28361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ref="N10" si="4">SUM(D10:M10)</f>
        <v>28361</v>
      </c>
      <c r="O10" s="44">
        <f t="shared" si="1"/>
        <v>77.277929155313345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92043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40">
        <f>SUM(D11:M11)</f>
        <v>92043</v>
      </c>
      <c r="O11" s="41">
        <f t="shared" si="1"/>
        <v>250.79836512261579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92043</v>
      </c>
      <c r="J12" s="43">
        <v>0</v>
      </c>
      <c r="K12" s="43">
        <v>0</v>
      </c>
      <c r="L12" s="43">
        <v>0</v>
      </c>
      <c r="M12" s="43">
        <v>0</v>
      </c>
      <c r="N12" s="43">
        <f t="shared" ref="N12" si="6">SUM(D12:M12)</f>
        <v>92043</v>
      </c>
      <c r="O12" s="44">
        <f t="shared" si="1"/>
        <v>250.79836512261579</v>
      </c>
      <c r="P12" s="9"/>
    </row>
    <row r="13" spans="1:133" ht="15.75">
      <c r="A13" s="26" t="s">
        <v>27</v>
      </c>
      <c r="B13" s="27"/>
      <c r="C13" s="28"/>
      <c r="D13" s="29">
        <f t="shared" ref="D13:M13" si="7">SUM(D14:D14)</f>
        <v>346632</v>
      </c>
      <c r="E13" s="29">
        <f t="shared" si="7"/>
        <v>0</v>
      </c>
      <c r="F13" s="29">
        <f t="shared" si="7"/>
        <v>0</v>
      </c>
      <c r="G13" s="29">
        <f t="shared" si="7"/>
        <v>60000</v>
      </c>
      <c r="H13" s="29">
        <f t="shared" si="7"/>
        <v>0</v>
      </c>
      <c r="I13" s="29">
        <f t="shared" si="7"/>
        <v>0</v>
      </c>
      <c r="J13" s="29">
        <f t="shared" si="7"/>
        <v>0</v>
      </c>
      <c r="K13" s="29">
        <f t="shared" si="7"/>
        <v>0</v>
      </c>
      <c r="L13" s="29">
        <f t="shared" si="7"/>
        <v>0</v>
      </c>
      <c r="M13" s="29">
        <f t="shared" si="7"/>
        <v>0</v>
      </c>
      <c r="N13" s="29">
        <f t="shared" ref="N13:N14" si="8">SUM(D13:M13)</f>
        <v>406632</v>
      </c>
      <c r="O13" s="41">
        <f t="shared" si="1"/>
        <v>1107.9891008174386</v>
      </c>
      <c r="P13" s="10"/>
    </row>
    <row r="14" spans="1:133">
      <c r="A14" s="12"/>
      <c r="B14" s="42">
        <v>541</v>
      </c>
      <c r="C14" s="19" t="s">
        <v>61</v>
      </c>
      <c r="D14" s="43">
        <v>346632</v>
      </c>
      <c r="E14" s="43">
        <v>0</v>
      </c>
      <c r="F14" s="43">
        <v>0</v>
      </c>
      <c r="G14" s="43">
        <v>60000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8"/>
        <v>406632</v>
      </c>
      <c r="O14" s="44">
        <f t="shared" si="1"/>
        <v>1107.9891008174386</v>
      </c>
      <c r="P14" s="9"/>
    </row>
    <row r="15" spans="1:133" ht="15.75">
      <c r="A15" s="26" t="s">
        <v>52</v>
      </c>
      <c r="B15" s="27"/>
      <c r="C15" s="28"/>
      <c r="D15" s="29">
        <f t="shared" ref="D15:M15" si="9">SUM(D16:D16)</f>
        <v>0</v>
      </c>
      <c r="E15" s="29">
        <f t="shared" si="9"/>
        <v>697</v>
      </c>
      <c r="F15" s="29">
        <f t="shared" si="9"/>
        <v>0</v>
      </c>
      <c r="G15" s="29">
        <f t="shared" si="9"/>
        <v>61086</v>
      </c>
      <c r="H15" s="29">
        <f t="shared" si="9"/>
        <v>0</v>
      </c>
      <c r="I15" s="29">
        <f t="shared" si="9"/>
        <v>0</v>
      </c>
      <c r="J15" s="29">
        <f t="shared" si="9"/>
        <v>0</v>
      </c>
      <c r="K15" s="29">
        <f t="shared" si="9"/>
        <v>0</v>
      </c>
      <c r="L15" s="29">
        <f t="shared" si="9"/>
        <v>0</v>
      </c>
      <c r="M15" s="29">
        <f t="shared" si="9"/>
        <v>0</v>
      </c>
      <c r="N15" s="29">
        <f>SUM(D15:M15)</f>
        <v>61783</v>
      </c>
      <c r="O15" s="41">
        <f t="shared" si="1"/>
        <v>168.34604904632153</v>
      </c>
      <c r="P15" s="9"/>
    </row>
    <row r="16" spans="1:133" ht="15.75" thickBot="1">
      <c r="A16" s="12"/>
      <c r="B16" s="42">
        <v>581</v>
      </c>
      <c r="C16" s="19" t="s">
        <v>53</v>
      </c>
      <c r="D16" s="43">
        <v>0</v>
      </c>
      <c r="E16" s="43">
        <v>697</v>
      </c>
      <c r="F16" s="43">
        <v>0</v>
      </c>
      <c r="G16" s="43">
        <v>61086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61783</v>
      </c>
      <c r="O16" s="44">
        <f t="shared" si="1"/>
        <v>168.34604904632153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666435</v>
      </c>
      <c r="E17" s="14">
        <f t="shared" ref="E17:M17" si="10">SUM(E5,E9,E11,E13,E15)</f>
        <v>29169</v>
      </c>
      <c r="F17" s="14">
        <f t="shared" si="10"/>
        <v>0</v>
      </c>
      <c r="G17" s="14">
        <f t="shared" si="10"/>
        <v>126847</v>
      </c>
      <c r="H17" s="14">
        <f t="shared" si="10"/>
        <v>0</v>
      </c>
      <c r="I17" s="14">
        <f t="shared" si="10"/>
        <v>92043</v>
      </c>
      <c r="J17" s="14">
        <f t="shared" si="10"/>
        <v>0</v>
      </c>
      <c r="K17" s="14">
        <f t="shared" si="10"/>
        <v>0</v>
      </c>
      <c r="L17" s="14">
        <f t="shared" si="10"/>
        <v>0</v>
      </c>
      <c r="M17" s="14">
        <f t="shared" si="10"/>
        <v>0</v>
      </c>
      <c r="N17" s="14">
        <f>SUM(D17:M17)</f>
        <v>914494</v>
      </c>
      <c r="O17" s="35">
        <f t="shared" si="1"/>
        <v>2491.8092643051773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75</v>
      </c>
      <c r="M19" s="93"/>
      <c r="N19" s="93"/>
      <c r="O19" s="39">
        <v>367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134509</v>
      </c>
      <c r="E5" s="24">
        <f t="shared" si="0"/>
        <v>59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134568</v>
      </c>
      <c r="O5" s="30">
        <f t="shared" ref="O5:O19" si="2">(N5/O$21)</f>
        <v>340.67848101265821</v>
      </c>
      <c r="P5" s="6"/>
    </row>
    <row r="6" spans="1:133">
      <c r="A6" s="12"/>
      <c r="B6" s="42">
        <v>519</v>
      </c>
      <c r="C6" s="19" t="s">
        <v>51</v>
      </c>
      <c r="D6" s="43">
        <v>134509</v>
      </c>
      <c r="E6" s="43">
        <v>59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134568</v>
      </c>
      <c r="O6" s="44">
        <f t="shared" si="2"/>
        <v>340.67848101265821</v>
      </c>
      <c r="P6" s="9"/>
    </row>
    <row r="7" spans="1:133" ht="15.75">
      <c r="A7" s="26" t="s">
        <v>23</v>
      </c>
      <c r="B7" s="27"/>
      <c r="C7" s="28"/>
      <c r="D7" s="29">
        <f t="shared" ref="D7:M7" si="3">SUM(D8:D8)</f>
        <v>0</v>
      </c>
      <c r="E7" s="29">
        <f t="shared" si="3"/>
        <v>80573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80573</v>
      </c>
      <c r="O7" s="41">
        <f t="shared" si="2"/>
        <v>203.98227848101266</v>
      </c>
      <c r="P7" s="10"/>
    </row>
    <row r="8" spans="1:133">
      <c r="A8" s="12"/>
      <c r="B8" s="42">
        <v>522</v>
      </c>
      <c r="C8" s="19" t="s">
        <v>24</v>
      </c>
      <c r="D8" s="43">
        <v>0</v>
      </c>
      <c r="E8" s="43">
        <v>80573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80573</v>
      </c>
      <c r="O8" s="44">
        <f t="shared" si="2"/>
        <v>203.98227848101266</v>
      </c>
      <c r="P8" s="9"/>
    </row>
    <row r="9" spans="1:133" ht="15.75">
      <c r="A9" s="26" t="s">
        <v>25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124943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124943</v>
      </c>
      <c r="O9" s="41">
        <f t="shared" si="2"/>
        <v>316.31139240506332</v>
      </c>
      <c r="P9" s="10"/>
    </row>
    <row r="10" spans="1:133">
      <c r="A10" s="12"/>
      <c r="B10" s="42">
        <v>533</v>
      </c>
      <c r="C10" s="19" t="s">
        <v>26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124943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124943</v>
      </c>
      <c r="O10" s="44">
        <f t="shared" si="2"/>
        <v>316.31139240506332</v>
      </c>
      <c r="P10" s="9"/>
    </row>
    <row r="11" spans="1:133" ht="15.75">
      <c r="A11" s="26" t="s">
        <v>27</v>
      </c>
      <c r="B11" s="27"/>
      <c r="C11" s="28"/>
      <c r="D11" s="29">
        <f t="shared" ref="D11:M11" si="5">SUM(D12:D12)</f>
        <v>16139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16139</v>
      </c>
      <c r="O11" s="41">
        <f t="shared" si="2"/>
        <v>40.858227848101265</v>
      </c>
      <c r="P11" s="10"/>
    </row>
    <row r="12" spans="1:133">
      <c r="A12" s="12"/>
      <c r="B12" s="42">
        <v>541</v>
      </c>
      <c r="C12" s="19" t="s">
        <v>61</v>
      </c>
      <c r="D12" s="43">
        <v>16139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16139</v>
      </c>
      <c r="O12" s="44">
        <f t="shared" si="2"/>
        <v>40.858227848101265</v>
      </c>
      <c r="P12" s="9"/>
    </row>
    <row r="13" spans="1:133" ht="15.75">
      <c r="A13" s="26" t="s">
        <v>41</v>
      </c>
      <c r="B13" s="27"/>
      <c r="C13" s="28"/>
      <c r="D13" s="29">
        <f t="shared" ref="D13:M13" si="6">SUM(D14:D14)</f>
        <v>0</v>
      </c>
      <c r="E13" s="29">
        <f t="shared" si="6"/>
        <v>24309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24309</v>
      </c>
      <c r="O13" s="41">
        <f t="shared" si="2"/>
        <v>61.541772151898734</v>
      </c>
      <c r="P13" s="10"/>
    </row>
    <row r="14" spans="1:133">
      <c r="A14" s="45"/>
      <c r="B14" s="46">
        <v>559</v>
      </c>
      <c r="C14" s="47" t="s">
        <v>70</v>
      </c>
      <c r="D14" s="43">
        <v>0</v>
      </c>
      <c r="E14" s="43">
        <v>24309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24309</v>
      </c>
      <c r="O14" s="44">
        <f t="shared" si="2"/>
        <v>61.541772151898734</v>
      </c>
      <c r="P14" s="9"/>
    </row>
    <row r="15" spans="1:133" ht="15.75">
      <c r="A15" s="26" t="s">
        <v>29</v>
      </c>
      <c r="B15" s="27"/>
      <c r="C15" s="28"/>
      <c r="D15" s="29">
        <f t="shared" ref="D15:M15" si="7">SUM(D16:D16)</f>
        <v>22373</v>
      </c>
      <c r="E15" s="29">
        <f t="shared" si="7"/>
        <v>2774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0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25147</v>
      </c>
      <c r="O15" s="41">
        <f t="shared" si="2"/>
        <v>63.663291139240506</v>
      </c>
      <c r="P15" s="9"/>
    </row>
    <row r="16" spans="1:133">
      <c r="A16" s="12"/>
      <c r="B16" s="42">
        <v>572</v>
      </c>
      <c r="C16" s="19" t="s">
        <v>62</v>
      </c>
      <c r="D16" s="43">
        <v>22373</v>
      </c>
      <c r="E16" s="43">
        <v>2774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25147</v>
      </c>
      <c r="O16" s="44">
        <f t="shared" si="2"/>
        <v>63.663291139240506</v>
      </c>
      <c r="P16" s="9"/>
    </row>
    <row r="17" spans="1:119" ht="15.75">
      <c r="A17" s="26" t="s">
        <v>52</v>
      </c>
      <c r="B17" s="27"/>
      <c r="C17" s="28"/>
      <c r="D17" s="29">
        <f t="shared" ref="D17:M17" si="8">SUM(D18:D18)</f>
        <v>3681</v>
      </c>
      <c r="E17" s="29">
        <f t="shared" si="8"/>
        <v>12940</v>
      </c>
      <c r="F17" s="29">
        <f t="shared" si="8"/>
        <v>0</v>
      </c>
      <c r="G17" s="29">
        <f t="shared" si="8"/>
        <v>0</v>
      </c>
      <c r="H17" s="29">
        <f t="shared" si="8"/>
        <v>0</v>
      </c>
      <c r="I17" s="29">
        <f t="shared" si="8"/>
        <v>1243</v>
      </c>
      <c r="J17" s="29">
        <f t="shared" si="8"/>
        <v>0</v>
      </c>
      <c r="K17" s="29">
        <f t="shared" si="8"/>
        <v>0</v>
      </c>
      <c r="L17" s="29">
        <f t="shared" si="8"/>
        <v>0</v>
      </c>
      <c r="M17" s="29">
        <f t="shared" si="8"/>
        <v>0</v>
      </c>
      <c r="N17" s="29">
        <f t="shared" si="1"/>
        <v>17864</v>
      </c>
      <c r="O17" s="41">
        <f t="shared" si="2"/>
        <v>45.225316455696202</v>
      </c>
      <c r="P17" s="9"/>
    </row>
    <row r="18" spans="1:119" ht="15.75" thickBot="1">
      <c r="A18" s="12"/>
      <c r="B18" s="42">
        <v>581</v>
      </c>
      <c r="C18" s="19" t="s">
        <v>53</v>
      </c>
      <c r="D18" s="43">
        <v>3681</v>
      </c>
      <c r="E18" s="43">
        <v>12940</v>
      </c>
      <c r="F18" s="43">
        <v>0</v>
      </c>
      <c r="G18" s="43">
        <v>0</v>
      </c>
      <c r="H18" s="43">
        <v>0</v>
      </c>
      <c r="I18" s="43">
        <v>1243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17864</v>
      </c>
      <c r="O18" s="44">
        <f t="shared" si="2"/>
        <v>45.225316455696202</v>
      </c>
      <c r="P18" s="9"/>
    </row>
    <row r="19" spans="1:119" ht="16.5" thickBot="1">
      <c r="A19" s="13" t="s">
        <v>10</v>
      </c>
      <c r="B19" s="21"/>
      <c r="C19" s="20"/>
      <c r="D19" s="14">
        <f>SUM(D5,D7,D9,D11,D13,D15,D17)</f>
        <v>176702</v>
      </c>
      <c r="E19" s="14">
        <f t="shared" ref="E19:M19" si="9">SUM(E5,E7,E9,E11,E13,E15,E17)</f>
        <v>120655</v>
      </c>
      <c r="F19" s="14">
        <f t="shared" si="9"/>
        <v>0</v>
      </c>
      <c r="G19" s="14">
        <f t="shared" si="9"/>
        <v>0</v>
      </c>
      <c r="H19" s="14">
        <f t="shared" si="9"/>
        <v>0</v>
      </c>
      <c r="I19" s="14">
        <f t="shared" si="9"/>
        <v>126186</v>
      </c>
      <c r="J19" s="14">
        <f t="shared" si="9"/>
        <v>0</v>
      </c>
      <c r="K19" s="14">
        <f t="shared" si="9"/>
        <v>0</v>
      </c>
      <c r="L19" s="14">
        <f t="shared" si="9"/>
        <v>0</v>
      </c>
      <c r="M19" s="14">
        <f t="shared" si="9"/>
        <v>0</v>
      </c>
      <c r="N19" s="14">
        <f t="shared" si="1"/>
        <v>423543</v>
      </c>
      <c r="O19" s="35">
        <f t="shared" si="2"/>
        <v>1072.2607594936708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73</v>
      </c>
      <c r="M21" s="93"/>
      <c r="N21" s="93"/>
      <c r="O21" s="39">
        <v>395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126742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126742</v>
      </c>
      <c r="O5" s="30">
        <f t="shared" ref="O5:O14" si="2">(N5/O$16)</f>
        <v>329.2</v>
      </c>
      <c r="P5" s="6"/>
    </row>
    <row r="6" spans="1:133">
      <c r="A6" s="12"/>
      <c r="B6" s="42">
        <v>519</v>
      </c>
      <c r="C6" s="19" t="s">
        <v>51</v>
      </c>
      <c r="D6" s="43">
        <v>126742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126742</v>
      </c>
      <c r="O6" s="44">
        <f t="shared" si="2"/>
        <v>329.2</v>
      </c>
      <c r="P6" s="9"/>
    </row>
    <row r="7" spans="1:133" ht="15.75">
      <c r="A7" s="26" t="s">
        <v>23</v>
      </c>
      <c r="B7" s="27"/>
      <c r="C7" s="28"/>
      <c r="D7" s="29">
        <f t="shared" ref="D7:M7" si="3">SUM(D8:D8)</f>
        <v>1000</v>
      </c>
      <c r="E7" s="29">
        <f t="shared" si="3"/>
        <v>16384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17384</v>
      </c>
      <c r="O7" s="41">
        <f t="shared" si="2"/>
        <v>45.153246753246755</v>
      </c>
      <c r="P7" s="10"/>
    </row>
    <row r="8" spans="1:133">
      <c r="A8" s="12"/>
      <c r="B8" s="42">
        <v>522</v>
      </c>
      <c r="C8" s="19" t="s">
        <v>24</v>
      </c>
      <c r="D8" s="43">
        <v>1000</v>
      </c>
      <c r="E8" s="43">
        <v>16384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17384</v>
      </c>
      <c r="O8" s="44">
        <f t="shared" si="2"/>
        <v>45.153246753246755</v>
      </c>
      <c r="P8" s="9"/>
    </row>
    <row r="9" spans="1:133" ht="15.75">
      <c r="A9" s="26" t="s">
        <v>27</v>
      </c>
      <c r="B9" s="27"/>
      <c r="C9" s="28"/>
      <c r="D9" s="29">
        <f t="shared" ref="D9:M9" si="4">SUM(D10:D11)</f>
        <v>14755</v>
      </c>
      <c r="E9" s="29">
        <f t="shared" si="4"/>
        <v>1120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103030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118905</v>
      </c>
      <c r="O9" s="41">
        <f t="shared" si="2"/>
        <v>308.84415584415586</v>
      </c>
      <c r="P9" s="10"/>
    </row>
    <row r="10" spans="1:133">
      <c r="A10" s="12"/>
      <c r="B10" s="42">
        <v>541</v>
      </c>
      <c r="C10" s="19" t="s">
        <v>61</v>
      </c>
      <c r="D10" s="43">
        <v>14755</v>
      </c>
      <c r="E10" s="43">
        <v>1120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15875</v>
      </c>
      <c r="O10" s="44">
        <f t="shared" si="2"/>
        <v>41.233766233766232</v>
      </c>
      <c r="P10" s="9"/>
    </row>
    <row r="11" spans="1:133">
      <c r="A11" s="12"/>
      <c r="B11" s="42">
        <v>543</v>
      </c>
      <c r="C11" s="19" t="s">
        <v>69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103030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103030</v>
      </c>
      <c r="O11" s="44">
        <f t="shared" si="2"/>
        <v>267.61038961038963</v>
      </c>
      <c r="P11" s="9"/>
    </row>
    <row r="12" spans="1:133" ht="15.75">
      <c r="A12" s="26" t="s">
        <v>29</v>
      </c>
      <c r="B12" s="27"/>
      <c r="C12" s="28"/>
      <c r="D12" s="29">
        <f t="shared" ref="D12:M12" si="5">SUM(D13:D13)</f>
        <v>15541</v>
      </c>
      <c r="E12" s="29">
        <f t="shared" si="5"/>
        <v>399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15940</v>
      </c>
      <c r="O12" s="41">
        <f t="shared" si="2"/>
        <v>41.402597402597401</v>
      </c>
      <c r="P12" s="9"/>
    </row>
    <row r="13" spans="1:133" ht="15.75" thickBot="1">
      <c r="A13" s="12"/>
      <c r="B13" s="42">
        <v>572</v>
      </c>
      <c r="C13" s="19" t="s">
        <v>62</v>
      </c>
      <c r="D13" s="43">
        <v>15541</v>
      </c>
      <c r="E13" s="43">
        <v>399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15940</v>
      </c>
      <c r="O13" s="44">
        <f t="shared" si="2"/>
        <v>41.402597402597401</v>
      </c>
      <c r="P13" s="9"/>
    </row>
    <row r="14" spans="1:133" ht="16.5" thickBot="1">
      <c r="A14" s="13" t="s">
        <v>10</v>
      </c>
      <c r="B14" s="21"/>
      <c r="C14" s="20"/>
      <c r="D14" s="14">
        <f>SUM(D5,D7,D9,D12)</f>
        <v>158038</v>
      </c>
      <c r="E14" s="14">
        <f t="shared" ref="E14:M14" si="6">SUM(E5,E7,E9,E12)</f>
        <v>17903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103030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278971</v>
      </c>
      <c r="O14" s="35">
        <f t="shared" si="2"/>
        <v>724.6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71</v>
      </c>
      <c r="M16" s="93"/>
      <c r="N16" s="93"/>
      <c r="O16" s="39">
        <v>385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45100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40000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85100</v>
      </c>
      <c r="O5" s="30">
        <f t="shared" ref="O5:O20" si="2">(N5/O$22)</f>
        <v>221.61458333333334</v>
      </c>
      <c r="P5" s="6"/>
    </row>
    <row r="6" spans="1:133">
      <c r="A6" s="12"/>
      <c r="B6" s="42">
        <v>512</v>
      </c>
      <c r="C6" s="19" t="s">
        <v>40</v>
      </c>
      <c r="D6" s="43">
        <v>4000</v>
      </c>
      <c r="E6" s="43">
        <v>0</v>
      </c>
      <c r="F6" s="43">
        <v>0</v>
      </c>
      <c r="G6" s="43">
        <v>0</v>
      </c>
      <c r="H6" s="43">
        <v>0</v>
      </c>
      <c r="I6" s="43">
        <v>3000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7000</v>
      </c>
      <c r="O6" s="44">
        <f t="shared" si="2"/>
        <v>18.229166666666668</v>
      </c>
      <c r="P6" s="9"/>
    </row>
    <row r="7" spans="1:133">
      <c r="A7" s="12"/>
      <c r="B7" s="42">
        <v>513</v>
      </c>
      <c r="C7" s="19" t="s">
        <v>20</v>
      </c>
      <c r="D7" s="43">
        <v>32000</v>
      </c>
      <c r="E7" s="43">
        <v>0</v>
      </c>
      <c r="F7" s="43">
        <v>0</v>
      </c>
      <c r="G7" s="43">
        <v>0</v>
      </c>
      <c r="H7" s="43">
        <v>0</v>
      </c>
      <c r="I7" s="43">
        <v>30000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62000</v>
      </c>
      <c r="O7" s="44">
        <f t="shared" si="2"/>
        <v>161.45833333333334</v>
      </c>
      <c r="P7" s="9"/>
    </row>
    <row r="8" spans="1:133">
      <c r="A8" s="12"/>
      <c r="B8" s="42">
        <v>514</v>
      </c>
      <c r="C8" s="19" t="s">
        <v>21</v>
      </c>
      <c r="D8" s="43">
        <v>3800</v>
      </c>
      <c r="E8" s="43">
        <v>0</v>
      </c>
      <c r="F8" s="43">
        <v>0</v>
      </c>
      <c r="G8" s="43">
        <v>0</v>
      </c>
      <c r="H8" s="43">
        <v>0</v>
      </c>
      <c r="I8" s="43">
        <v>4000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7800</v>
      </c>
      <c r="O8" s="44">
        <f t="shared" si="2"/>
        <v>20.3125</v>
      </c>
      <c r="P8" s="9"/>
    </row>
    <row r="9" spans="1:133">
      <c r="A9" s="12"/>
      <c r="B9" s="42">
        <v>515</v>
      </c>
      <c r="C9" s="19" t="s">
        <v>65</v>
      </c>
      <c r="D9" s="43">
        <v>3000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3000</v>
      </c>
      <c r="O9" s="44">
        <f t="shared" si="2"/>
        <v>7.8125</v>
      </c>
      <c r="P9" s="9"/>
    </row>
    <row r="10" spans="1:133">
      <c r="A10" s="12"/>
      <c r="B10" s="42">
        <v>517</v>
      </c>
      <c r="C10" s="19" t="s">
        <v>22</v>
      </c>
      <c r="D10" s="43">
        <v>2300</v>
      </c>
      <c r="E10" s="43">
        <v>0</v>
      </c>
      <c r="F10" s="43">
        <v>0</v>
      </c>
      <c r="G10" s="43">
        <v>0</v>
      </c>
      <c r="H10" s="43">
        <v>0</v>
      </c>
      <c r="I10" s="43">
        <v>3000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5300</v>
      </c>
      <c r="O10" s="44">
        <f t="shared" si="2"/>
        <v>13.802083333333334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12000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12000</v>
      </c>
      <c r="O11" s="41">
        <f t="shared" si="2"/>
        <v>31.25</v>
      </c>
      <c r="P11" s="10"/>
    </row>
    <row r="12" spans="1:133">
      <c r="A12" s="12"/>
      <c r="B12" s="42">
        <v>522</v>
      </c>
      <c r="C12" s="19" t="s">
        <v>24</v>
      </c>
      <c r="D12" s="43">
        <v>9000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9000</v>
      </c>
      <c r="O12" s="44">
        <f t="shared" si="2"/>
        <v>23.4375</v>
      </c>
      <c r="P12" s="9"/>
    </row>
    <row r="13" spans="1:133">
      <c r="A13" s="12"/>
      <c r="B13" s="42">
        <v>529</v>
      </c>
      <c r="C13" s="19" t="s">
        <v>66</v>
      </c>
      <c r="D13" s="43">
        <v>3000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3000</v>
      </c>
      <c r="O13" s="44">
        <f t="shared" si="2"/>
        <v>7.8125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17000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17000</v>
      </c>
      <c r="O14" s="41">
        <f t="shared" si="2"/>
        <v>44.270833333333336</v>
      </c>
      <c r="P14" s="10"/>
    </row>
    <row r="15" spans="1:133">
      <c r="A15" s="12"/>
      <c r="B15" s="42">
        <v>533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17000</v>
      </c>
      <c r="O15" s="44">
        <f t="shared" si="2"/>
        <v>44.270833333333336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5780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5780</v>
      </c>
      <c r="O16" s="41">
        <f t="shared" si="2"/>
        <v>15.052083333333334</v>
      </c>
      <c r="P16" s="10"/>
    </row>
    <row r="17" spans="1:119">
      <c r="A17" s="12"/>
      <c r="B17" s="42">
        <v>541</v>
      </c>
      <c r="C17" s="19" t="s">
        <v>61</v>
      </c>
      <c r="D17" s="43">
        <v>5780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5780</v>
      </c>
      <c r="O17" s="44">
        <f t="shared" si="2"/>
        <v>15.052083333333334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3500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3500</v>
      </c>
      <c r="O18" s="41">
        <f t="shared" si="2"/>
        <v>9.1145833333333339</v>
      </c>
      <c r="P18" s="9"/>
    </row>
    <row r="19" spans="1:119" ht="15.75" thickBot="1">
      <c r="A19" s="12"/>
      <c r="B19" s="42">
        <v>572</v>
      </c>
      <c r="C19" s="19" t="s">
        <v>62</v>
      </c>
      <c r="D19" s="43">
        <v>3500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3500</v>
      </c>
      <c r="O19" s="44">
        <f t="shared" si="2"/>
        <v>9.1145833333333339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66380</v>
      </c>
      <c r="E20" s="14">
        <f t="shared" ref="E20:M20" si="7">SUM(E5,E11,E14,E16,E18)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57000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123380</v>
      </c>
      <c r="O20" s="35">
        <f t="shared" si="2"/>
        <v>321.30208333333331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67</v>
      </c>
      <c r="M22" s="93"/>
      <c r="N22" s="93"/>
      <c r="O22" s="39">
        <v>384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68398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68398</v>
      </c>
      <c r="O5" s="30">
        <f t="shared" ref="O5:O18" si="2">(N5/O$20)</f>
        <v>187.9065934065934</v>
      </c>
      <c r="P5" s="6"/>
    </row>
    <row r="6" spans="1:133">
      <c r="A6" s="12"/>
      <c r="B6" s="42">
        <v>512</v>
      </c>
      <c r="C6" s="19" t="s">
        <v>40</v>
      </c>
      <c r="D6" s="43">
        <v>3800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3800</v>
      </c>
      <c r="O6" s="44">
        <f t="shared" si="2"/>
        <v>10.43956043956044</v>
      </c>
      <c r="P6" s="9"/>
    </row>
    <row r="7" spans="1:133">
      <c r="A7" s="12"/>
      <c r="B7" s="42">
        <v>513</v>
      </c>
      <c r="C7" s="19" t="s">
        <v>20</v>
      </c>
      <c r="D7" s="43">
        <v>43792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43792</v>
      </c>
      <c r="O7" s="44">
        <f t="shared" si="2"/>
        <v>120.30769230769231</v>
      </c>
      <c r="P7" s="9"/>
    </row>
    <row r="8" spans="1:133">
      <c r="A8" s="12"/>
      <c r="B8" s="42">
        <v>514</v>
      </c>
      <c r="C8" s="19" t="s">
        <v>21</v>
      </c>
      <c r="D8" s="43">
        <v>4200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4200</v>
      </c>
      <c r="O8" s="44">
        <f t="shared" si="2"/>
        <v>11.538461538461538</v>
      </c>
      <c r="P8" s="9"/>
    </row>
    <row r="9" spans="1:133">
      <c r="A9" s="12"/>
      <c r="B9" s="42">
        <v>517</v>
      </c>
      <c r="C9" s="19" t="s">
        <v>22</v>
      </c>
      <c r="D9" s="43">
        <v>16606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16606</v>
      </c>
      <c r="O9" s="44">
        <f t="shared" si="2"/>
        <v>45.620879120879124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9600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9600</v>
      </c>
      <c r="O10" s="41">
        <f t="shared" si="2"/>
        <v>26.373626373626372</v>
      </c>
      <c r="P10" s="10"/>
    </row>
    <row r="11" spans="1:133">
      <c r="A11" s="12"/>
      <c r="B11" s="42">
        <v>522</v>
      </c>
      <c r="C11" s="19" t="s">
        <v>24</v>
      </c>
      <c r="D11" s="43">
        <v>9600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9600</v>
      </c>
      <c r="O11" s="44">
        <f t="shared" si="2"/>
        <v>26.373626373626372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47550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47550</v>
      </c>
      <c r="O12" s="41">
        <f t="shared" si="2"/>
        <v>130.63186813186815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47550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47550</v>
      </c>
      <c r="O13" s="44">
        <f t="shared" si="2"/>
        <v>130.63186813186815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1200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1200</v>
      </c>
      <c r="O14" s="41">
        <f t="shared" si="2"/>
        <v>3.2967032967032965</v>
      </c>
      <c r="P14" s="10"/>
    </row>
    <row r="15" spans="1:133">
      <c r="A15" s="12"/>
      <c r="B15" s="42">
        <v>541</v>
      </c>
      <c r="C15" s="19" t="s">
        <v>61</v>
      </c>
      <c r="D15" s="43">
        <v>1200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1200</v>
      </c>
      <c r="O15" s="44">
        <f t="shared" si="2"/>
        <v>3.2967032967032965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1500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1500</v>
      </c>
      <c r="O16" s="41">
        <f t="shared" si="2"/>
        <v>4.1208791208791204</v>
      </c>
      <c r="P16" s="9"/>
    </row>
    <row r="17" spans="1:119" ht="15.75" thickBot="1">
      <c r="A17" s="12"/>
      <c r="B17" s="42">
        <v>572</v>
      </c>
      <c r="C17" s="19" t="s">
        <v>62</v>
      </c>
      <c r="D17" s="43">
        <v>1500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1500</v>
      </c>
      <c r="O17" s="44">
        <f t="shared" si="2"/>
        <v>4.1208791208791204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80698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47550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128248</v>
      </c>
      <c r="O18" s="35">
        <f t="shared" si="2"/>
        <v>352.32967032967031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63</v>
      </c>
      <c r="M20" s="93"/>
      <c r="N20" s="93"/>
      <c r="O20" s="39">
        <v>364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113611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113611</v>
      </c>
      <c r="O5" s="30">
        <f t="shared" ref="O5:O12" si="2">(N5/O$14)</f>
        <v>312.11813186813185</v>
      </c>
      <c r="P5" s="6"/>
    </row>
    <row r="6" spans="1:133">
      <c r="A6" s="12"/>
      <c r="B6" s="42">
        <v>512</v>
      </c>
      <c r="C6" s="19" t="s">
        <v>40</v>
      </c>
      <c r="D6" s="43">
        <v>1650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1650</v>
      </c>
      <c r="O6" s="44">
        <f t="shared" si="2"/>
        <v>4.5329670329670328</v>
      </c>
      <c r="P6" s="9"/>
    </row>
    <row r="7" spans="1:133">
      <c r="A7" s="12"/>
      <c r="B7" s="42">
        <v>519</v>
      </c>
      <c r="C7" s="19" t="s">
        <v>51</v>
      </c>
      <c r="D7" s="43">
        <v>111961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111961</v>
      </c>
      <c r="O7" s="44">
        <f t="shared" si="2"/>
        <v>307.58516483516485</v>
      </c>
      <c r="P7" s="9"/>
    </row>
    <row r="8" spans="1:133" ht="15.75">
      <c r="A8" s="26" t="s">
        <v>25</v>
      </c>
      <c r="B8" s="27"/>
      <c r="C8" s="28"/>
      <c r="D8" s="29">
        <f t="shared" ref="D8:M8" si="3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60306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60306</v>
      </c>
      <c r="O8" s="41">
        <f t="shared" si="2"/>
        <v>165.67582417582418</v>
      </c>
      <c r="P8" s="10"/>
    </row>
    <row r="9" spans="1:133">
      <c r="A9" s="12"/>
      <c r="B9" s="42">
        <v>536</v>
      </c>
      <c r="C9" s="19" t="s">
        <v>58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60306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60306</v>
      </c>
      <c r="O9" s="44">
        <f t="shared" si="2"/>
        <v>165.67582417582418</v>
      </c>
      <c r="P9" s="9"/>
    </row>
    <row r="10" spans="1:133" ht="15.75">
      <c r="A10" s="26" t="s">
        <v>52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15461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15461</v>
      </c>
      <c r="O10" s="41">
        <f t="shared" si="2"/>
        <v>42.475274725274723</v>
      </c>
      <c r="P10" s="9"/>
    </row>
    <row r="11" spans="1:133" ht="15.75" thickBot="1">
      <c r="A11" s="12"/>
      <c r="B11" s="42">
        <v>581</v>
      </c>
      <c r="C11" s="19" t="s">
        <v>53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15461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15461</v>
      </c>
      <c r="O11" s="44">
        <f t="shared" si="2"/>
        <v>42.475274725274723</v>
      </c>
      <c r="P11" s="9"/>
    </row>
    <row r="12" spans="1:133" ht="16.5" thickBot="1">
      <c r="A12" s="13" t="s">
        <v>10</v>
      </c>
      <c r="B12" s="21"/>
      <c r="C12" s="20"/>
      <c r="D12" s="14">
        <f>SUM(D5,D8,D10)</f>
        <v>113611</v>
      </c>
      <c r="E12" s="14">
        <f t="shared" ref="E12:M12" si="5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75767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189378</v>
      </c>
      <c r="O12" s="35">
        <f t="shared" si="2"/>
        <v>520.26923076923072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3" t="s">
        <v>59</v>
      </c>
      <c r="M14" s="93"/>
      <c r="N14" s="93"/>
      <c r="O14" s="39">
        <v>364</v>
      </c>
    </row>
    <row r="15" spans="1:133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33" ht="15.75" customHeight="1" thickBot="1">
      <c r="A16" s="97" t="s">
        <v>38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SUM(D6:D8)</f>
        <v>91714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13" si="1">SUM(D5:M5)</f>
        <v>91714</v>
      </c>
      <c r="O5" s="61">
        <f t="shared" ref="O5:O13" si="2">(N5/O$15)</f>
        <v>251.96153846153845</v>
      </c>
      <c r="P5" s="62"/>
    </row>
    <row r="6" spans="1:133">
      <c r="A6" s="64"/>
      <c r="B6" s="65">
        <v>512</v>
      </c>
      <c r="C6" s="66" t="s">
        <v>40</v>
      </c>
      <c r="D6" s="67">
        <v>3150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3150</v>
      </c>
      <c r="O6" s="68">
        <f t="shared" si="2"/>
        <v>8.6538461538461533</v>
      </c>
      <c r="P6" s="69"/>
    </row>
    <row r="7" spans="1:133">
      <c r="A7" s="64"/>
      <c r="B7" s="65">
        <v>517</v>
      </c>
      <c r="C7" s="66" t="s">
        <v>22</v>
      </c>
      <c r="D7" s="67">
        <v>7980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7980</v>
      </c>
      <c r="O7" s="68">
        <f t="shared" si="2"/>
        <v>21.923076923076923</v>
      </c>
      <c r="P7" s="69"/>
    </row>
    <row r="8" spans="1:133">
      <c r="A8" s="64"/>
      <c r="B8" s="65">
        <v>519</v>
      </c>
      <c r="C8" s="66" t="s">
        <v>51</v>
      </c>
      <c r="D8" s="67">
        <v>80584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80584</v>
      </c>
      <c r="O8" s="68">
        <f t="shared" si="2"/>
        <v>221.38461538461539</v>
      </c>
      <c r="P8" s="69"/>
    </row>
    <row r="9" spans="1:133" ht="15.75">
      <c r="A9" s="70" t="s">
        <v>25</v>
      </c>
      <c r="B9" s="71"/>
      <c r="C9" s="72"/>
      <c r="D9" s="73">
        <f t="shared" ref="D9:M9" si="3">SUM(D10:D10)</f>
        <v>0</v>
      </c>
      <c r="E9" s="73">
        <f t="shared" si="3"/>
        <v>0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59105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59105</v>
      </c>
      <c r="O9" s="75">
        <f t="shared" si="2"/>
        <v>162.37637362637363</v>
      </c>
      <c r="P9" s="76"/>
    </row>
    <row r="10" spans="1:133">
      <c r="A10" s="64"/>
      <c r="B10" s="65">
        <v>533</v>
      </c>
      <c r="C10" s="66" t="s">
        <v>26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59105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59105</v>
      </c>
      <c r="O10" s="68">
        <f t="shared" si="2"/>
        <v>162.37637362637363</v>
      </c>
      <c r="P10" s="69"/>
    </row>
    <row r="11" spans="1:133" ht="15.75">
      <c r="A11" s="70" t="s">
        <v>52</v>
      </c>
      <c r="B11" s="71"/>
      <c r="C11" s="72"/>
      <c r="D11" s="73">
        <f t="shared" ref="D11:M11" si="4">SUM(D12:D12)</f>
        <v>0</v>
      </c>
      <c r="E11" s="73">
        <f t="shared" si="4"/>
        <v>0</v>
      </c>
      <c r="F11" s="73">
        <f t="shared" si="4"/>
        <v>0</v>
      </c>
      <c r="G11" s="73">
        <f t="shared" si="4"/>
        <v>0</v>
      </c>
      <c r="H11" s="73">
        <f t="shared" si="4"/>
        <v>0</v>
      </c>
      <c r="I11" s="73">
        <f t="shared" si="4"/>
        <v>8652</v>
      </c>
      <c r="J11" s="73">
        <f t="shared" si="4"/>
        <v>0</v>
      </c>
      <c r="K11" s="73">
        <f t="shared" si="4"/>
        <v>0</v>
      </c>
      <c r="L11" s="73">
        <f t="shared" si="4"/>
        <v>0</v>
      </c>
      <c r="M11" s="73">
        <f t="shared" si="4"/>
        <v>0</v>
      </c>
      <c r="N11" s="73">
        <f t="shared" si="1"/>
        <v>8652</v>
      </c>
      <c r="O11" s="75">
        <f t="shared" si="2"/>
        <v>23.76923076923077</v>
      </c>
      <c r="P11" s="69"/>
    </row>
    <row r="12" spans="1:133" ht="15.75" thickBot="1">
      <c r="A12" s="64"/>
      <c r="B12" s="65">
        <v>581</v>
      </c>
      <c r="C12" s="66" t="s">
        <v>53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8652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8652</v>
      </c>
      <c r="O12" s="68">
        <f t="shared" si="2"/>
        <v>23.76923076923077</v>
      </c>
      <c r="P12" s="69"/>
    </row>
    <row r="13" spans="1:133" ht="16.5" thickBot="1">
      <c r="A13" s="77" t="s">
        <v>10</v>
      </c>
      <c r="B13" s="78"/>
      <c r="C13" s="79"/>
      <c r="D13" s="80">
        <f>SUM(D5,D9,D11)</f>
        <v>91714</v>
      </c>
      <c r="E13" s="80">
        <f t="shared" ref="E13:M13" si="5">SUM(E5,E9,E11)</f>
        <v>0</v>
      </c>
      <c r="F13" s="80">
        <f t="shared" si="5"/>
        <v>0</v>
      </c>
      <c r="G13" s="80">
        <f t="shared" si="5"/>
        <v>0</v>
      </c>
      <c r="H13" s="80">
        <f t="shared" si="5"/>
        <v>0</v>
      </c>
      <c r="I13" s="80">
        <f t="shared" si="5"/>
        <v>67757</v>
      </c>
      <c r="J13" s="80">
        <f t="shared" si="5"/>
        <v>0</v>
      </c>
      <c r="K13" s="80">
        <f t="shared" si="5"/>
        <v>0</v>
      </c>
      <c r="L13" s="80">
        <f t="shared" si="5"/>
        <v>0</v>
      </c>
      <c r="M13" s="80">
        <f t="shared" si="5"/>
        <v>0</v>
      </c>
      <c r="N13" s="80">
        <f t="shared" si="1"/>
        <v>159471</v>
      </c>
      <c r="O13" s="81">
        <f t="shared" si="2"/>
        <v>438.10714285714283</v>
      </c>
      <c r="P13" s="62"/>
      <c r="Q13" s="82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</row>
    <row r="14" spans="1:133">
      <c r="A14" s="84"/>
      <c r="B14" s="85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</row>
    <row r="15" spans="1:133">
      <c r="A15" s="88"/>
      <c r="B15" s="89"/>
      <c r="C15" s="89"/>
      <c r="D15" s="90"/>
      <c r="E15" s="90"/>
      <c r="F15" s="90"/>
      <c r="G15" s="90"/>
      <c r="H15" s="90"/>
      <c r="I15" s="90"/>
      <c r="J15" s="90"/>
      <c r="K15" s="90"/>
      <c r="L15" s="117" t="s">
        <v>54</v>
      </c>
      <c r="M15" s="117"/>
      <c r="N15" s="117"/>
      <c r="O15" s="91">
        <v>364</v>
      </c>
    </row>
    <row r="16" spans="1:133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</row>
    <row r="17" spans="1:15" ht="15.75" customHeight="1" thickBot="1">
      <c r="A17" s="121" t="s">
        <v>38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2023-12-04T21:51:33Z</cp:lastPrinted>
  <dcterms:created xsi:type="dcterms:W3CDTF">2000-08-31T21:26:31Z</dcterms:created>
  <dcterms:modified xsi:type="dcterms:W3CDTF">2023-12-04T21:51:36Z</dcterms:modified>
</cp:coreProperties>
</file>